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9\"/>
    </mc:Choice>
  </mc:AlternateContent>
  <bookViews>
    <workbookView xWindow="0" yWindow="0" windowWidth="18930" windowHeight="6765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REPORTE!$A$4:$Q$65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16" l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1" i="16"/>
  <c r="C50" i="16"/>
  <c r="A50" i="16"/>
  <c r="C49" i="16"/>
  <c r="A49" i="16"/>
  <c r="B45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4" i="1"/>
  <c r="A93" i="1"/>
  <c r="A92" i="1"/>
  <c r="A91" i="1"/>
  <c r="A90" i="1"/>
  <c r="A89" i="1"/>
  <c r="A54" i="16" l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F67" i="1" l="1"/>
  <c r="G67" i="1"/>
  <c r="H67" i="1"/>
  <c r="I67" i="1"/>
  <c r="J67" i="1"/>
  <c r="K67" i="1"/>
  <c r="F69" i="1"/>
  <c r="G69" i="1"/>
  <c r="H69" i="1"/>
  <c r="I69" i="1"/>
  <c r="J69" i="1"/>
  <c r="K69" i="1"/>
  <c r="A67" i="1"/>
  <c r="A69" i="1"/>
  <c r="F68" i="1" l="1"/>
  <c r="G68" i="1"/>
  <c r="H68" i="1"/>
  <c r="I68" i="1"/>
  <c r="J68" i="1"/>
  <c r="K68" i="1"/>
  <c r="A68" i="1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6" i="1"/>
  <c r="A65" i="1"/>
  <c r="A64" i="1"/>
  <c r="A63" i="1"/>
  <c r="A62" i="1"/>
  <c r="A61" i="1"/>
  <c r="A60" i="1"/>
  <c r="A59" i="1"/>
  <c r="A58" i="1"/>
  <c r="A57" i="1"/>
  <c r="A56" i="1"/>
  <c r="A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34" i="1"/>
  <c r="A34" i="1" l="1"/>
  <c r="G34" i="1"/>
  <c r="H34" i="1"/>
  <c r="I34" i="1"/>
  <c r="J34" i="1"/>
  <c r="K34" i="1"/>
  <c r="G17" i="1" l="1"/>
  <c r="H17" i="1"/>
  <c r="I17" i="1"/>
  <c r="J17" i="1"/>
  <c r="K17" i="1"/>
  <c r="G16" i="1"/>
  <c r="H16" i="1"/>
  <c r="I16" i="1"/>
  <c r="J16" i="1"/>
  <c r="K16" i="1"/>
  <c r="G15" i="1"/>
  <c r="H15" i="1"/>
  <c r="I15" i="1"/>
  <c r="J15" i="1"/>
  <c r="K15" i="1"/>
  <c r="G14" i="1"/>
  <c r="H14" i="1"/>
  <c r="I14" i="1"/>
  <c r="J14" i="1"/>
  <c r="K14" i="1"/>
  <c r="G13" i="1"/>
  <c r="H13" i="1"/>
  <c r="I13" i="1"/>
  <c r="J13" i="1"/>
  <c r="K13" i="1"/>
  <c r="A17" i="1"/>
  <c r="A16" i="1"/>
  <c r="A15" i="1"/>
  <c r="A14" i="1"/>
  <c r="A13" i="1"/>
  <c r="G12" i="1" l="1"/>
  <c r="H12" i="1"/>
  <c r="I12" i="1"/>
  <c r="J12" i="1"/>
  <c r="K12" i="1"/>
  <c r="A12" i="1"/>
  <c r="G11" i="1"/>
  <c r="H11" i="1"/>
  <c r="I11" i="1"/>
  <c r="J11" i="1"/>
  <c r="K11" i="1"/>
  <c r="G10" i="1"/>
  <c r="H10" i="1"/>
  <c r="I10" i="1"/>
  <c r="J10" i="1"/>
  <c r="K10" i="1"/>
  <c r="G9" i="1"/>
  <c r="H9" i="1"/>
  <c r="I9" i="1"/>
  <c r="J9" i="1"/>
  <c r="K9" i="1"/>
  <c r="A11" i="1"/>
  <c r="A10" i="1"/>
  <c r="A9" i="1"/>
  <c r="A8" i="1" l="1"/>
  <c r="G8" i="1"/>
  <c r="H8" i="1"/>
  <c r="I8" i="1"/>
  <c r="J8" i="1"/>
  <c r="K8" i="1"/>
  <c r="G7" i="1" l="1"/>
  <c r="H7" i="1"/>
  <c r="I7" i="1"/>
  <c r="J7" i="1"/>
  <c r="K7" i="1"/>
  <c r="A7" i="1"/>
  <c r="A6" i="1" l="1"/>
  <c r="G6" i="1"/>
  <c r="H6" i="1"/>
  <c r="I6" i="1"/>
  <c r="J6" i="1"/>
  <c r="K6" i="1"/>
  <c r="A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<sst xmlns="http://schemas.openxmlformats.org/spreadsheetml/2006/main" count="13643" uniqueCount="2691">
  <si>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</si>
  <si>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</si>
  <si>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</si>
  <si>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</si>
  <si>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</si>
  <si>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</si>
  <si>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</si>
  <si>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</si>
  <si>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</si>
  <si>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</si>
  <si>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</si>
  <si>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</si>
  <si>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</si>
  <si>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</si>
  <si>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</si>
  <si>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</si>
  <si>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</si>
  <si>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</si>
  <si>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</si>
  <si>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</si>
  <si>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</si>
  <si>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</si>
  <si>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</si>
  <si>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</si>
  <si>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</si>
  <si>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</si>
  <si>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</si>
  <si>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</si>
  <si>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</si>
  <si>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</si>
  <si>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</si>
  <si>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</si>
  <si>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</si>
  <si>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</si>
  <si>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</si>
  <si>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</si>
  <si>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</si>
  <si>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</si>
  <si>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</si>
  <si>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</si>
  <si>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</si>
  <si>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</si>
  <si>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</si>
  <si>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</si>
  <si>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</si>
  <si>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</si>
  <si>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</si>
  <si>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</si>
  <si>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</si>
  <si>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</si>
  <si>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</si>
  <si>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</si>
  <si>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</si>
  <si>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</si>
  <si>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</si>
  <si>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</si>
  <si>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</si>
  <si>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</si>
  <si>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</si>
  <si>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</si>
  <si>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</si>
  <si>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</si>
  <si>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</si>
  <si>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</si>
  <si>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</si>
  <si>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</si>
  <si>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</si>
  <si>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</si>
  <si>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</si>
  <si>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</si>
  <si>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</si>
  <si>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</si>
  <si>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</si>
  <si>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</si>
  <si>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</si>
  <si>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</si>
  <si>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</si>
  <si>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</si>
  <si>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</si>
  <si>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</si>
  <si>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</si>
  <si>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</si>
  <si>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</si>
  <si>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</si>
  <si>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</si>
  <si>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</si>
  <si>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</si>
  <si>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</si>
  <si>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</si>
  <si>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</si>
  <si>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</si>
  <si>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</si>
  <si>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</si>
  <si>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</si>
  <si>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</si>
  <si>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</si>
  <si>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</si>
  <si>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</si>
  <si>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</si>
  <si>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</si>
  <si>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</si>
  <si>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</si>
  <si>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</si>
  <si>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</si>
  <si>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</si>
  <si>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</si>
  <si>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</si>
  <si>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</si>
  <si>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</si>
  <si>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</si>
  <si>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</si>
  <si>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</si>
  <si>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</si>
  <si>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</si>
  <si>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</si>
  <si>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</si>
  <si>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</si>
  <si>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</si>
  <si>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</si>
  <si>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</si>
  <si>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</si>
  <si>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</si>
  <si>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</si>
  <si>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</si>
  <si>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</si>
  <si>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</si>
  <si>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</si>
  <si>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</si>
  <si>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</si>
  <si>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</si>
  <si>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</si>
  <si>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</si>
  <si>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</si>
  <si>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</si>
  <si>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</si>
  <si>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</si>
  <si>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</si>
  <si>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</si>
  <si>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</si>
  <si>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</si>
  <si>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</si>
  <si>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</si>
  <si>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</si>
  <si>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</si>
  <si>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</si>
  <si>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</si>
  <si>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</si>
  <si>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</si>
  <si>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</si>
  <si>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</si>
  <si>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</si>
  <si>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</si>
  <si>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</si>
  <si>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</si>
  <si>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</si>
  <si>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</si>
  <si>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</si>
  <si>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</si>
  <si>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</si>
  <si>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</si>
  <si>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</si>
  <si>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</si>
  <si>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</si>
  <si>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</si>
  <si>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</si>
  <si>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</si>
  <si>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</si>
  <si>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</si>
  <si>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</si>
  <si>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</si>
  <si>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</si>
  <si>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</si>
  <si>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</si>
  <si>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</si>
  <si>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</si>
  <si>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</si>
  <si>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</si>
  <si>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</si>
  <si>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</si>
  <si>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</si>
  <si>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</si>
  <si>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</si>
  <si>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</si>
  <si>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</si>
  <si>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</si>
  <si>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</si>
  <si>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</si>
  <si>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</si>
  <si>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</si>
  <si>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</si>
  <si>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</si>
  <si>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</si>
  <si>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</si>
  <si>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</si>
  <si>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</si>
  <si>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</si>
  <si>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</si>
  <si>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</si>
  <si>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</si>
  <si>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</si>
  <si>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</si>
  <si>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</si>
  <si>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</si>
  <si>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</si>
  <si>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</si>
  <si>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</si>
  <si>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</si>
  <si>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</si>
  <si>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</si>
  <si>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</si>
  <si>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</si>
  <si>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</si>
  <si>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</si>
  <si>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</si>
  <si>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</si>
  <si>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</si>
  <si>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</si>
  <si>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</si>
  <si>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</si>
  <si>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</si>
  <si>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</si>
  <si>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</si>
  <si>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</si>
  <si>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</si>
  <si>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</si>
  <si>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</si>
  <si>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</si>
  <si>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</si>
  <si>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</si>
  <si>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</si>
  <si>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</si>
  <si>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</si>
  <si>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</si>
  <si>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</si>
  <si>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</si>
  <si>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</si>
  <si>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</si>
  <si>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</si>
  <si>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</si>
  <si>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</si>
  <si>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</si>
  <si>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</si>
  <si>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</si>
  <si>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</si>
  <si>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</si>
  <si>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</si>
  <si>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</si>
  <si>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</si>
  <si>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</si>
  <si>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</si>
  <si>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</si>
  <si>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</si>
  <si>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</si>
  <si>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</si>
  <si>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</si>
  <si>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</si>
  <si>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</si>
  <si>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</si>
  <si>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</si>
  <si>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</si>
  <si>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</si>
  <si>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</si>
  <si>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</si>
  <si>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</si>
  <si>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</si>
  <si>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</si>
  <si>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</si>
  <si>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</si>
  <si>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</si>
  <si>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</si>
  <si>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</si>
  <si>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</si>
  <si>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</si>
  <si>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</si>
  <si>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</si>
  <si>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</si>
  <si>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</si>
  <si>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</si>
  <si>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</si>
  <si>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</si>
  <si>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</si>
  <si>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</si>
  <si>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</si>
  <si>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</si>
  <si>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</si>
  <si>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</si>
  <si>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</si>
  <si>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</si>
  <si>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</si>
  <si>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</si>
  <si>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</si>
  <si>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</si>
  <si>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</si>
  <si>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</si>
  <si>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</si>
  <si>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</si>
  <si>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</si>
  <si>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</si>
  <si>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</si>
  <si>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</si>
  <si>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</si>
  <si>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</si>
  <si>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</si>
  <si>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</si>
  <si>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</si>
  <si>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</si>
  <si>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</si>
  <si>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</si>
  <si>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</si>
  <si>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</si>
  <si>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</si>
  <si>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</si>
  <si>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</si>
  <si>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</si>
  <si>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</si>
  <si>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</si>
  <si>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</si>
  <si>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</si>
  <si>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</si>
  <si>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</si>
  <si>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</si>
  <si>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</si>
  <si>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</si>
  <si>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</si>
  <si>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</si>
  <si>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</si>
  <si>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</si>
  <si>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</si>
  <si>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</si>
  <si>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</si>
  <si>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</si>
  <si>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</si>
  <si>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</si>
  <si>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</si>
  <si>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</si>
  <si>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</si>
  <si>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</si>
  <si>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</si>
  <si>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</si>
  <si>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</si>
  <si>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</si>
  <si>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</si>
  <si>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</si>
  <si>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</si>
  <si>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</si>
  <si>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</si>
  <si>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</si>
  <si>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</si>
  <si>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</si>
  <si>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</si>
  <si>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</si>
  <si>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</si>
  <si>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</si>
  <si>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</si>
  <si>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</si>
  <si>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</si>
  <si>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</si>
  <si>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</si>
  <si>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</si>
  <si>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</si>
  <si>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</si>
  <si>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</si>
  <si>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</si>
  <si>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</si>
  <si>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</si>
  <si>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</si>
  <si>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</si>
  <si>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</si>
  <si>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</si>
  <si>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</si>
  <si>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</si>
  <si>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</si>
  <si>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</si>
  <si>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</si>
  <si>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</si>
  <si>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</si>
  <si>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</si>
  <si>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</si>
  <si>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</si>
  <si>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</si>
  <si>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</si>
  <si>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</si>
  <si>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</si>
  <si>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</si>
  <si>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</si>
  <si>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</si>
  <si>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</si>
  <si>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</si>
  <si>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</si>
  <si>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</si>
  <si>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</si>
  <si>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</si>
  <si>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</si>
  <si>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</si>
  <si>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</si>
  <si>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</si>
  <si>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</si>
  <si>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</si>
  <si>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</si>
  <si>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</si>
  <si>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</si>
  <si>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</si>
  <si>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</si>
  <si>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</si>
  <si>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</si>
  <si>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</si>
  <si>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</si>
  <si>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</si>
  <si>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</si>
  <si>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</si>
  <si>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</si>
  <si>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</si>
  <si>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</si>
  <si>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</si>
  <si>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</si>
  <si>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</si>
  <si>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</si>
  <si>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</si>
  <si>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</si>
  <si>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</si>
  <si>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</si>
  <si>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</si>
  <si>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</si>
  <si>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</si>
  <si>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</si>
  <si>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</si>
  <si>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</si>
  <si>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</si>
  <si>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</si>
  <si>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</si>
  <si>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</si>
  <si>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</si>
  <si>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</si>
  <si>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</si>
  <si>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</si>
  <si>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</si>
  <si>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</si>
  <si>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</si>
  <si>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</si>
  <si>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</si>
  <si>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</si>
  <si>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</si>
  <si>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</si>
  <si>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</si>
  <si>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</si>
  <si>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</si>
  <si>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</si>
  <si>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</si>
  <si>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</si>
  <si>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</si>
  <si>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</si>
  <si>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</si>
  <si>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</si>
  <si>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</si>
  <si>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</si>
  <si>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</si>
  <si>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</si>
  <si>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</si>
  <si>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</si>
  <si>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</si>
  <si>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</si>
  <si>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</si>
  <si>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</si>
  <si>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</si>
  <si>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</si>
  <si>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</si>
  <si>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</si>
  <si>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</si>
  <si>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</si>
  <si>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</si>
  <si>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</si>
  <si>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</si>
  <si>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</si>
  <si>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</si>
  <si>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</si>
  <si>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</si>
  <si>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</si>
  <si>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</si>
  <si>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</si>
  <si>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</si>
  <si>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</si>
  <si>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</si>
  <si>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</si>
  <si>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</si>
  <si>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</si>
  <si>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</si>
  <si>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</si>
  <si>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</si>
  <si>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</si>
  <si>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</si>
  <si>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</si>
  <si>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</si>
  <si>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</si>
  <si>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</si>
  <si>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</si>
  <si>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</si>
  <si>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</si>
  <si>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</si>
  <si>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</si>
  <si>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</si>
  <si>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</si>
  <si>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</si>
  <si>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</si>
  <si>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</si>
  <si>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</si>
  <si>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</si>
  <si>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</si>
  <si>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</si>
  <si>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</si>
  <si>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</si>
  <si>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</si>
  <si>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</si>
  <si>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</si>
  <si>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</si>
  <si>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</si>
  <si>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</si>
  <si>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</si>
  <si>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</si>
  <si>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</si>
  <si>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</si>
  <si>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</si>
  <si>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</si>
  <si>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</si>
  <si>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</si>
  <si>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</si>
  <si>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</si>
  <si>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</si>
  <si>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</si>
  <si>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</si>
  <si>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</si>
  <si>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</si>
  <si>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</si>
  <si>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</si>
  <si>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</si>
  <si>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</si>
  <si>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</si>
  <si>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</si>
  <si>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</si>
  <si>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</si>
  <si>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</si>
  <si>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</si>
  <si>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</si>
  <si>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</si>
  <si>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</si>
  <si>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</si>
  <si>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</si>
  <si>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</si>
  <si>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</si>
  <si>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</si>
  <si>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</si>
  <si>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</si>
  <si>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</si>
  <si>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</si>
  <si>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</si>
  <si>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</si>
  <si>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</si>
  <si>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</si>
  <si>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</si>
  <si>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</si>
  <si>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</si>
  <si>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</si>
  <si>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</si>
  <si>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</si>
  <si>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</si>
  <si>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</si>
  <si>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</si>
  <si>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</si>
  <si>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</si>
  <si>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</si>
  <si>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</si>
  <si>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</si>
  <si>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</si>
  <si>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</si>
  <si>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</si>
  <si>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</si>
  <si>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</si>
  <si>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</si>
  <si>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</si>
  <si>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</si>
  <si>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</si>
  <si>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</si>
  <si>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</si>
  <si>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</si>
  <si>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</si>
  <si>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</si>
  <si>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</si>
  <si>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</si>
  <si>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</si>
  <si>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</si>
  <si>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</si>
  <si>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</si>
  <si>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</si>
  <si>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</si>
  <si>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</si>
  <si>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</si>
  <si>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</si>
  <si>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</si>
  <si>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</si>
  <si>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</si>
  <si>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</si>
  <si>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</si>
  <si>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</si>
  <si>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</si>
  <si>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</si>
  <si>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</si>
  <si>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</si>
  <si>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</si>
  <si>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</si>
  <si>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</si>
  <si>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</si>
  <si>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</si>
  <si>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</si>
  <si>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</si>
  <si>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</si>
  <si>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</si>
  <si>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</si>
  <si>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</si>
  <si>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</si>
  <si>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</si>
  <si>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</si>
  <si>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</si>
  <si>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</si>
  <si>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</si>
  <si>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</si>
  <si>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</si>
  <si>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</si>
  <si>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</si>
  <si>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</si>
  <si>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</si>
  <si>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</si>
  <si>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</si>
  <si>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</si>
  <si>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</si>
  <si>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</si>
  <si>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</si>
  <si>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</si>
  <si>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</si>
  <si>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</si>
  <si>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</si>
  <si>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</si>
  <si>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</si>
  <si>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</si>
  <si>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</si>
  <si>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</si>
  <si>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</si>
  <si>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</si>
  <si>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</si>
  <si>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</si>
  <si>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</si>
  <si>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</si>
  <si>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</si>
  <si>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</si>
  <si>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</si>
  <si>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</si>
  <si>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</si>
  <si>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</si>
  <si>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</si>
  <si>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</si>
  <si>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</si>
  <si>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</si>
  <si>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</si>
  <si>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</si>
  <si>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</si>
  <si>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</si>
  <si>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</si>
  <si>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</si>
  <si>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</si>
  <si>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</si>
  <si>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</si>
  <si>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</si>
  <si>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</si>
  <si>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</si>
  <si>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</si>
  <si>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</si>
  <si>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</si>
  <si>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</si>
  <si>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</si>
  <si>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</si>
  <si>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</si>
  <si>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</si>
  <si>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</si>
  <si>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</si>
  <si>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</si>
  <si>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</si>
  <si>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</si>
  <si>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</si>
  <si>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</si>
  <si>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</si>
  <si>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</si>
  <si>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</si>
  <si>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</si>
  <si>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</si>
  <si>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</si>
  <si>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</si>
  <si>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</si>
  <si>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</si>
  <si>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</si>
  <si>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</si>
  <si>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</si>
  <si>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</si>
  <si>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</si>
  <si>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</si>
  <si>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</si>
  <si>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</si>
  <si>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</si>
  <si>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</si>
  <si>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</si>
  <si>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</si>
  <si>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</si>
  <si>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</si>
  <si>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</si>
  <si>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</si>
  <si>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</si>
  <si>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</si>
  <si>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</si>
  <si>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</si>
  <si>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</si>
  <si>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</si>
  <si>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</si>
  <si>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</si>
  <si>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</si>
  <si>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</si>
  <si>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</si>
  <si>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</si>
  <si>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</si>
  <si>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</si>
  <si>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</si>
  <si>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</si>
  <si>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</si>
  <si>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</si>
  <si>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</si>
  <si>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</si>
  <si>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</si>
  <si>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</si>
  <si>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</si>
  <si>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</si>
  <si>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</si>
  <si>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</si>
  <si>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</si>
  <si>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</si>
  <si>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</si>
  <si>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</si>
  <si>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</si>
  <si>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</si>
  <si>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</si>
  <si>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</si>
  <si>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</si>
  <si>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</si>
  <si>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</si>
  <si>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</si>
  <si>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</si>
  <si>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</si>
  <si>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</si>
  <si>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</si>
  <si>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</si>
  <si>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</si>
  <si>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</si>
  <si>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</si>
  <si>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</si>
  <si>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</si>
  <si>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</si>
  <si>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</si>
  <si>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</si>
  <si>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</si>
  <si>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</si>
  <si>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</si>
  <si>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</si>
  <si>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</si>
  <si>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</si>
  <si>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</si>
  <si>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</si>
  <si>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</si>
  <si>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</si>
  <si>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</si>
  <si>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</si>
  <si>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</si>
  <si>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</si>
  <si>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</si>
  <si>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</si>
  <si>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</si>
  <si>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</si>
  <si>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</si>
  <si>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</si>
  <si>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</si>
  <si>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</si>
  <si>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</si>
  <si>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</si>
  <si>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</si>
  <si>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</si>
  <si>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</si>
  <si>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</si>
  <si>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</si>
  <si>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</si>
  <si>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</si>
  <si>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</si>
  <si>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</si>
  <si>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</si>
  <si>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</si>
  <si>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</si>
  <si>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</si>
  <si>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</si>
  <si>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</si>
  <si>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</si>
  <si>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</si>
  <si>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</si>
  <si>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</si>
  <si>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</si>
  <si>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</si>
  <si>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</si>
  <si>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</si>
  <si>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</si>
  <si>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</si>
  <si>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</si>
  <si>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</si>
  <si>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</si>
  <si>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</si>
  <si>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</si>
  <si>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</si>
  <si>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</si>
  <si>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</si>
  <si>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</si>
  <si>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</si>
  <si>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</si>
  <si>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</si>
  <si>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</si>
  <si>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</si>
  <si>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</si>
  <si>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</si>
  <si>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</si>
  <si>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</si>
  <si>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</si>
  <si>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</si>
  <si>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</si>
  <si>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</si>
  <si>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</si>
  <si>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</si>
  <si>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</si>
  <si>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</si>
  <si>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</si>
  <si>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</si>
  <si>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</si>
  <si>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</si>
  <si>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</si>
  <si>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</si>
  <si>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</si>
  <si>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</si>
  <si>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</si>
  <si>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</si>
  <si>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</si>
  <si>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</si>
  <si>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</si>
  <si>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</si>
  <si>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</si>
  <si>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</si>
  <si>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</si>
  <si>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</si>
  <si>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</si>
  <si>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</si>
  <si>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</si>
  <si>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</si>
  <si>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</si>
  <si>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</si>
  <si>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</si>
  <si>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</si>
  <si>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</si>
  <si>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</si>
  <si>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</si>
  <si>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</si>
  <si>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</si>
  <si>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</si>
  <si>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</si>
  <si>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</si>
  <si>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</si>
  <si>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</si>
  <si>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</si>
  <si>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</si>
  <si>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</si>
  <si>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</si>
  <si>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</si>
  <si>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</si>
  <si>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</si>
  <si>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</si>
  <si>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</si>
  <si>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</si>
  <si>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</si>
  <si>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</si>
  <si>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</si>
  <si>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</si>
  <si>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</si>
  <si>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</si>
  <si>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</si>
  <si>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</si>
  <si>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</si>
  <si>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</si>
  <si>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</si>
  <si>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</si>
  <si>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</si>
  <si>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</si>
  <si>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</si>
  <si>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</si>
  <si>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</si>
  <si>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</si>
  <si>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</si>
  <si>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</si>
  <si>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</si>
  <si>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</si>
  <si>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</si>
  <si>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</si>
  <si>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</si>
  <si>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</si>
  <si>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</si>
  <si>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</si>
  <si>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</si>
  <si>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</si>
  <si>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</si>
  <si>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</si>
  <si>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</si>
  <si>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</si>
  <si>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</si>
  <si>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</si>
  <si>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</si>
  <si>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</si>
  <si>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</si>
  <si>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</si>
  <si>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</si>
  <si>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</si>
  <si>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</si>
  <si>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</si>
  <si>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</si>
  <si>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</si>
  <si>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</si>
  <si>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</si>
  <si>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</si>
  <si>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</si>
  <si>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</si>
  <si>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</si>
  <si>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</si>
  <si>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</si>
  <si>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</si>
  <si>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</si>
  <si>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</si>
  <si>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</si>
  <si>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</si>
  <si>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</si>
  <si>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</si>
  <si>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</si>
  <si>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</si>
  <si>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</si>
  <si>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</si>
  <si>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</si>
  <si>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</si>
  <si>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</si>
  <si>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</si>
  <si>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</si>
  <si>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</si>
  <si>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</si>
  <si>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</si>
  <si>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</si>
  <si>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</si>
  <si>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</si>
  <si>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</si>
  <si>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</si>
  <si>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</si>
  <si>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</si>
  <si>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</si>
  <si>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</si>
  <si>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</si>
  <si>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</si>
  <si>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</si>
  <si>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</si>
  <si>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</si>
  <si>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</si>
  <si>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</si>
  <si>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</si>
  <si>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</si>
  <si>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</si>
  <si>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</si>
  <si>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</si>
  <si>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</si>
  <si>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</si>
  <si>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</si>
  <si>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</si>
  <si>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</si>
  <si>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</si>
  <si>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</si>
  <si>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</si>
  <si>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</si>
  <si>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</si>
  <si>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</si>
  <si>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</si>
  <si>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</si>
  <si>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</si>
  <si>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</si>
  <si>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</si>
  <si>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</si>
  <si>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</si>
  <si>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</si>
  <si>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</si>
  <si>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</si>
  <si>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</si>
  <si>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</si>
  <si>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</si>
  <si>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</si>
  <si>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</si>
  <si>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</si>
  <si>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</si>
  <si>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</si>
  <si>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</si>
  <si>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</si>
  <si>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</si>
  <si>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</si>
  <si>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</si>
  <si>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</si>
  <si>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</si>
  <si>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</si>
  <si>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</si>
  <si>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</si>
  <si>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</si>
  <si>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</si>
  <si>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</si>
  <si>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</si>
  <si>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</si>
  <si>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</si>
  <si>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</si>
  <si>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</si>
  <si>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</si>
  <si>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</si>
  <si>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</si>
  <si>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</si>
  <si>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</si>
  <si>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</si>
  <si>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</si>
  <si>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</si>
  <si>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</si>
  <si>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</si>
  <si>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</si>
  <si>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</si>
  <si>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</si>
  <si>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</si>
  <si>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</si>
  <si>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</si>
  <si>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</si>
  <si>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</si>
  <si>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</si>
  <si>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</si>
  <si>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</si>
  <si>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</si>
  <si>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</si>
  <si>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</si>
  <si>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</si>
  <si>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</si>
  <si>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</si>
  <si>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</si>
  <si>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</si>
  <si>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</si>
  <si>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</si>
  <si>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</si>
  <si>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</si>
  <si>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</si>
  <si>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</si>
  <si>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</si>
  <si>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</si>
  <si>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</si>
  <si>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</si>
  <si>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</si>
  <si>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</si>
  <si>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</si>
  <si>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</si>
  <si>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</si>
  <si>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</si>
  <si>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</si>
  <si>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</si>
  <si>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</si>
  <si>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</si>
  <si>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</si>
  <si>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</si>
  <si>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</si>
  <si>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</si>
  <si>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</si>
  <si>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</si>
  <si>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</si>
  <si>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</si>
  <si>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</si>
  <si>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</si>
  <si>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</si>
  <si>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</si>
  <si>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</si>
  <si>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</si>
  <si>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</si>
  <si>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</si>
  <si>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</si>
  <si>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</si>
  <si>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</si>
  <si>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</si>
  <si>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</si>
  <si>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</si>
  <si>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</si>
  <si>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</si>
  <si>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</si>
  <si>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</si>
  <si>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</si>
  <si>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</si>
  <si>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</si>
  <si>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</si>
  <si>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</si>
  <si>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</si>
  <si>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</si>
  <si>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</si>
  <si>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</si>
  <si>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</si>
  <si>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</si>
  <si>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</si>
  <si>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</si>
  <si>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</si>
  <si>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</si>
  <si>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</si>
  <si>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</si>
  <si>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</si>
  <si>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</si>
  <si>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</si>
  <si>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</si>
  <si>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</si>
  <si>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</si>
  <si>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</si>
  <si>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</si>
  <si>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</si>
  <si>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</si>
  <si>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</si>
  <si>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</si>
  <si>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</si>
  <si>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</si>
  <si>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</si>
  <si>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</si>
  <si>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</si>
  <si>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</si>
  <si>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</si>
  <si>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</si>
  <si>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</si>
  <si>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</si>
  <si>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</si>
  <si>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</si>
  <si>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</si>
  <si>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</si>
  <si>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</si>
  <si>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</si>
  <si>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</si>
  <si>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</si>
  <si>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</si>
  <si>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</si>
  <si>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</si>
  <si>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</si>
  <si>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</si>
  <si>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</si>
  <si>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</si>
  <si>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</si>
  <si>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</si>
  <si>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</si>
  <si>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</si>
  <si>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</si>
  <si>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</si>
  <si>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</si>
  <si>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</si>
  <si>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</si>
  <si>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</si>
  <si>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</si>
  <si>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</si>
  <si>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</si>
  <si>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</si>
  <si>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</si>
  <si>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</si>
  <si>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</si>
  <si>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</si>
  <si>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</si>
  <si>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</si>
  <si>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</si>
  <si>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</si>
  <si>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</si>
  <si>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</si>
  <si>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</si>
  <si>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</si>
  <si>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</si>
  <si>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</si>
  <si>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</si>
  <si>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</si>
  <si>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</si>
  <si>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</si>
  <si>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</si>
  <si>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</si>
  <si>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</si>
  <si>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</si>
  <si>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</si>
  <si>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</si>
  <si>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</si>
  <si>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</si>
  <si>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</si>
  <si>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</si>
  <si>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</si>
  <si>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</si>
  <si>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</si>
  <si>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</si>
  <si>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</si>
  <si>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</si>
  <si>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</si>
  <si>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</si>
  <si>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</si>
  <si>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</si>
  <si>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</si>
  <si>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</si>
  <si>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</si>
  <si>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</si>
  <si>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</si>
  <si>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</si>
  <si>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</si>
  <si>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</si>
  <si>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</si>
  <si>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</si>
  <si>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</si>
  <si>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</si>
  <si>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</si>
  <si>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</si>
  <si>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</si>
  <si>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</si>
  <si>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</si>
  <si>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</si>
  <si>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</si>
  <si>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</si>
  <si>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</si>
  <si>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</si>
  <si>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</si>
  <si>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</si>
  <si>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</si>
  <si>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</si>
  <si>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</si>
  <si>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</si>
  <si>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</si>
  <si>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</si>
  <si>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</si>
  <si>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</si>
  <si>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</si>
  <si>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</si>
  <si>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</si>
  <si>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</si>
  <si>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</si>
  <si>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</si>
  <si>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</si>
  <si>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</si>
  <si>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</si>
  <si>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</si>
  <si>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</si>
  <si>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</si>
  <si>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</si>
  <si>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</si>
  <si>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</si>
  <si>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</si>
  <si>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</si>
  <si>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</si>
  <si>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</si>
  <si>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</si>
  <si>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</si>
  <si>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</si>
  <si>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</si>
  <si>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</si>
  <si>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</si>
  <si>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</si>
  <si>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</si>
  <si>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</si>
  <si>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</si>
  <si>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</si>
  <si>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</si>
  <si>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</si>
  <si>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</si>
  <si>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</si>
  <si>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</si>
  <si>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</si>
  <si>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</si>
  <si>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</si>
  <si>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</si>
  <si>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</si>
  <si>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</si>
  <si>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</si>
  <si>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</si>
  <si>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</si>
  <si>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</si>
  <si>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</si>
  <si>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</si>
  <si>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</si>
  <si>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</si>
  <si>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</si>
  <si>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</si>
  <si>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</si>
  <si>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</si>
  <si>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</si>
  <si>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</si>
  <si>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</si>
  <si>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</si>
  <si>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</si>
  <si>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</si>
  <si>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</si>
  <si>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</si>
  <si>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</si>
  <si>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</si>
  <si>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</si>
  <si>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</si>
  <si>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</si>
  <si>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</si>
  <si>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</si>
  <si>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</si>
  <si>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</si>
  <si>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</si>
  <si>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</si>
  <si>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</si>
  <si>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</si>
  <si>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</si>
  <si>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</si>
  <si>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</si>
  <si>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</si>
  <si>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</si>
  <si>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</si>
  <si>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</si>
  <si>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</si>
  <si>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</si>
  <si>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</si>
  <si>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</si>
  <si>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</si>
  <si>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</si>
  <si>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</si>
  <si>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</si>
  <si>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</si>
  <si>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</si>
  <si>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</si>
  <si>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</si>
  <si>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</si>
  <si>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</si>
  <si>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</si>
  <si>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</si>
  <si>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</si>
  <si>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</si>
  <si>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</si>
  <si>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</si>
  <si>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</si>
  <si>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</si>
  <si>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</si>
  <si>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</si>
  <si>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</si>
  <si>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</si>
  <si>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</si>
  <si>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</si>
  <si>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</si>
  <si>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</si>
  <si>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</si>
  <si>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</si>
  <si>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</si>
  <si>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</si>
  <si>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</si>
  <si>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</si>
  <si>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</si>
  <si>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</si>
  <si>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</si>
  <si>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</si>
  <si>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</si>
  <si>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</si>
  <si>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</si>
  <si>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</si>
  <si>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</si>
  <si>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</si>
  <si>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</si>
  <si>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</si>
  <si>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</si>
  <si>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</si>
  <si>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</si>
  <si>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</si>
  <si>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</si>
  <si>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</si>
  <si>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</si>
  <si>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</si>
  <si>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</si>
  <si>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</si>
  <si>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</si>
  <si>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</si>
  <si>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</si>
  <si>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</si>
  <si>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</si>
  <si>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</si>
  <si>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</si>
  <si>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</si>
  <si>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</si>
  <si>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</si>
  <si>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</si>
  <si>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</si>
  <si>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</si>
  <si>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</si>
  <si>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</si>
  <si>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</si>
  <si>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</si>
  <si>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</si>
  <si>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</si>
  <si>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</si>
  <si>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</si>
  <si>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</si>
  <si>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</si>
  <si>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</si>
  <si>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</si>
  <si>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</si>
  <si>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</si>
  <si>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</si>
  <si>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</si>
  <si>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</si>
  <si>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</si>
  <si>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</si>
  <si>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</si>
  <si>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</si>
  <si>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</si>
  <si>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</si>
  <si>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</si>
  <si>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</si>
  <si>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</si>
  <si>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</si>
  <si>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</si>
  <si>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</si>
  <si>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</si>
  <si>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</si>
  <si>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</si>
  <si>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</si>
  <si>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</si>
  <si>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</si>
  <si>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</si>
  <si>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</si>
  <si>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</si>
  <si>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</si>
  <si>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</si>
  <si>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</si>
  <si>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</si>
  <si>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</si>
  <si>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</si>
  <si>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</si>
  <si>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</si>
  <si>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</si>
  <si>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</si>
  <si>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</si>
  <si>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</si>
  <si>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</si>
  <si>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</si>
  <si>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</si>
  <si>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</si>
  <si>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</si>
  <si>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</si>
  <si>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</si>
  <si>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</si>
  <si>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</si>
  <si>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</si>
  <si>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</si>
  <si>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</si>
  <si>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</si>
  <si>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</si>
  <si>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</si>
  <si>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</si>
  <si>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</si>
  <si>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</si>
  <si>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</si>
  <si>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</si>
  <si>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</si>
  <si>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</si>
  <si>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</si>
  <si>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</si>
  <si>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</si>
  <si>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</si>
  <si>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</si>
  <si>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</si>
  <si>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</si>
  <si>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</si>
  <si>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</si>
  <si>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</si>
  <si>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</si>
  <si>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</si>
  <si>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</si>
  <si>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</si>
  <si>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</si>
  <si>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</si>
  <si>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</si>
  <si>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</si>
  <si>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</si>
  <si>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</si>
  <si>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</si>
  <si>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</si>
  <si>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</si>
  <si>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</si>
  <si>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</si>
  <si>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</si>
  <si>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</si>
  <si>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</si>
  <si>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</si>
  <si>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</si>
  <si>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</si>
  <si>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</si>
  <si>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</si>
  <si>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</si>
  <si>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</si>
  <si>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</si>
  <si>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</si>
  <si>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</si>
  <si>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</si>
  <si>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</si>
  <si>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</si>
  <si>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</si>
  <si>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</si>
  <si>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</si>
  <si>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</si>
  <si>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</si>
  <si>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</si>
  <si>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</si>
  <si>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</si>
  <si>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</si>
  <si>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</si>
  <si>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</si>
  <si>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</si>
  <si>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</si>
  <si>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</si>
  <si>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</si>
  <si>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</si>
  <si>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</si>
  <si>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</si>
  <si>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</si>
  <si>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</si>
  <si>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</si>
  <si>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</si>
  <si>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</si>
  <si>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</si>
  <si>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</si>
  <si>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</si>
  <si>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</si>
  <si>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</si>
  <si>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</si>
  <si>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</si>
  <si>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</si>
  <si>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</si>
  <si>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</si>
  <si>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</si>
  <si>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</si>
  <si>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</si>
  <si>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</si>
  <si>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</si>
  <si>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</si>
  <si>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</si>
  <si>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</si>
  <si>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</si>
  <si>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</si>
  <si>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</si>
  <si>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</si>
  <si>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</si>
  <si>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</si>
  <si>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</si>
  <si>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</si>
  <si>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</si>
  <si>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</si>
  <si>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</si>
  <si>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</si>
  <si>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</si>
  <si>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</si>
  <si>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</si>
  <si>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</si>
  <si>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</si>
  <si>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</si>
  <si>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</si>
  <si>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</si>
  <si>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</si>
  <si>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</si>
  <si>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</si>
  <si>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</si>
  <si>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</si>
  <si>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</si>
  <si>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</si>
  <si>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</si>
  <si>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</si>
  <si>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</si>
  <si>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</si>
  <si>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</si>
  <si>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</si>
  <si>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</si>
  <si>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</si>
  <si>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</si>
  <si>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</si>
  <si>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</si>
  <si>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</si>
  <si>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</si>
  <si>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</si>
  <si>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</si>
  <si>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</si>
  <si>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</si>
  <si>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</si>
  <si>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</si>
  <si>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</si>
  <si>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</si>
  <si>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</si>
  <si>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</si>
  <si>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</si>
  <si>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</si>
  <si>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</si>
  <si>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</si>
  <si>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</si>
  <si>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</si>
  <si>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</si>
  <si>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</si>
  <si>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</si>
  <si>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</si>
  <si>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</si>
  <si>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</si>
  <si>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</si>
  <si>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</si>
  <si>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</si>
  <si>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</si>
  <si>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</si>
  <si>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</si>
  <si>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</si>
  <si>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</si>
  <si>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</si>
  <si>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</si>
  <si>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</si>
  <si>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</si>
  <si>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</si>
  <si>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</si>
  <si>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</si>
  <si>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</si>
  <si>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</si>
  <si>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</si>
  <si>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</si>
  <si>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</si>
  <si>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</si>
  <si>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</si>
  <si>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</si>
  <si>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</si>
  <si>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</si>
  <si>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</si>
  <si>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</si>
  <si>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</si>
  <si>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</si>
  <si>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</si>
  <si>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</si>
  <si>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</si>
  <si>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</si>
  <si>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</si>
  <si>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</si>
  <si>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</si>
  <si>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</si>
  <si>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</si>
  <si>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</si>
  <si>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</si>
  <si>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</si>
  <si>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</si>
  <si>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</si>
  <si>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</si>
  <si>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</si>
  <si>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</si>
  <si>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</si>
  <si>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</si>
  <si>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</si>
  <si>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</si>
  <si>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</si>
  <si>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</si>
  <si>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</si>
  <si>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</si>
  <si>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</si>
  <si>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</si>
  <si>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</si>
  <si>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</si>
  <si>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</si>
  <si>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</si>
  <si>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</si>
  <si>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</si>
  <si>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</si>
  <si>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</si>
  <si>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</si>
  <si>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</si>
  <si>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</si>
  <si>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</si>
  <si>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</si>
  <si>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</si>
  <si>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</si>
  <si>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</si>
  <si>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</si>
  <si>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</si>
  <si>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</si>
  <si>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</si>
  <si>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</si>
  <si>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</si>
  <si>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</si>
  <si>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</si>
  <si>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</si>
  <si>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</si>
  <si>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</si>
  <si>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</si>
  <si>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</si>
  <si>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</si>
  <si>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</si>
  <si>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</si>
  <si>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</si>
  <si>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</si>
  <si>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</si>
  <si>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</si>
  <si>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</si>
  <si>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</si>
  <si>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</si>
  <si>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</si>
  <si>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</si>
  <si>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</si>
  <si>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</si>
  <si>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</si>
  <si>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</si>
  <si>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</si>
  <si>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</si>
  <si>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</si>
  <si>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</si>
  <si>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</si>
  <si>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</si>
  <si>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</si>
  <si>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</si>
  <si>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</si>
  <si>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</si>
  <si>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</si>
  <si>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</si>
  <si>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</si>
  <si>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</si>
  <si>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</si>
  <si>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</si>
  <si>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</si>
  <si>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</si>
  <si>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</si>
  <si>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</si>
  <si>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</si>
  <si>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</si>
  <si>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</si>
  <si>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</si>
  <si>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</si>
  <si>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</si>
  <si>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</si>
  <si>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</si>
  <si>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</si>
  <si>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</si>
  <si>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</si>
  <si>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</si>
  <si>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</si>
  <si>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</si>
  <si>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</si>
  <si>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</si>
  <si>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</si>
  <si>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</si>
  <si>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</si>
  <si>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</si>
  <si>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</si>
  <si>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</si>
  <si>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</si>
  <si>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</si>
  <si>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</si>
  <si>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</si>
  <si>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</si>
  <si>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</si>
  <si>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</si>
  <si>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</si>
  <si>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</si>
  <si>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</si>
  <si>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</si>
  <si>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</si>
  <si>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</si>
  <si>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</si>
  <si>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</si>
  <si>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</si>
  <si>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</si>
  <si>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</si>
  <si>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</si>
  <si>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</si>
  <si>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</si>
  <si>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</si>
  <si>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</si>
  <si>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</si>
  <si>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</si>
  <si>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</si>
  <si>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</si>
  <si>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</si>
  <si>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</si>
  <si>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</si>
  <si>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</si>
  <si>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</si>
  <si>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</si>
  <si>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</si>
  <si>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</si>
  <si>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</si>
  <si>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</si>
  <si>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</si>
  <si>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</si>
  <si>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</si>
  <si>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</si>
  <si>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</si>
  <si>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</si>
  <si>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</si>
  <si>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</si>
  <si>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</si>
  <si>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</si>
  <si>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</si>
  <si>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</si>
  <si>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</si>
  <si>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</si>
  <si>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</si>
  <si>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</si>
  <si>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</si>
  <si>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</si>
  <si>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</si>
  <si>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</si>
  <si>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</si>
  <si>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</si>
  <si>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</si>
  <si>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</si>
  <si>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</si>
  <si>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</si>
  <si>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</si>
  <si>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</si>
  <si>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</si>
  <si>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</si>
  <si>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</si>
  <si>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</si>
  <si>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</si>
  <si>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</si>
  <si>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</si>
  <si>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</si>
  <si>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</si>
  <si>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</si>
  <si>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</si>
  <si>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</si>
  <si>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</si>
  <si>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</si>
  <si>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</si>
  <si>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</si>
  <si>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</si>
  <si>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</si>
  <si>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</si>
  <si>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</si>
  <si>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</si>
  <si>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</si>
  <si>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</si>
  <si>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</si>
  <si>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</si>
  <si>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</si>
  <si>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</si>
  <si>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</si>
  <si>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</si>
  <si>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</si>
  <si>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</si>
  <si>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</si>
  <si>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</si>
  <si>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</si>
  <si>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</si>
  <si>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</si>
  <si>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</si>
  <si>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</si>
  <si>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</si>
  <si>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</si>
  <si>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</si>
  <si>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</si>
  <si>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</si>
  <si>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</si>
  <si>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</si>
  <si>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</si>
  <si>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</si>
  <si>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</si>
  <si>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</si>
  <si>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</si>
  <si>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</si>
  <si>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</si>
  <si>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</si>
  <si>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</si>
  <si>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</si>
  <si>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</si>
  <si>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</si>
  <si>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</si>
  <si>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</si>
  <si>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</si>
  <si>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</si>
  <si>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</si>
  <si>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</si>
  <si>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</si>
  <si>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</si>
  <si>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</si>
  <si>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</si>
  <si>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</si>
  <si>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</si>
  <si>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</si>
  <si>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</si>
  <si>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</si>
  <si>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</si>
  <si>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</si>
  <si>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</si>
  <si>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</si>
  <si>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</si>
  <si>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</si>
  <si>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</si>
  <si>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</si>
  <si>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</si>
  <si>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</si>
  <si>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</si>
  <si>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</si>
  <si>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</si>
  <si>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</si>
  <si>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</si>
  <si>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</si>
  <si>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</si>
  <si>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</si>
  <si>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</si>
  <si>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</si>
  <si>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</si>
  <si>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</si>
  <si>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</si>
  <si>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</si>
  <si>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</si>
  <si>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</si>
  <si>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</si>
  <si>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</si>
  <si>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</si>
  <si>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</si>
  <si>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</si>
  <si>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</si>
  <si>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</si>
  <si>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</si>
  <si>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</si>
  <si>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</si>
  <si>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</si>
  <si>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</si>
  <si>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</si>
  <si>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</si>
  <si>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</si>
  <si>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</si>
  <si>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</si>
  <si>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</si>
  <si>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</si>
  <si>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</si>
  <si>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</si>
  <si>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</si>
  <si>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</si>
  <si>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</si>
  <si>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</si>
  <si>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</si>
  <si>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</si>
  <si>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</si>
  <si>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</si>
  <si>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</si>
  <si>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</si>
  <si>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</si>
  <si>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</si>
  <si>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</si>
  <si>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</si>
  <si>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</si>
  <si>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</si>
  <si>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</si>
  <si>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</si>
  <si>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</si>
  <si>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</si>
  <si>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</si>
  <si>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</si>
  <si>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</si>
  <si>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</si>
  <si>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</si>
  <si>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</si>
  <si>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</si>
  <si>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</si>
  <si>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</si>
  <si>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</si>
  <si>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</si>
  <si>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</si>
  <si>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</si>
  <si>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</si>
  <si>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</si>
  <si>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</si>
  <si>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</si>
  <si>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</si>
  <si>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</si>
  <si>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</si>
  <si>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</si>
  <si>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</si>
  <si>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</si>
  <si>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</si>
  <si>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</si>
  <si>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</si>
  <si>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</si>
  <si>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</si>
  <si>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</si>
  <si>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</si>
  <si>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</si>
  <si>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</si>
  <si>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</si>
  <si>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</si>
  <si>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</si>
  <si>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</si>
  <si>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</si>
  <si>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</si>
  <si>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</si>
  <si>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</si>
  <si>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</si>
  <si>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</si>
  <si>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</si>
  <si>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</si>
  <si>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</si>
  <si>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</si>
  <si>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</si>
  <si>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</si>
  <si>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</si>
  <si>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</si>
  <si>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</si>
  <si>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</si>
  <si>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</si>
  <si>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</si>
  <si>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</si>
  <si>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</si>
  <si>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</si>
  <si>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</si>
  <si>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</si>
  <si>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</si>
  <si>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</si>
  <si>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</si>
  <si>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</si>
  <si>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</si>
  <si>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</si>
  <si>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</si>
  <si>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</si>
  <si>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</si>
  <si>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</si>
  <si>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</si>
  <si>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</si>
  <si>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</si>
  <si>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</si>
  <si>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</si>
  <si>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</si>
  <si>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</si>
  <si>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</si>
  <si>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</si>
  <si>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</si>
  <si>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</si>
  <si>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</si>
  <si>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</si>
  <si>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</si>
  <si>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</si>
  <si>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</si>
  <si>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</si>
  <si>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</si>
  <si>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</si>
  <si>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</si>
  <si>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</si>
  <si>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</si>
  <si>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</si>
  <si>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</si>
  <si>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</si>
  <si>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</si>
  <si>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</si>
  <si>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</si>
  <si>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</si>
  <si>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</si>
  <si>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</si>
  <si>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</si>
  <si>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</si>
  <si>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</si>
  <si>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</si>
  <si>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</si>
  <si>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</si>
  <si>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</si>
  <si>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</si>
  <si>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</si>
  <si>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</si>
  <si>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</si>
  <si>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</si>
  <si>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</si>
  <si>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</si>
  <si>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</si>
  <si>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</si>
  <si>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</si>
  <si>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</si>
  <si>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</si>
  <si>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</si>
  <si>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</si>
  <si>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</si>
  <si>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</si>
  <si>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</si>
  <si>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</si>
  <si>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</si>
  <si>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</si>
  <si>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</si>
  <si>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</si>
  <si>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</si>
  <si>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</si>
  <si>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</si>
  <si>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</si>
  <si>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</si>
  <si>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</si>
  <si>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</si>
  <si>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</si>
  <si>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</si>
  <si>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</si>
  <si>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</si>
  <si>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</si>
  <si>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</si>
  <si>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</si>
  <si>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</si>
  <si>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</si>
  <si>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</si>
  <si>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</si>
  <si>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</si>
  <si>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</si>
  <si>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</si>
  <si>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</si>
  <si>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</si>
  <si>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</si>
  <si>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</si>
  <si>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</si>
  <si>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</si>
  <si>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</si>
  <si>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</si>
  <si>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</si>
  <si>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</si>
  <si>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</si>
  <si>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</si>
  <si>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</si>
  <si>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</si>
  <si>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</si>
  <si>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</si>
  <si>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</si>
  <si>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</si>
  <si>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</si>
  <si>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</si>
  <si>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</si>
  <si>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</si>
  <si>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</si>
  <si>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</si>
  <si>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</si>
  <si>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</si>
  <si>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</si>
  <si>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</si>
  <si>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</si>
  <si>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</si>
  <si>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</si>
  <si>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</si>
  <si>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</si>
  <si>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</si>
  <si>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</si>
  <si>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</si>
  <si>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</si>
  <si>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</si>
  <si>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</si>
  <si>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</si>
  <si>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</si>
  <si>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</si>
  <si>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</si>
  <si>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</si>
  <si>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</si>
  <si>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</si>
  <si>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</si>
  <si>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</si>
  <si>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</si>
  <si>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</si>
  <si>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</si>
  <si>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</si>
  <si>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</si>
  <si>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</si>
  <si>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</si>
  <si>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</si>
  <si>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</si>
  <si>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</si>
  <si>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</si>
  <si>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</si>
  <si>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</si>
  <si>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</si>
  <si>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</si>
  <si>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</si>
  <si>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</si>
  <si>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</si>
  <si>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</si>
  <si>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</si>
  <si>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</si>
  <si>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</si>
  <si>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</si>
  <si>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</si>
  <si>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</si>
  <si>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</si>
  <si>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</si>
  <si>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</si>
  <si>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</si>
  <si>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</si>
  <si>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</si>
  <si>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</si>
  <si>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</si>
  <si>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</si>
  <si>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</si>
  <si>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</si>
  <si>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</si>
  <si>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</si>
  <si>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</si>
  <si>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</si>
  <si>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</si>
  <si>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</si>
  <si>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</si>
  <si>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</si>
  <si>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</si>
  <si>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</si>
  <si>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</si>
  <si>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</si>
  <si>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</si>
  <si>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</si>
  <si>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</si>
  <si>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</si>
  <si>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</si>
  <si>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</si>
  <si>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</si>
  <si>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</si>
  <si>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</si>
  <si>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</si>
  <si>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</si>
  <si>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</si>
  <si>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</si>
  <si>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</si>
  <si>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</si>
  <si>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</si>
  <si>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</si>
  <si>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</si>
  <si>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</si>
  <si>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</si>
  <si>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</si>
  <si>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</si>
  <si>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</si>
  <si>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</si>
  <si>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</si>
  <si>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</si>
  <si>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</si>
  <si>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</si>
  <si>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</si>
  <si>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</si>
  <si>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</si>
  <si>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</si>
  <si>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</si>
  <si>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</si>
  <si>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</si>
  <si>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</si>
  <si>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</si>
  <si>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</si>
  <si>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</si>
  <si>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</si>
  <si>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</si>
  <si>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</si>
  <si>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</si>
  <si>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</si>
  <si>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</si>
  <si>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</si>
  <si>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</si>
  <si>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</si>
  <si>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</si>
  <si>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</si>
  <si>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</si>
  <si>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</si>
  <si>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</si>
  <si>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</si>
  <si>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</si>
  <si>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</si>
  <si>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</si>
  <si>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</si>
  <si>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</si>
  <si>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</si>
  <si>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</si>
  <si>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</si>
  <si>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</si>
  <si>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</si>
  <si>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</si>
  <si>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</si>
  <si>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</si>
  <si>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</si>
  <si>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</si>
  <si>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</si>
  <si>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</si>
  <si>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</si>
  <si>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</si>
  <si>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</si>
  <si>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</si>
  <si>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</si>
  <si>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</si>
  <si>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</si>
  <si>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</si>
  <si>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</si>
  <si>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</si>
  <si>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</si>
  <si>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</si>
  <si>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</si>
  <si>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</si>
  <si>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</si>
  <si>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</si>
  <si>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</si>
  <si>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</si>
  <si>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</si>
  <si>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</si>
  <si>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</si>
  <si>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</si>
  <si>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</si>
  <si>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</si>
  <si>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</si>
  <si>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</si>
  <si>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</si>
  <si>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</si>
  <si>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</si>
  <si>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</si>
  <si>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</si>
  <si>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</si>
  <si>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</si>
  <si>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</si>
  <si>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</si>
  <si>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</si>
  <si>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</si>
  <si>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</si>
  <si>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</si>
  <si>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</si>
  <si>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</si>
  <si>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</si>
  <si>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</si>
  <si>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</si>
  <si>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</si>
  <si>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</si>
  <si>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</si>
  <si>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</si>
  <si>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</si>
  <si>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</si>
  <si>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</si>
  <si>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</si>
  <si>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</si>
  <si>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</si>
  <si>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</si>
  <si>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</si>
  <si>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</si>
  <si>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</si>
  <si>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</si>
  <si>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</si>
  <si>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</si>
  <si>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</si>
  <si>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</si>
  <si>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</si>
  <si>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</si>
  <si>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</si>
  <si>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</si>
  <si>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</si>
  <si>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</si>
  <si>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</si>
  <si>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</si>
  <si>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</si>
  <si>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</si>
  <si>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</si>
  <si>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</si>
  <si>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</si>
  <si>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</si>
  <si>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</si>
  <si>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</si>
  <si>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</si>
  <si>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</si>
  <si>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</si>
  <si>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</si>
  <si>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</si>
  <si>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</si>
  <si>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</si>
  <si>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</si>
  <si>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</si>
  <si>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</si>
  <si>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</si>
  <si>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</si>
  <si>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</si>
  <si>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</si>
  <si>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</si>
  <si>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</si>
  <si>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</si>
  <si>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</si>
  <si>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</si>
  <si>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</si>
  <si>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</si>
  <si>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</si>
  <si>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</si>
  <si>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</si>
  <si>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</si>
  <si>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</si>
  <si>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</si>
  <si>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</si>
  <si>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</si>
  <si>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</si>
  <si>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</si>
  <si>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</si>
  <si>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</si>
  <si>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</si>
  <si>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</si>
  <si>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</si>
  <si>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</si>
  <si>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</si>
  <si>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</si>
  <si>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</si>
  <si>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</si>
  <si>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</si>
  <si>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</si>
  <si>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</si>
  <si>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</si>
  <si>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</si>
  <si>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</si>
  <si>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</si>
  <si>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</si>
  <si>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</si>
  <si>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</si>
  <si>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</si>
  <si>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</si>
  <si>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</si>
  <si>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</si>
  <si>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</si>
  <si>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</si>
  <si>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</si>
  <si>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</si>
  <si>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</si>
  <si>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</si>
  <si>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</si>
  <si>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</si>
  <si>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</si>
  <si>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</si>
  <si>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</si>
  <si>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</si>
  <si>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</si>
  <si>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</si>
  <si>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</si>
  <si>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</si>
  <si>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</si>
  <si>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</si>
  <si>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</si>
  <si>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</si>
  <si>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</si>
  <si>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</si>
  <si>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</si>
  <si>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</si>
  <si>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</si>
  <si>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</si>
  <si>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</si>
  <si>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</si>
  <si>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</si>
  <si>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</si>
  <si>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</si>
  <si>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</si>
  <si>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</si>
  <si>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</si>
  <si>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</si>
  <si>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</si>
  <si>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</si>
  <si>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</si>
  <si>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</si>
  <si>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</si>
  <si>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</si>
  <si>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</si>
  <si>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</si>
  <si>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</si>
  <si>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</si>
  <si>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</si>
  <si>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</si>
  <si>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</si>
  <si>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</si>
  <si>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</si>
  <si>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</si>
  <si>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</si>
  <si>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</si>
  <si>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</si>
  <si>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</si>
  <si>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</si>
  <si>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</si>
  <si>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</si>
  <si>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</si>
  <si>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</si>
  <si>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</si>
  <si>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</si>
  <si>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</si>
  <si>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</si>
  <si>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</si>
  <si>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</si>
  <si>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</si>
  <si>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</si>
  <si>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</si>
  <si>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</si>
  <si>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</si>
  <si>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</si>
  <si>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</si>
  <si>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</si>
  <si>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</si>
  <si>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</si>
  <si>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</si>
  <si>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</si>
  <si>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</si>
  <si>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</si>
  <si>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</si>
  <si>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</si>
  <si>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</si>
  <si>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</si>
  <si>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</si>
  <si>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</si>
  <si>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</si>
  <si>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</si>
  <si>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</si>
  <si>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</si>
  <si>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</si>
  <si>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</si>
  <si>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</si>
  <si>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</si>
  <si>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</si>
  <si>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</si>
  <si>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</si>
  <si>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</si>
  <si>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</si>
  <si>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</si>
  <si>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</si>
  <si>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</si>
  <si>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</si>
  <si>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</si>
  <si>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</si>
  <si>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</si>
  <si>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</si>
  <si>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</si>
  <si>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</si>
  <si>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</si>
  <si>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</si>
  <si>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</si>
  <si>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</si>
  <si>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</si>
  <si>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</si>
  <si>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</si>
  <si>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</si>
  <si>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</si>
  <si>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</si>
  <si>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</si>
  <si>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</si>
  <si>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</si>
  <si>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</si>
  <si>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</si>
  <si>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</si>
  <si>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</si>
  <si>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</si>
  <si>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</si>
  <si>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</si>
  <si>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</si>
  <si>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</si>
  <si>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</si>
  <si>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</si>
  <si>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</si>
  <si>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</si>
  <si>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</si>
  <si>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</si>
  <si>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</si>
  <si>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</si>
  <si>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</si>
  <si>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</si>
  <si>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</si>
  <si>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</si>
  <si>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</si>
  <si>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</si>
  <si>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</si>
  <si>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</si>
  <si>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</si>
  <si>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</si>
  <si>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</si>
  <si>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</si>
  <si>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</si>
  <si>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</si>
  <si>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</si>
  <si>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</si>
  <si>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</si>
  <si>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</si>
  <si>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</si>
  <si>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</si>
  <si>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</si>
  <si>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</si>
  <si>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</si>
  <si>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</si>
  <si>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</si>
  <si>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</si>
  <si>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</si>
  <si>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</si>
  <si>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</si>
  <si>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</si>
  <si>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</si>
  <si>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</si>
  <si>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</si>
  <si>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</si>
  <si>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</si>
  <si>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</si>
  <si>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</si>
  <si>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</si>
  <si>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</si>
  <si>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</si>
  <si>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</si>
  <si>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</si>
  <si>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</si>
  <si>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</si>
  <si>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</si>
  <si>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</si>
  <si>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3335879869</t>
  </si>
  <si>
    <t>3335879868</t>
  </si>
  <si>
    <t>3335879867</t>
  </si>
  <si>
    <t>Awaiting Vendor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</si>
  <si>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</si>
  <si>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</si>
  <si>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</si>
  <si>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</si>
  <si>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</si>
  <si>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</si>
  <si>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</si>
  <si>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3335880114</t>
  </si>
  <si>
    <t>3335880113</t>
  </si>
  <si>
    <t>3335880090</t>
  </si>
  <si>
    <t>3335880083</t>
  </si>
  <si>
    <t>3335880061</t>
  </si>
  <si>
    <t>3335880060</t>
  </si>
  <si>
    <t>3335880054</t>
  </si>
  <si>
    <t>3335880041</t>
  </si>
  <si>
    <t>3335880127</t>
  </si>
  <si>
    <t>3335880126</t>
  </si>
  <si>
    <t>3335880125</t>
  </si>
  <si>
    <t>ATM Estación Texaco Las Lavas</t>
  </si>
  <si>
    <t>DRBR166</t>
  </si>
  <si>
    <t>3335880147</t>
  </si>
  <si>
    <t>3335880145</t>
  </si>
  <si>
    <t>3335880144</t>
  </si>
  <si>
    <t>3335880156</t>
  </si>
  <si>
    <t>3335880155</t>
  </si>
  <si>
    <t>3335880154</t>
  </si>
  <si>
    <t>3335880153</t>
  </si>
  <si>
    <t>3335880151</t>
  </si>
  <si>
    <t>3335880150</t>
  </si>
  <si>
    <t>3335880162</t>
  </si>
  <si>
    <t>3335880161</t>
  </si>
  <si>
    <t>3335880160</t>
  </si>
  <si>
    <t>3335880159</t>
  </si>
  <si>
    <t>3335880166</t>
  </si>
  <si>
    <t>3335880165</t>
  </si>
  <si>
    <t>3335880163</t>
  </si>
  <si>
    <t>DISPENSADOR.</t>
  </si>
  <si>
    <t>3335880128</t>
  </si>
  <si>
    <t>3335879893</t>
  </si>
  <si>
    <t>3335879882</t>
  </si>
  <si>
    <t>3335879880</t>
  </si>
  <si>
    <t>3335879873</t>
  </si>
  <si>
    <t>09 Mayo de 2021</t>
  </si>
  <si>
    <t>3335880185</t>
  </si>
  <si>
    <t>Triinet</t>
  </si>
  <si>
    <t>3335880184</t>
  </si>
  <si>
    <t>SIN ACTIVIDAD DE RETIRO</t>
  </si>
  <si>
    <t>3335880182</t>
  </si>
  <si>
    <t>3335880180</t>
  </si>
  <si>
    <t>3335880179</t>
  </si>
  <si>
    <t>3335880178</t>
  </si>
  <si>
    <t>3335880177</t>
  </si>
  <si>
    <t>3335880175</t>
  </si>
  <si>
    <t>3335880174</t>
  </si>
  <si>
    <t>3335880173</t>
  </si>
  <si>
    <t>3335880172</t>
  </si>
  <si>
    <t>3335880167</t>
  </si>
  <si>
    <t xml:space="preserve">Perez Almonte, Franklin </t>
  </si>
  <si>
    <t xml:space="preserve">Blanco Garcia, Yovanny </t>
  </si>
  <si>
    <t>En Servicio</t>
  </si>
  <si>
    <t>3335880177 </t>
  </si>
  <si>
    <t>3335880189 </t>
  </si>
  <si>
    <t>3335880187 </t>
  </si>
  <si>
    <t>3335880190 </t>
  </si>
  <si>
    <t>3335880215</t>
  </si>
  <si>
    <t>3335880214</t>
  </si>
  <si>
    <t>3335880213</t>
  </si>
  <si>
    <t>3335880212</t>
  </si>
  <si>
    <t>3335880211</t>
  </si>
  <si>
    <t>3335880208</t>
  </si>
  <si>
    <t>3335880207</t>
  </si>
  <si>
    <t>3335880206</t>
  </si>
  <si>
    <t>3335880205</t>
  </si>
  <si>
    <t>3335880202</t>
  </si>
  <si>
    <t>3335880201</t>
  </si>
  <si>
    <t xml:space="preserve">Gil Carrera, Santiago </t>
  </si>
  <si>
    <t>3335880200</t>
  </si>
  <si>
    <t>3335880199</t>
  </si>
  <si>
    <t>3335880198</t>
  </si>
  <si>
    <t>3335880197</t>
  </si>
  <si>
    <t>3335880196</t>
  </si>
  <si>
    <t>3335880194</t>
  </si>
  <si>
    <t>3335880193</t>
  </si>
  <si>
    <t>3335880192</t>
  </si>
  <si>
    <t>3335880206 </t>
  </si>
  <si>
    <t>3335880207 </t>
  </si>
  <si>
    <t>3335880208 </t>
  </si>
  <si>
    <t>3335880214 </t>
  </si>
  <si>
    <t>3335880211 </t>
  </si>
  <si>
    <t>3335880228</t>
  </si>
  <si>
    <t>3335880227</t>
  </si>
  <si>
    <t>3335880226</t>
  </si>
  <si>
    <t>3335880224</t>
  </si>
  <si>
    <t>3335880218</t>
  </si>
  <si>
    <t>3335880217</t>
  </si>
  <si>
    <t xml:space="preserve">Brioso Luciano, Cristino </t>
  </si>
  <si>
    <t>ReservaC Norte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</si>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</sst>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64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4" fillId="0" borderId="69" xfId="0" applyFont="1" applyBorder="1" applyAlignment="1">
      <alignment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8"/>
      <tableStyleElement type="headerRow" dxfId="317"/>
      <tableStyleElement type="totalRow" dxfId="316"/>
      <tableStyleElement type="firstColumn" dxfId="315"/>
      <tableStyleElement type="lastColumn" dxfId="314"/>
      <tableStyleElement type="firstRowStripe" dxfId="313"/>
      <tableStyleElement type="firstColumnStripe" dxfId="3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94"/>
  <sheetViews>
    <sheetView tabSelected="1" topLeftCell="B1" zoomScale="96" zoomScaleNormal="96" workbookViewId="0">
      <pane ySplit="4" topLeftCell="A5" activePane="bottomLeft" state="frozen"/>
      <selection pane="bottomLeft" activeCell="L21" sqref="L21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1" bestFit="1" customWidth="1"/>
    <col min="3" max="3" width="16.42578125" style="44" bestFit="1" customWidth="1"/>
    <col min="4" max="4" width="28.28515625" style="87" customWidth="1"/>
    <col min="5" max="5" width="13.42578125" style="82" customWidth="1"/>
    <col min="6" max="6" width="11.28515625" style="45" bestFit="1" customWidth="1"/>
    <col min="7" max="7" width="54.85546875" style="45" bestFit="1" customWidth="1"/>
    <col min="8" max="11" width="5.140625" style="45" bestFit="1" customWidth="1"/>
    <col min="12" max="12" width="52" style="45" bestFit="1" customWidth="1"/>
    <col min="13" max="13" width="20.140625" style="87" bestFit="1" customWidth="1"/>
    <col min="14" max="14" width="18.85546875" style="87" hidden="1" customWidth="1"/>
    <col min="15" max="15" width="42.5703125" style="87" hidden="1" customWidth="1"/>
    <col min="16" max="16" width="17.42578125" style="89" hidden="1" customWidth="1"/>
    <col min="17" max="17" width="52" style="75" bestFit="1" customWidth="1"/>
    <col min="18" max="16384" width="25.4257812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2635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ht="18" x14ac:dyDescent="0.25">
      <c r="A5" s="130" t="str">
        <f>VLOOKUP(E5,'LISTADO ATM'!$A$2:$C$898,3,0)</f>
        <v>DISTRITO NACIONAL</v>
      </c>
      <c r="B5" s="137" t="s">
        <v>2577</v>
      </c>
      <c r="C5" s="126">
        <v>44322.51190972222</v>
      </c>
      <c r="D5" s="126" t="s">
        <v>2180</v>
      </c>
      <c r="E5" s="127">
        <v>493</v>
      </c>
      <c r="F5" s="142" t="str">
        <f>VLOOKUP(E5,VIP!$A$2:$O13037,2,0)</f>
        <v>DRBR493</v>
      </c>
      <c r="G5" s="130" t="str">
        <f>VLOOKUP(E5,'LISTADO ATM'!$A$2:$B$897,2,0)</f>
        <v xml:space="preserve">ATM Oficina Haina Occidental II </v>
      </c>
      <c r="H5" s="130" t="str">
        <f>VLOOKUP(E5,VIP!$A$2:$O17900,7,FALSE)</f>
        <v>Si</v>
      </c>
      <c r="I5" s="130" t="str">
        <f>VLOOKUP(E5,VIP!$A$2:$O9865,8,FALSE)</f>
        <v>Si</v>
      </c>
      <c r="J5" s="130" t="str">
        <f>VLOOKUP(E5,VIP!$A$2:$O9815,8,FALSE)</f>
        <v>Si</v>
      </c>
      <c r="K5" s="130" t="str">
        <f>VLOOKUP(E5,VIP!$A$2:$O13389,6,0)</f>
        <v>NO</v>
      </c>
      <c r="L5" s="128" t="s">
        <v>2219</v>
      </c>
      <c r="M5" s="205" t="s">
        <v>2455</v>
      </c>
      <c r="N5" s="141" t="s">
        <v>2580</v>
      </c>
      <c r="O5" s="140" t="s">
        <v>2464</v>
      </c>
      <c r="P5" s="129"/>
      <c r="Q5" s="205" t="s">
        <v>2219</v>
      </c>
    </row>
    <row r="6" spans="1:17" ht="18" x14ac:dyDescent="0.25">
      <c r="A6" s="130" t="str">
        <f>VLOOKUP(E6,'LISTADO ATM'!$A$2:$C$898,3,0)</f>
        <v>NORTE</v>
      </c>
      <c r="B6" s="137">
        <v>3335878060</v>
      </c>
      <c r="C6" s="126">
        <v>44322.62777777778</v>
      </c>
      <c r="D6" s="126" t="s">
        <v>2181</v>
      </c>
      <c r="E6" s="127">
        <v>647</v>
      </c>
      <c r="F6" s="142" t="str">
        <f>VLOOKUP(E6,VIP!$A$2:$O13038,2,0)</f>
        <v>DRBR254</v>
      </c>
      <c r="G6" s="130" t="str">
        <f>VLOOKUP(E6,'LISTADO ATM'!$A$2:$B$897,2,0)</f>
        <v xml:space="preserve">ATM CORAASAN </v>
      </c>
      <c r="H6" s="130" t="str">
        <f>VLOOKUP(E6,VIP!$A$2:$O17902,7,FALSE)</f>
        <v>Si</v>
      </c>
      <c r="I6" s="130" t="str">
        <f>VLOOKUP(E6,VIP!$A$2:$O9867,8,FALSE)</f>
        <v>Si</v>
      </c>
      <c r="J6" s="130" t="str">
        <f>VLOOKUP(E6,VIP!$A$2:$O9817,8,FALSE)</f>
        <v>Si</v>
      </c>
      <c r="K6" s="130" t="str">
        <f>VLOOKUP(E6,VIP!$A$2:$O13391,6,0)</f>
        <v>NO</v>
      </c>
      <c r="L6" s="128" t="s">
        <v>2245</v>
      </c>
      <c r="M6" s="205" t="s">
        <v>2455</v>
      </c>
      <c r="N6" s="141" t="s">
        <v>2592</v>
      </c>
      <c r="O6" s="140" t="s">
        <v>2491</v>
      </c>
      <c r="P6" s="129"/>
      <c r="Q6" s="205" t="s">
        <v>2245</v>
      </c>
    </row>
    <row r="7" spans="1:17" ht="18" x14ac:dyDescent="0.25">
      <c r="A7" s="130" t="str">
        <f>VLOOKUP(E7,'LISTADO ATM'!$A$2:$C$898,3,0)</f>
        <v>DISTRITO NACIONAL</v>
      </c>
      <c r="B7" s="137" t="s">
        <v>2578</v>
      </c>
      <c r="C7" s="126">
        <v>44322.71943287037</v>
      </c>
      <c r="D7" s="126" t="s">
        <v>2180</v>
      </c>
      <c r="E7" s="127">
        <v>672</v>
      </c>
      <c r="F7" s="142" t="str">
        <f>VLOOKUP(E7,VIP!$A$2:$O13039,2,0)</f>
        <v>DRBR672</v>
      </c>
      <c r="G7" s="130" t="str">
        <f>VLOOKUP(E7,'LISTADO ATM'!$A$2:$B$897,2,0)</f>
        <v>ATM Destacamento Policía Nacional La Victoria</v>
      </c>
      <c r="H7" s="130" t="str">
        <f>VLOOKUP(E7,VIP!$A$2:$O17923,7,FALSE)</f>
        <v>Si</v>
      </c>
      <c r="I7" s="130" t="str">
        <f>VLOOKUP(E7,VIP!$A$2:$O9888,8,FALSE)</f>
        <v>Si</v>
      </c>
      <c r="J7" s="130" t="str">
        <f>VLOOKUP(E7,VIP!$A$2:$O9838,8,FALSE)</f>
        <v>Si</v>
      </c>
      <c r="K7" s="130" t="str">
        <f>VLOOKUP(E7,VIP!$A$2:$O13412,6,0)</f>
        <v>SI</v>
      </c>
      <c r="L7" s="128" t="s">
        <v>2219</v>
      </c>
      <c r="M7" s="205" t="s">
        <v>2455</v>
      </c>
      <c r="N7" s="141" t="s">
        <v>2580</v>
      </c>
      <c r="O7" s="140" t="s">
        <v>2464</v>
      </c>
      <c r="P7" s="129"/>
      <c r="Q7" s="205" t="s">
        <v>2219</v>
      </c>
    </row>
    <row r="8" spans="1:17" ht="18" x14ac:dyDescent="0.25">
      <c r="A8" s="130" t="str">
        <f>VLOOKUP(E8,'LISTADO ATM'!$A$2:$C$898,3,0)</f>
        <v>DISTRITO NACIONAL</v>
      </c>
      <c r="B8" s="137" t="s">
        <v>2579</v>
      </c>
      <c r="C8" s="126">
        <v>44323.375034722223</v>
      </c>
      <c r="D8" s="126" t="s">
        <v>2180</v>
      </c>
      <c r="E8" s="127">
        <v>314</v>
      </c>
      <c r="F8" s="142" t="str">
        <f>VLOOKUP(E8,VIP!$A$2:$O13046,2,0)</f>
        <v>DRBR314</v>
      </c>
      <c r="G8" s="130" t="str">
        <f>VLOOKUP(E8,'LISTADO ATM'!$A$2:$B$897,2,0)</f>
        <v xml:space="preserve">ATM UNP Cambita Garabito (San Cristóbal) </v>
      </c>
      <c r="H8" s="130" t="str">
        <f>VLOOKUP(E8,VIP!$A$2:$O17928,7,FALSE)</f>
        <v>Si</v>
      </c>
      <c r="I8" s="130" t="str">
        <f>VLOOKUP(E8,VIP!$A$2:$O9893,8,FALSE)</f>
        <v>Si</v>
      </c>
      <c r="J8" s="130" t="str">
        <f>VLOOKUP(E8,VIP!$A$2:$O9843,8,FALSE)</f>
        <v>Si</v>
      </c>
      <c r="K8" s="130" t="str">
        <f>VLOOKUP(E8,VIP!$A$2:$O13417,6,0)</f>
        <v>NO</v>
      </c>
      <c r="L8" s="128" t="s">
        <v>2421</v>
      </c>
      <c r="M8" s="205" t="s">
        <v>2455</v>
      </c>
      <c r="N8" s="141" t="s">
        <v>2580</v>
      </c>
      <c r="O8" s="140" t="s">
        <v>2464</v>
      </c>
      <c r="P8" s="129"/>
      <c r="Q8" s="205" t="s">
        <v>2219</v>
      </c>
    </row>
    <row r="9" spans="1:17" ht="18" x14ac:dyDescent="0.25">
      <c r="A9" s="130" t="str">
        <f>VLOOKUP(E9,'LISTADO ATM'!$A$2:$C$898,3,0)</f>
        <v>DISTRITO NACIONAL</v>
      </c>
      <c r="B9" s="137" t="s">
        <v>2583</v>
      </c>
      <c r="C9" s="126">
        <v>44323.737905092596</v>
      </c>
      <c r="D9" s="126" t="s">
        <v>2180</v>
      </c>
      <c r="E9" s="127">
        <v>517</v>
      </c>
      <c r="F9" s="142" t="str">
        <f>VLOOKUP(E9,VIP!$A$2:$O13049,2,0)</f>
        <v>DRBR517</v>
      </c>
      <c r="G9" s="130" t="str">
        <f>VLOOKUP(E9,'LISTADO ATM'!$A$2:$B$897,2,0)</f>
        <v xml:space="preserve">ATM Autobanco Oficina Sans Soucí </v>
      </c>
      <c r="H9" s="130" t="str">
        <f>VLOOKUP(E9,VIP!$A$2:$O17920,7,FALSE)</f>
        <v>Si</v>
      </c>
      <c r="I9" s="130" t="str">
        <f>VLOOKUP(E9,VIP!$A$2:$O9885,8,FALSE)</f>
        <v>Si</v>
      </c>
      <c r="J9" s="130" t="str">
        <f>VLOOKUP(E9,VIP!$A$2:$O9835,8,FALSE)</f>
        <v>Si</v>
      </c>
      <c r="K9" s="130" t="str">
        <f>VLOOKUP(E9,VIP!$A$2:$O13409,6,0)</f>
        <v>SI</v>
      </c>
      <c r="L9" s="128" t="s">
        <v>2219</v>
      </c>
      <c r="M9" s="205" t="s">
        <v>2455</v>
      </c>
      <c r="N9" s="141" t="s">
        <v>2462</v>
      </c>
      <c r="O9" s="140" t="s">
        <v>2464</v>
      </c>
      <c r="P9" s="129"/>
      <c r="Q9" s="205" t="s">
        <v>2219</v>
      </c>
    </row>
    <row r="10" spans="1:17" ht="18" x14ac:dyDescent="0.25">
      <c r="A10" s="130" t="str">
        <f>VLOOKUP(E10,'LISTADO ATM'!$A$2:$C$898,3,0)</f>
        <v>ESTE</v>
      </c>
      <c r="B10" s="137" t="s">
        <v>2582</v>
      </c>
      <c r="C10" s="126">
        <v>44323.742291666669</v>
      </c>
      <c r="D10" s="126" t="s">
        <v>2180</v>
      </c>
      <c r="E10" s="127">
        <v>899</v>
      </c>
      <c r="F10" s="142" t="str">
        <f>VLOOKUP(E10,VIP!$A$2:$O13050,2,0)</f>
        <v>DRBR899</v>
      </c>
      <c r="G10" s="130" t="str">
        <f>VLOOKUP(E10,'LISTADO ATM'!$A$2:$B$897,2,0)</f>
        <v xml:space="preserve">ATM Oficina Punta Cana </v>
      </c>
      <c r="H10" s="130" t="str">
        <f>VLOOKUP(E10,VIP!$A$2:$O17918,7,FALSE)</f>
        <v>Si</v>
      </c>
      <c r="I10" s="130" t="str">
        <f>VLOOKUP(E10,VIP!$A$2:$O9883,8,FALSE)</f>
        <v>Si</v>
      </c>
      <c r="J10" s="130" t="str">
        <f>VLOOKUP(E10,VIP!$A$2:$O9833,8,FALSE)</f>
        <v>Si</v>
      </c>
      <c r="K10" s="130" t="str">
        <f>VLOOKUP(E10,VIP!$A$2:$O13407,6,0)</f>
        <v>NO</v>
      </c>
      <c r="L10" s="128" t="s">
        <v>2219</v>
      </c>
      <c r="M10" s="205" t="s">
        <v>2455</v>
      </c>
      <c r="N10" s="141" t="s">
        <v>2462</v>
      </c>
      <c r="O10" s="140" t="s">
        <v>2464</v>
      </c>
      <c r="P10" s="129"/>
      <c r="Q10" s="205" t="s">
        <v>2219</v>
      </c>
    </row>
    <row r="11" spans="1:17" ht="18" x14ac:dyDescent="0.25">
      <c r="A11" s="130" t="str">
        <f>VLOOKUP(E11,'LISTADO ATM'!$A$2:$C$898,3,0)</f>
        <v>DISTRITO NACIONAL</v>
      </c>
      <c r="B11" s="137" t="s">
        <v>2581</v>
      </c>
      <c r="C11" s="126">
        <v>44323.749675925923</v>
      </c>
      <c r="D11" s="126" t="s">
        <v>2458</v>
      </c>
      <c r="E11" s="127">
        <v>147</v>
      </c>
      <c r="F11" s="142" t="str">
        <f>VLOOKUP(E11,VIP!$A$2:$O13051,2,0)</f>
        <v>DRBR147</v>
      </c>
      <c r="G11" s="130" t="str">
        <f>VLOOKUP(E11,'LISTADO ATM'!$A$2:$B$897,2,0)</f>
        <v xml:space="preserve">ATM Kiosco Megacentro I </v>
      </c>
      <c r="H11" s="130" t="str">
        <f>VLOOKUP(E11,VIP!$A$2:$O17914,7,FALSE)</f>
        <v>Si</v>
      </c>
      <c r="I11" s="130" t="str">
        <f>VLOOKUP(E11,VIP!$A$2:$O9879,8,FALSE)</f>
        <v>Si</v>
      </c>
      <c r="J11" s="130" t="str">
        <f>VLOOKUP(E11,VIP!$A$2:$O9829,8,FALSE)</f>
        <v>Si</v>
      </c>
      <c r="K11" s="130" t="str">
        <f>VLOOKUP(E11,VIP!$A$2:$O13403,6,0)</f>
        <v>NO</v>
      </c>
      <c r="L11" s="128" t="s">
        <v>2449</v>
      </c>
      <c r="M11" s="205" t="s">
        <v>2455</v>
      </c>
      <c r="N11" s="141" t="s">
        <v>2462</v>
      </c>
      <c r="O11" s="140" t="s">
        <v>2463</v>
      </c>
      <c r="P11" s="129"/>
      <c r="Q11" s="205" t="s">
        <v>2449</v>
      </c>
    </row>
    <row r="12" spans="1:17" ht="18" x14ac:dyDescent="0.25">
      <c r="A12" s="130" t="str">
        <f>VLOOKUP(E12,'LISTADO ATM'!$A$2:$C$898,3,0)</f>
        <v>DISTRITO NACIONAL</v>
      </c>
      <c r="B12" s="137" t="s">
        <v>2584</v>
      </c>
      <c r="C12" s="126">
        <v>44323.890069444446</v>
      </c>
      <c r="D12" s="126" t="s">
        <v>2458</v>
      </c>
      <c r="E12" s="127">
        <v>486</v>
      </c>
      <c r="F12" s="142" t="str">
        <f>VLOOKUP(E12,VIP!$A$2:$O13052,2,0)</f>
        <v>DRBR486</v>
      </c>
      <c r="G12" s="130" t="str">
        <f>VLOOKUP(E12,'LISTADO ATM'!$A$2:$B$897,2,0)</f>
        <v xml:space="preserve">ATM Olé La Caleta </v>
      </c>
      <c r="H12" s="130" t="str">
        <f>VLOOKUP(E12,VIP!$A$2:$O17925,7,FALSE)</f>
        <v>Si</v>
      </c>
      <c r="I12" s="130" t="str">
        <f>VLOOKUP(E12,VIP!$A$2:$O9890,8,FALSE)</f>
        <v>Si</v>
      </c>
      <c r="J12" s="130" t="str">
        <f>VLOOKUP(E12,VIP!$A$2:$O9840,8,FALSE)</f>
        <v>Si</v>
      </c>
      <c r="K12" s="130" t="str">
        <f>VLOOKUP(E12,VIP!$A$2:$O13414,6,0)</f>
        <v>NO</v>
      </c>
      <c r="L12" s="128" t="s">
        <v>2418</v>
      </c>
      <c r="M12" s="205" t="s">
        <v>2455</v>
      </c>
      <c r="N12" s="141" t="s">
        <v>2462</v>
      </c>
      <c r="O12" s="140" t="s">
        <v>2463</v>
      </c>
      <c r="P12" s="129"/>
      <c r="Q12" s="205" t="s">
        <v>2418</v>
      </c>
    </row>
    <row r="13" spans="1:17" ht="18" x14ac:dyDescent="0.25">
      <c r="A13" s="130" t="str">
        <f>VLOOKUP(E13,'LISTADO ATM'!$A$2:$C$898,3,0)</f>
        <v>DISTRITO NACIONAL</v>
      </c>
      <c r="B13" s="137" t="s">
        <v>2591</v>
      </c>
      <c r="C13" s="126">
        <v>44323.981770833336</v>
      </c>
      <c r="D13" s="126" t="s">
        <v>2180</v>
      </c>
      <c r="E13" s="127">
        <v>818</v>
      </c>
      <c r="F13" s="142" t="str">
        <f>VLOOKUP(E13,VIP!$A$2:$O13057,2,0)</f>
        <v>DRBR818</v>
      </c>
      <c r="G13" s="130" t="str">
        <f>VLOOKUP(E13,'LISTADO ATM'!$A$2:$B$897,2,0)</f>
        <v xml:space="preserve">ATM Juridicción Inmobiliaria </v>
      </c>
      <c r="H13" s="130" t="str">
        <f>VLOOKUP(E13,VIP!$A$2:$O17925,7,FALSE)</f>
        <v>No</v>
      </c>
      <c r="I13" s="130" t="str">
        <f>VLOOKUP(E13,VIP!$A$2:$O9890,8,FALSE)</f>
        <v>No</v>
      </c>
      <c r="J13" s="130" t="str">
        <f>VLOOKUP(E13,VIP!$A$2:$O9840,8,FALSE)</f>
        <v>No</v>
      </c>
      <c r="K13" s="130" t="str">
        <f>VLOOKUP(E13,VIP!$A$2:$O13414,6,0)</f>
        <v>NO</v>
      </c>
      <c r="L13" s="128" t="s">
        <v>2219</v>
      </c>
      <c r="M13" s="205" t="s">
        <v>2455</v>
      </c>
      <c r="N13" s="141" t="s">
        <v>2462</v>
      </c>
      <c r="O13" s="140" t="s">
        <v>2464</v>
      </c>
      <c r="P13" s="129"/>
      <c r="Q13" s="205" t="s">
        <v>2219</v>
      </c>
    </row>
    <row r="14" spans="1:17" ht="18" x14ac:dyDescent="0.25">
      <c r="A14" s="130" t="str">
        <f>VLOOKUP(E14,'LISTADO ATM'!$A$2:$C$898,3,0)</f>
        <v>DISTRITO NACIONAL</v>
      </c>
      <c r="B14" s="137" t="s">
        <v>2590</v>
      </c>
      <c r="C14" s="126">
        <v>44323.983634259261</v>
      </c>
      <c r="D14" s="126" t="s">
        <v>2180</v>
      </c>
      <c r="E14" s="127">
        <v>160</v>
      </c>
      <c r="F14" s="142" t="str">
        <f>VLOOKUP(E14,VIP!$A$2:$O13058,2,0)</f>
        <v>DRBR160</v>
      </c>
      <c r="G14" s="130" t="str">
        <f>VLOOKUP(E14,'LISTADO ATM'!$A$2:$B$897,2,0)</f>
        <v xml:space="preserve">ATM Oficina Herrera </v>
      </c>
      <c r="H14" s="130" t="str">
        <f>VLOOKUP(E14,VIP!$A$2:$O17924,7,FALSE)</f>
        <v>Si</v>
      </c>
      <c r="I14" s="130" t="str">
        <f>VLOOKUP(E14,VIP!$A$2:$O9889,8,FALSE)</f>
        <v>Si</v>
      </c>
      <c r="J14" s="130" t="str">
        <f>VLOOKUP(E14,VIP!$A$2:$O9839,8,FALSE)</f>
        <v>Si</v>
      </c>
      <c r="K14" s="130" t="str">
        <f>VLOOKUP(E14,VIP!$A$2:$O13413,6,0)</f>
        <v>NO</v>
      </c>
      <c r="L14" s="128" t="s">
        <v>2219</v>
      </c>
      <c r="M14" s="205" t="s">
        <v>2455</v>
      </c>
      <c r="N14" s="141" t="s">
        <v>2462</v>
      </c>
      <c r="O14" s="140" t="s">
        <v>2464</v>
      </c>
      <c r="P14" s="129"/>
      <c r="Q14" s="205" t="s">
        <v>2219</v>
      </c>
    </row>
    <row r="15" spans="1:17" ht="18" x14ac:dyDescent="0.25">
      <c r="A15" s="130" t="str">
        <f>VLOOKUP(E15,'LISTADO ATM'!$A$2:$C$898,3,0)</f>
        <v>DISTRITO NACIONAL</v>
      </c>
      <c r="B15" s="137" t="s">
        <v>2589</v>
      </c>
      <c r="C15" s="126">
        <v>44323.98474537037</v>
      </c>
      <c r="D15" s="126" t="s">
        <v>2180</v>
      </c>
      <c r="E15" s="127">
        <v>707</v>
      </c>
      <c r="F15" s="142" t="str">
        <f>VLOOKUP(E15,VIP!$A$2:$O13059,2,0)</f>
        <v>DRBR707</v>
      </c>
      <c r="G15" s="130" t="str">
        <f>VLOOKUP(E15,'LISTADO ATM'!$A$2:$B$897,2,0)</f>
        <v xml:space="preserve">ATM IAD </v>
      </c>
      <c r="H15" s="130" t="str">
        <f>VLOOKUP(E15,VIP!$A$2:$O17923,7,FALSE)</f>
        <v>No</v>
      </c>
      <c r="I15" s="130" t="str">
        <f>VLOOKUP(E15,VIP!$A$2:$O9888,8,FALSE)</f>
        <v>No</v>
      </c>
      <c r="J15" s="130" t="str">
        <f>VLOOKUP(E15,VIP!$A$2:$O9838,8,FALSE)</f>
        <v>No</v>
      </c>
      <c r="K15" s="130" t="str">
        <f>VLOOKUP(E15,VIP!$A$2:$O13412,6,0)</f>
        <v>NO</v>
      </c>
      <c r="L15" s="128" t="s">
        <v>2219</v>
      </c>
      <c r="M15" s="205" t="s">
        <v>2455</v>
      </c>
      <c r="N15" s="141" t="s">
        <v>2462</v>
      </c>
      <c r="O15" s="140" t="s">
        <v>2464</v>
      </c>
      <c r="P15" s="129"/>
      <c r="Q15" s="205" t="s">
        <v>2219</v>
      </c>
    </row>
    <row r="16" spans="1:17" ht="18" x14ac:dyDescent="0.25">
      <c r="A16" s="130" t="str">
        <f>VLOOKUP(E16,'LISTADO ATM'!$A$2:$C$898,3,0)</f>
        <v>NORTE</v>
      </c>
      <c r="B16" s="137" t="s">
        <v>2588</v>
      </c>
      <c r="C16" s="126">
        <v>44323.986203703702</v>
      </c>
      <c r="D16" s="126" t="s">
        <v>2181</v>
      </c>
      <c r="E16" s="127">
        <v>142</v>
      </c>
      <c r="F16" s="142" t="str">
        <f>VLOOKUP(E16,VIP!$A$2:$O13060,2,0)</f>
        <v>DRBR142</v>
      </c>
      <c r="G16" s="130" t="str">
        <f>VLOOKUP(E16,'LISTADO ATM'!$A$2:$B$897,2,0)</f>
        <v xml:space="preserve">ATM Centro de Caja Galerías Bonao </v>
      </c>
      <c r="H16" s="130" t="str">
        <f>VLOOKUP(E16,VIP!$A$2:$O17922,7,FALSE)</f>
        <v>Si</v>
      </c>
      <c r="I16" s="130" t="str">
        <f>VLOOKUP(E16,VIP!$A$2:$O9887,8,FALSE)</f>
        <v>Si</v>
      </c>
      <c r="J16" s="130" t="str">
        <f>VLOOKUP(E16,VIP!$A$2:$O9837,8,FALSE)</f>
        <v>Si</v>
      </c>
      <c r="K16" s="130" t="str">
        <f>VLOOKUP(E16,VIP!$A$2:$O13411,6,0)</f>
        <v>SI</v>
      </c>
      <c r="L16" s="128" t="s">
        <v>2245</v>
      </c>
      <c r="M16" s="205" t="s">
        <v>2455</v>
      </c>
      <c r="N16" s="141" t="s">
        <v>2576</v>
      </c>
      <c r="O16" s="140" t="s">
        <v>2491</v>
      </c>
      <c r="P16" s="129"/>
      <c r="Q16" s="205" t="s">
        <v>2245</v>
      </c>
    </row>
    <row r="17" spans="1:17" ht="18" x14ac:dyDescent="0.25">
      <c r="A17" s="130" t="str">
        <f>VLOOKUP(E17,'LISTADO ATM'!$A$2:$C$898,3,0)</f>
        <v>DISTRITO NACIONAL</v>
      </c>
      <c r="B17" s="137" t="s">
        <v>2587</v>
      </c>
      <c r="C17" s="126">
        <v>44323.987222222226</v>
      </c>
      <c r="D17" s="126" t="s">
        <v>2180</v>
      </c>
      <c r="E17" s="127">
        <v>194</v>
      </c>
      <c r="F17" s="142" t="str">
        <f>VLOOKUP(E17,VIP!$A$2:$O13061,2,0)</f>
        <v>DRBR194</v>
      </c>
      <c r="G17" s="130" t="str">
        <f>VLOOKUP(E17,'LISTADO ATM'!$A$2:$B$897,2,0)</f>
        <v xml:space="preserve">ATM UNP Pantoja </v>
      </c>
      <c r="H17" s="130" t="str">
        <f>VLOOKUP(E17,VIP!$A$2:$O17921,7,FALSE)</f>
        <v>Si</v>
      </c>
      <c r="I17" s="130" t="str">
        <f>VLOOKUP(E17,VIP!$A$2:$O9886,8,FALSE)</f>
        <v>No</v>
      </c>
      <c r="J17" s="130" t="str">
        <f>VLOOKUP(E17,VIP!$A$2:$O9836,8,FALSE)</f>
        <v>No</v>
      </c>
      <c r="K17" s="130" t="str">
        <f>VLOOKUP(E17,VIP!$A$2:$O13410,6,0)</f>
        <v>NO</v>
      </c>
      <c r="L17" s="128" t="s">
        <v>2219</v>
      </c>
      <c r="M17" s="205" t="s">
        <v>2455</v>
      </c>
      <c r="N17" s="141" t="s">
        <v>2462</v>
      </c>
      <c r="O17" s="140" t="s">
        <v>2464</v>
      </c>
      <c r="P17" s="129"/>
      <c r="Q17" s="205" t="s">
        <v>2219</v>
      </c>
    </row>
    <row r="18" spans="1:17" ht="18" x14ac:dyDescent="0.25">
      <c r="A18" s="130" t="str">
        <f>VLOOKUP(E18,'LISTADO ATM'!$A$2:$C$898,3,0)</f>
        <v>DISTRITO NACIONAL</v>
      </c>
      <c r="B18" s="137" t="s">
        <v>2586</v>
      </c>
      <c r="C18" s="126">
        <v>44324.008738425924</v>
      </c>
      <c r="D18" s="126" t="s">
        <v>2180</v>
      </c>
      <c r="E18" s="127">
        <v>917</v>
      </c>
      <c r="F18" s="142" t="str">
        <f>VLOOKUP(E18,VIP!$A$2:$O13104,2,0)</f>
        <v>DRBR01B</v>
      </c>
      <c r="G18" s="130" t="str">
        <f>VLOOKUP(E18,'LISTADO ATM'!$A$2:$B$897,2,0)</f>
        <v xml:space="preserve">ATM Oficina Los Mina </v>
      </c>
      <c r="H18" s="130" t="str">
        <f>VLOOKUP(E18,VIP!$A$2:$O17980,7,FALSE)</f>
        <v>Si</v>
      </c>
      <c r="I18" s="130" t="str">
        <f>VLOOKUP(E18,VIP!$A$2:$O9945,8,FALSE)</f>
        <v>Si</v>
      </c>
      <c r="J18" s="130" t="str">
        <f>VLOOKUP(E18,VIP!$A$2:$O9895,8,FALSE)</f>
        <v>Si</v>
      </c>
      <c r="K18" s="130" t="str">
        <f>VLOOKUP(E18,VIP!$A$2:$O13469,6,0)</f>
        <v>NO</v>
      </c>
      <c r="L18" s="128" t="s">
        <v>2219</v>
      </c>
      <c r="M18" s="205" t="s">
        <v>2455</v>
      </c>
      <c r="N18" s="141" t="s">
        <v>2462</v>
      </c>
      <c r="O18" s="140" t="s">
        <v>2464</v>
      </c>
      <c r="P18" s="129"/>
      <c r="Q18" s="205" t="s">
        <v>2219</v>
      </c>
    </row>
    <row r="19" spans="1:17" ht="18" x14ac:dyDescent="0.25">
      <c r="A19" s="130" t="str">
        <f>VLOOKUP(E19,'LISTADO ATM'!$A$2:$C$898,3,0)</f>
        <v>DISTRITO NACIONAL</v>
      </c>
      <c r="B19" s="137" t="s">
        <v>2634</v>
      </c>
      <c r="C19" s="126">
        <v>44324.017581018517</v>
      </c>
      <c r="D19" s="126" t="s">
        <v>2180</v>
      </c>
      <c r="E19" s="127">
        <v>858</v>
      </c>
      <c r="F19" s="142" t="str">
        <f>VLOOKUP(E19,VIP!$A$2:$O13103,2,0)</f>
        <v>DRBR858</v>
      </c>
      <c r="G19" s="130" t="str">
        <f>VLOOKUP(E19,'LISTADO ATM'!$A$2:$B$897,2,0)</f>
        <v xml:space="preserve">ATM Cooperativa Maestros (COOPNAMA) </v>
      </c>
      <c r="H19" s="130" t="str">
        <f>VLOOKUP(E19,VIP!$A$2:$O17979,7,FALSE)</f>
        <v>Si</v>
      </c>
      <c r="I19" s="130" t="str">
        <f>VLOOKUP(E19,VIP!$A$2:$O9944,8,FALSE)</f>
        <v>No</v>
      </c>
      <c r="J19" s="130" t="str">
        <f>VLOOKUP(E19,VIP!$A$2:$O9894,8,FALSE)</f>
        <v>No</v>
      </c>
      <c r="K19" s="130" t="str">
        <f>VLOOKUP(E19,VIP!$A$2:$O13468,6,0)</f>
        <v>NO</v>
      </c>
      <c r="L19" s="128" t="s">
        <v>2219</v>
      </c>
      <c r="M19" s="151" t="s">
        <v>2652</v>
      </c>
      <c r="N19" s="141" t="s">
        <v>2462</v>
      </c>
      <c r="O19" s="140" t="s">
        <v>2464</v>
      </c>
      <c r="P19" s="129"/>
      <c r="Q19" s="150">
        <v>44444.623611111114</v>
      </c>
    </row>
    <row r="20" spans="1:17" ht="18" x14ac:dyDescent="0.25">
      <c r="A20" s="130" t="str">
        <f>VLOOKUP(E20,'LISTADO ATM'!$A$2:$C$898,3,0)</f>
        <v>DISTRITO NACIONAL</v>
      </c>
      <c r="B20" s="137" t="s">
        <v>2585</v>
      </c>
      <c r="C20" s="126">
        <v>44324.022199074076</v>
      </c>
      <c r="D20" s="126" t="s">
        <v>2180</v>
      </c>
      <c r="E20" s="127">
        <v>487</v>
      </c>
      <c r="F20" s="142" t="str">
        <f>VLOOKUP(E20,VIP!$A$2:$O13102,2,0)</f>
        <v>DRBR487</v>
      </c>
      <c r="G20" s="130" t="str">
        <f>VLOOKUP(E20,'LISTADO ATM'!$A$2:$B$897,2,0)</f>
        <v xml:space="preserve">ATM Olé Hainamosa </v>
      </c>
      <c r="H20" s="130" t="str">
        <f>VLOOKUP(E20,VIP!$A$2:$O17978,7,FALSE)</f>
        <v>Si</v>
      </c>
      <c r="I20" s="130" t="str">
        <f>VLOOKUP(E20,VIP!$A$2:$O9943,8,FALSE)</f>
        <v>Si</v>
      </c>
      <c r="J20" s="130" t="str">
        <f>VLOOKUP(E20,VIP!$A$2:$O9893,8,FALSE)</f>
        <v>Si</v>
      </c>
      <c r="K20" s="130" t="str">
        <f>VLOOKUP(E20,VIP!$A$2:$O13467,6,0)</f>
        <v>SI</v>
      </c>
      <c r="L20" s="128" t="s">
        <v>2219</v>
      </c>
      <c r="M20" s="205" t="s">
        <v>2455</v>
      </c>
      <c r="N20" s="141" t="s">
        <v>2462</v>
      </c>
      <c r="O20" s="140" t="s">
        <v>2464</v>
      </c>
      <c r="P20" s="129"/>
      <c r="Q20" s="205" t="s">
        <v>2219</v>
      </c>
    </row>
    <row r="21" spans="1:17" ht="18" x14ac:dyDescent="0.25">
      <c r="A21" s="130" t="str">
        <f>VLOOKUP(E21,'LISTADO ATM'!$A$2:$C$898,3,0)</f>
        <v>ESTE</v>
      </c>
      <c r="B21" s="137" t="s">
        <v>2633</v>
      </c>
      <c r="C21" s="126">
        <v>44324.300312500003</v>
      </c>
      <c r="D21" s="126" t="s">
        <v>2180</v>
      </c>
      <c r="E21" s="127">
        <v>121</v>
      </c>
      <c r="F21" s="142" t="str">
        <f>VLOOKUP(E21,VIP!$A$2:$O13098,2,0)</f>
        <v>DRBR121</v>
      </c>
      <c r="G21" s="130" t="str">
        <f>VLOOKUP(E21,'LISTADO ATM'!$A$2:$B$897,2,0)</f>
        <v xml:space="preserve">ATM Oficina Bayaguana </v>
      </c>
      <c r="H21" s="130" t="str">
        <f>VLOOKUP(E21,VIP!$A$2:$O17974,7,FALSE)</f>
        <v>Si</v>
      </c>
      <c r="I21" s="130" t="str">
        <f>VLOOKUP(E21,VIP!$A$2:$O9939,8,FALSE)</f>
        <v>Si</v>
      </c>
      <c r="J21" s="130" t="str">
        <f>VLOOKUP(E21,VIP!$A$2:$O9889,8,FALSE)</f>
        <v>Si</v>
      </c>
      <c r="K21" s="130" t="str">
        <f>VLOOKUP(E21,VIP!$A$2:$O13463,6,0)</f>
        <v>SI</v>
      </c>
      <c r="L21" s="128" t="s">
        <v>2478</v>
      </c>
      <c r="M21" s="151" t="s">
        <v>2652</v>
      </c>
      <c r="N21" s="141" t="s">
        <v>2462</v>
      </c>
      <c r="O21" s="140" t="s">
        <v>2464</v>
      </c>
      <c r="P21" s="129"/>
      <c r="Q21" s="150">
        <v>44444.476388888892</v>
      </c>
    </row>
    <row r="22" spans="1:17" ht="18" x14ac:dyDescent="0.25">
      <c r="A22" s="130" t="str">
        <f>VLOOKUP(E22,'LISTADO ATM'!$A$2:$C$898,3,0)</f>
        <v>ESTE</v>
      </c>
      <c r="B22" s="137" t="s">
        <v>2632</v>
      </c>
      <c r="C22" s="126">
        <v>44324.328784722224</v>
      </c>
      <c r="D22" s="126" t="s">
        <v>2180</v>
      </c>
      <c r="E22" s="127">
        <v>822</v>
      </c>
      <c r="F22" s="142" t="str">
        <f>VLOOKUP(E22,VIP!$A$2:$O13097,2,0)</f>
        <v>DRBR822</v>
      </c>
      <c r="G22" s="130" t="str">
        <f>VLOOKUP(E22,'LISTADO ATM'!$A$2:$B$897,2,0)</f>
        <v xml:space="preserve">ATM INDUSPALMA </v>
      </c>
      <c r="H22" s="130" t="str">
        <f>VLOOKUP(E22,VIP!$A$2:$O17973,7,FALSE)</f>
        <v>Si</v>
      </c>
      <c r="I22" s="130" t="str">
        <f>VLOOKUP(E22,VIP!$A$2:$O9938,8,FALSE)</f>
        <v>Si</v>
      </c>
      <c r="J22" s="130" t="str">
        <f>VLOOKUP(E22,VIP!$A$2:$O9888,8,FALSE)</f>
        <v>Si</v>
      </c>
      <c r="K22" s="130" t="str">
        <f>VLOOKUP(E22,VIP!$A$2:$O13462,6,0)</f>
        <v>NO</v>
      </c>
      <c r="L22" s="128" t="s">
        <v>2245</v>
      </c>
      <c r="M22" s="151" t="s">
        <v>2652</v>
      </c>
      <c r="N22" s="141" t="s">
        <v>2462</v>
      </c>
      <c r="O22" s="140" t="s">
        <v>2464</v>
      </c>
      <c r="P22" s="129"/>
      <c r="Q22" s="150">
        <v>44444.579861111109</v>
      </c>
    </row>
    <row r="23" spans="1:17" ht="18" x14ac:dyDescent="0.25">
      <c r="A23" s="130" t="str">
        <f>VLOOKUP(E23,'LISTADO ATM'!$A$2:$C$898,3,0)</f>
        <v>DISTRITO NACIONAL</v>
      </c>
      <c r="B23" s="137" t="s">
        <v>2593</v>
      </c>
      <c r="C23" s="126">
        <v>44324.352303240739</v>
      </c>
      <c r="D23" s="126" t="s">
        <v>2458</v>
      </c>
      <c r="E23" s="127">
        <v>593</v>
      </c>
      <c r="F23" s="142" t="str">
        <f>VLOOKUP(E23,VIP!$A$2:$O13096,2,0)</f>
        <v>DRBR242</v>
      </c>
      <c r="G23" s="130" t="str">
        <f>VLOOKUP(E23,'LISTADO ATM'!$A$2:$B$897,2,0)</f>
        <v xml:space="preserve">ATM Ministerio Fuerzas Armadas II </v>
      </c>
      <c r="H23" s="130" t="str">
        <f>VLOOKUP(E23,VIP!$A$2:$O17972,7,FALSE)</f>
        <v>Si</v>
      </c>
      <c r="I23" s="130" t="str">
        <f>VLOOKUP(E23,VIP!$A$2:$O9937,8,FALSE)</f>
        <v>Si</v>
      </c>
      <c r="J23" s="130" t="str">
        <f>VLOOKUP(E23,VIP!$A$2:$O9887,8,FALSE)</f>
        <v>Si</v>
      </c>
      <c r="K23" s="130" t="str">
        <f>VLOOKUP(E23,VIP!$A$2:$O13461,6,0)</f>
        <v>NO</v>
      </c>
      <c r="L23" s="128" t="s">
        <v>2418</v>
      </c>
      <c r="M23" s="205" t="s">
        <v>2455</v>
      </c>
      <c r="N23" s="141" t="s">
        <v>2462</v>
      </c>
      <c r="O23" s="140" t="s">
        <v>2463</v>
      </c>
      <c r="P23" s="129"/>
      <c r="Q23" s="205" t="s">
        <v>2418</v>
      </c>
    </row>
    <row r="24" spans="1:17" ht="18" x14ac:dyDescent="0.25">
      <c r="A24" s="130" t="str">
        <f>VLOOKUP(E24,'LISTADO ATM'!$A$2:$C$898,3,0)</f>
        <v>DISTRITO NACIONAL</v>
      </c>
      <c r="B24" s="137" t="s">
        <v>2631</v>
      </c>
      <c r="C24" s="126">
        <v>44324.367534722223</v>
      </c>
      <c r="D24" s="126" t="s">
        <v>2180</v>
      </c>
      <c r="E24" s="127">
        <v>648</v>
      </c>
      <c r="F24" s="142" t="str">
        <f>VLOOKUP(E24,VIP!$A$2:$O13093,2,0)</f>
        <v>DRBR190</v>
      </c>
      <c r="G24" s="130" t="str">
        <f>VLOOKUP(E24,'LISTADO ATM'!$A$2:$B$897,2,0)</f>
        <v xml:space="preserve">ATM Hermandad de Pensionados </v>
      </c>
      <c r="H24" s="130" t="str">
        <f>VLOOKUP(E24,VIP!$A$2:$O17969,7,FALSE)</f>
        <v>Si</v>
      </c>
      <c r="I24" s="130" t="str">
        <f>VLOOKUP(E24,VIP!$A$2:$O9934,8,FALSE)</f>
        <v>No</v>
      </c>
      <c r="J24" s="130" t="str">
        <f>VLOOKUP(E24,VIP!$A$2:$O9884,8,FALSE)</f>
        <v>No</v>
      </c>
      <c r="K24" s="130" t="str">
        <f>VLOOKUP(E24,VIP!$A$2:$O13458,6,0)</f>
        <v>NO</v>
      </c>
      <c r="L24" s="128" t="s">
        <v>2245</v>
      </c>
      <c r="M24" s="151" t="s">
        <v>2652</v>
      </c>
      <c r="N24" s="141" t="s">
        <v>2462</v>
      </c>
      <c r="O24" s="140" t="s">
        <v>2464</v>
      </c>
      <c r="P24" s="129"/>
      <c r="Q24" s="150">
        <v>44444.495833333334</v>
      </c>
    </row>
    <row r="25" spans="1:17" ht="18" x14ac:dyDescent="0.25">
      <c r="A25" s="130" t="str">
        <f>VLOOKUP(E25,'LISTADO ATM'!$A$2:$C$898,3,0)</f>
        <v>SUR</v>
      </c>
      <c r="B25" s="137" t="s">
        <v>2598</v>
      </c>
      <c r="C25" s="126">
        <v>44324.442314814813</v>
      </c>
      <c r="D25" s="126" t="s">
        <v>2458</v>
      </c>
      <c r="E25" s="127">
        <v>873</v>
      </c>
      <c r="F25" s="142" t="str">
        <f>VLOOKUP(E25,VIP!$A$2:$O13086,2,0)</f>
        <v>DRBR873</v>
      </c>
      <c r="G25" s="130" t="str">
        <f>VLOOKUP(E25,'LISTADO ATM'!$A$2:$B$897,2,0)</f>
        <v xml:space="preserve">ATM Centro de Caja San Cristóbal II </v>
      </c>
      <c r="H25" s="130" t="str">
        <f>VLOOKUP(E25,VIP!$A$2:$O17962,7,FALSE)</f>
        <v>Si</v>
      </c>
      <c r="I25" s="130" t="str">
        <f>VLOOKUP(E25,VIP!$A$2:$O9927,8,FALSE)</f>
        <v>Si</v>
      </c>
      <c r="J25" s="130" t="str">
        <f>VLOOKUP(E25,VIP!$A$2:$O9877,8,FALSE)</f>
        <v>Si</v>
      </c>
      <c r="K25" s="130" t="str">
        <f>VLOOKUP(E25,VIP!$A$2:$O13451,6,0)</f>
        <v>SI</v>
      </c>
      <c r="L25" s="128" t="s">
        <v>2449</v>
      </c>
      <c r="M25" s="205" t="s">
        <v>2455</v>
      </c>
      <c r="N25" s="141" t="s">
        <v>2462</v>
      </c>
      <c r="O25" s="140" t="s">
        <v>2463</v>
      </c>
      <c r="P25" s="129"/>
      <c r="Q25" s="205" t="s">
        <v>2449</v>
      </c>
    </row>
    <row r="26" spans="1:17" s="96" customFormat="1" ht="18" x14ac:dyDescent="0.25">
      <c r="A26" s="140" t="str">
        <f>VLOOKUP(E26,'LISTADO ATM'!$A$2:$C$898,3,0)</f>
        <v>DISTRITO NACIONAL</v>
      </c>
      <c r="B26" s="137" t="s">
        <v>2607</v>
      </c>
      <c r="C26" s="143">
        <v>44324.483969907407</v>
      </c>
      <c r="D26" s="143" t="s">
        <v>2180</v>
      </c>
      <c r="E26" s="127">
        <v>573</v>
      </c>
      <c r="F26" s="142" t="str">
        <f>VLOOKUP(E26,VIP!$A$2:$O13081,2,0)</f>
        <v>DRBR038</v>
      </c>
      <c r="G26" s="140" t="str">
        <f>VLOOKUP(E26,'LISTADO ATM'!$A$2:$B$897,2,0)</f>
        <v xml:space="preserve">ATM IDSS </v>
      </c>
      <c r="H26" s="140" t="str">
        <f>VLOOKUP(E26,VIP!$A$2:$O17957,7,FALSE)</f>
        <v>Si</v>
      </c>
      <c r="I26" s="140" t="str">
        <f>VLOOKUP(E26,VIP!$A$2:$O9922,8,FALSE)</f>
        <v>Si</v>
      </c>
      <c r="J26" s="140" t="str">
        <f>VLOOKUP(E26,VIP!$A$2:$O9872,8,FALSE)</f>
        <v>Si</v>
      </c>
      <c r="K26" s="140" t="str">
        <f>VLOOKUP(E26,VIP!$A$2:$O13446,6,0)</f>
        <v>NO</v>
      </c>
      <c r="L26" s="128" t="s">
        <v>2245</v>
      </c>
      <c r="M26" s="205" t="s">
        <v>2455</v>
      </c>
      <c r="N26" s="141" t="s">
        <v>2462</v>
      </c>
      <c r="O26" s="140" t="s">
        <v>2464</v>
      </c>
      <c r="P26" s="144"/>
      <c r="Q26" s="205" t="s">
        <v>2245</v>
      </c>
    </row>
    <row r="27" spans="1:17" s="96" customFormat="1" ht="18" x14ac:dyDescent="0.25">
      <c r="A27" s="140" t="str">
        <f>VLOOKUP(E27,'LISTADO ATM'!$A$2:$C$898,3,0)</f>
        <v>DISTRITO NACIONAL</v>
      </c>
      <c r="B27" s="137" t="s">
        <v>2606</v>
      </c>
      <c r="C27" s="143">
        <v>44324.497060185182</v>
      </c>
      <c r="D27" s="143" t="s">
        <v>2180</v>
      </c>
      <c r="E27" s="127">
        <v>710</v>
      </c>
      <c r="F27" s="142" t="str">
        <f>VLOOKUP(E27,VIP!$A$2:$O13079,2,0)</f>
        <v>DRBR506</v>
      </c>
      <c r="G27" s="140" t="str">
        <f>VLOOKUP(E27,'LISTADO ATM'!$A$2:$B$897,2,0)</f>
        <v xml:space="preserve">ATM S/M Soberano </v>
      </c>
      <c r="H27" s="140" t="str">
        <f>VLOOKUP(E27,VIP!$A$2:$O17955,7,FALSE)</f>
        <v>Si</v>
      </c>
      <c r="I27" s="140" t="str">
        <f>VLOOKUP(E27,VIP!$A$2:$O9920,8,FALSE)</f>
        <v>Si</v>
      </c>
      <c r="J27" s="140" t="str">
        <f>VLOOKUP(E27,VIP!$A$2:$O9870,8,FALSE)</f>
        <v>Si</v>
      </c>
      <c r="K27" s="140" t="str">
        <f>VLOOKUP(E27,VIP!$A$2:$O13444,6,0)</f>
        <v>NO</v>
      </c>
      <c r="L27" s="128" t="s">
        <v>2421</v>
      </c>
      <c r="M27" s="151" t="s">
        <v>2652</v>
      </c>
      <c r="N27" s="141" t="s">
        <v>2462</v>
      </c>
      <c r="O27" s="140" t="s">
        <v>2464</v>
      </c>
      <c r="P27" s="144"/>
      <c r="Q27" s="150">
        <v>44444.633333333331</v>
      </c>
    </row>
    <row r="28" spans="1:17" s="96" customFormat="1" ht="18" x14ac:dyDescent="0.25">
      <c r="A28" s="140" t="str">
        <f>VLOOKUP(E28,'LISTADO ATM'!$A$2:$C$898,3,0)</f>
        <v>DISTRITO NACIONAL</v>
      </c>
      <c r="B28" s="137" t="s">
        <v>2605</v>
      </c>
      <c r="C28" s="143">
        <v>44324.503159722219</v>
      </c>
      <c r="D28" s="143" t="s">
        <v>2180</v>
      </c>
      <c r="E28" s="127">
        <v>435</v>
      </c>
      <c r="F28" s="142" t="str">
        <f>VLOOKUP(E28,VIP!$A$2:$O13078,2,0)</f>
        <v>DRBR435</v>
      </c>
      <c r="G28" s="140" t="str">
        <f>VLOOKUP(E28,'LISTADO ATM'!$A$2:$B$897,2,0)</f>
        <v xml:space="preserve">ATM Autobanco Torre I </v>
      </c>
      <c r="H28" s="140" t="str">
        <f>VLOOKUP(E28,VIP!$A$2:$O17954,7,FALSE)</f>
        <v>Si</v>
      </c>
      <c r="I28" s="140" t="str">
        <f>VLOOKUP(E28,VIP!$A$2:$O9919,8,FALSE)</f>
        <v>Si</v>
      </c>
      <c r="J28" s="140" t="str">
        <f>VLOOKUP(E28,VIP!$A$2:$O9869,8,FALSE)</f>
        <v>Si</v>
      </c>
      <c r="K28" s="140" t="str">
        <f>VLOOKUP(E28,VIP!$A$2:$O13443,6,0)</f>
        <v>SI</v>
      </c>
      <c r="L28" s="128" t="s">
        <v>2478</v>
      </c>
      <c r="M28" s="151" t="s">
        <v>2652</v>
      </c>
      <c r="N28" s="141" t="s">
        <v>2462</v>
      </c>
      <c r="O28" s="140" t="s">
        <v>2464</v>
      </c>
      <c r="P28" s="144"/>
      <c r="Q28" s="150">
        <v>44444.473611111112</v>
      </c>
    </row>
    <row r="29" spans="1:17" s="96" customFormat="1" ht="18" x14ac:dyDescent="0.25">
      <c r="A29" s="140" t="str">
        <f>VLOOKUP(E29,'LISTADO ATM'!$A$2:$C$898,3,0)</f>
        <v>DISTRITO NACIONAL</v>
      </c>
      <c r="B29" s="137" t="s">
        <v>2604</v>
      </c>
      <c r="C29" s="143">
        <v>44324.504513888889</v>
      </c>
      <c r="D29" s="143" t="s">
        <v>2180</v>
      </c>
      <c r="E29" s="127">
        <v>436</v>
      </c>
      <c r="F29" s="145" t="str">
        <f>VLOOKUP(E29,VIP!$A$2:$O13077,2,0)</f>
        <v>DRBR436</v>
      </c>
      <c r="G29" s="140" t="str">
        <f>VLOOKUP(E29,'LISTADO ATM'!$A$2:$B$897,2,0)</f>
        <v xml:space="preserve">ATM Autobanco Torre II </v>
      </c>
      <c r="H29" s="140" t="str">
        <f>VLOOKUP(E29,VIP!$A$2:$O17953,7,FALSE)</f>
        <v>Si</v>
      </c>
      <c r="I29" s="140" t="str">
        <f>VLOOKUP(E29,VIP!$A$2:$O9918,8,FALSE)</f>
        <v>Si</v>
      </c>
      <c r="J29" s="140" t="str">
        <f>VLOOKUP(E29,VIP!$A$2:$O9868,8,FALSE)</f>
        <v>Si</v>
      </c>
      <c r="K29" s="140" t="str">
        <f>VLOOKUP(E29,VIP!$A$2:$O13442,6,0)</f>
        <v>SI</v>
      </c>
      <c r="L29" s="128" t="s">
        <v>2478</v>
      </c>
      <c r="M29" s="151" t="s">
        <v>2652</v>
      </c>
      <c r="N29" s="141" t="s">
        <v>2462</v>
      </c>
      <c r="O29" s="140" t="s">
        <v>2464</v>
      </c>
      <c r="P29" s="144"/>
      <c r="Q29" s="150">
        <v>44444.467361111114</v>
      </c>
    </row>
    <row r="30" spans="1:17" s="96" customFormat="1" ht="18" x14ac:dyDescent="0.25">
      <c r="A30" s="140" t="str">
        <f>VLOOKUP(E30,'LISTADO ATM'!$A$2:$C$898,3,0)</f>
        <v>ESTE</v>
      </c>
      <c r="B30" s="137" t="s">
        <v>2603</v>
      </c>
      <c r="C30" s="143">
        <v>44324.532534722224</v>
      </c>
      <c r="D30" s="143" t="s">
        <v>2180</v>
      </c>
      <c r="E30" s="127">
        <v>963</v>
      </c>
      <c r="F30" s="145" t="str">
        <f>VLOOKUP(E30,VIP!$A$2:$O13076,2,0)</f>
        <v>DRBR963</v>
      </c>
      <c r="G30" s="140" t="str">
        <f>VLOOKUP(E30,'LISTADO ATM'!$A$2:$B$897,2,0)</f>
        <v xml:space="preserve">ATM Multiplaza La Romana </v>
      </c>
      <c r="H30" s="140" t="str">
        <f>VLOOKUP(E30,VIP!$A$2:$O17952,7,FALSE)</f>
        <v>Si</v>
      </c>
      <c r="I30" s="140" t="str">
        <f>VLOOKUP(E30,VIP!$A$2:$O9917,8,FALSE)</f>
        <v>Si</v>
      </c>
      <c r="J30" s="140" t="str">
        <f>VLOOKUP(E30,VIP!$A$2:$O9867,8,FALSE)</f>
        <v>Si</v>
      </c>
      <c r="K30" s="140" t="str">
        <f>VLOOKUP(E30,VIP!$A$2:$O13441,6,0)</f>
        <v>NO</v>
      </c>
      <c r="L30" s="128" t="s">
        <v>2478</v>
      </c>
      <c r="M30" s="151" t="s">
        <v>2652</v>
      </c>
      <c r="N30" s="141" t="s">
        <v>2462</v>
      </c>
      <c r="O30" s="140" t="s">
        <v>2464</v>
      </c>
      <c r="P30" s="144"/>
      <c r="Q30" s="150">
        <v>44444.476388888892</v>
      </c>
    </row>
    <row r="31" spans="1:17" s="96" customFormat="1" ht="18" x14ac:dyDescent="0.25">
      <c r="A31" s="140" t="str">
        <f>VLOOKUP(E31,'LISTADO ATM'!$A$2:$C$898,3,0)</f>
        <v>DISTRITO NACIONAL</v>
      </c>
      <c r="B31" s="137" t="s">
        <v>2602</v>
      </c>
      <c r="C31" s="143">
        <v>44324.538252314815</v>
      </c>
      <c r="D31" s="143" t="s">
        <v>2482</v>
      </c>
      <c r="E31" s="127">
        <v>743</v>
      </c>
      <c r="F31" s="145" t="str">
        <f>VLOOKUP(E31,VIP!$A$2:$O13075,2,0)</f>
        <v>DRBR287</v>
      </c>
      <c r="G31" s="140" t="str">
        <f>VLOOKUP(E31,'LISTADO ATM'!$A$2:$B$897,2,0)</f>
        <v xml:space="preserve">ATM Oficina Los Frailes </v>
      </c>
      <c r="H31" s="140" t="str">
        <f>VLOOKUP(E31,VIP!$A$2:$O17951,7,FALSE)</f>
        <v>Si</v>
      </c>
      <c r="I31" s="140" t="str">
        <f>VLOOKUP(E31,VIP!$A$2:$O9916,8,FALSE)</f>
        <v>Si</v>
      </c>
      <c r="J31" s="140" t="str">
        <f>VLOOKUP(E31,VIP!$A$2:$O9866,8,FALSE)</f>
        <v>Si</v>
      </c>
      <c r="K31" s="140" t="str">
        <f>VLOOKUP(E31,VIP!$A$2:$O13440,6,0)</f>
        <v>SI</v>
      </c>
      <c r="L31" s="128" t="s">
        <v>2572</v>
      </c>
      <c r="M31" s="141" t="s">
        <v>2455</v>
      </c>
      <c r="N31" s="141" t="s">
        <v>2462</v>
      </c>
      <c r="O31" s="140" t="s">
        <v>2483</v>
      </c>
      <c r="P31" s="144"/>
      <c r="Q31" s="141" t="s">
        <v>2572</v>
      </c>
    </row>
    <row r="32" spans="1:17" s="96" customFormat="1" ht="18" x14ac:dyDescent="0.25">
      <c r="A32" s="140" t="str">
        <f>VLOOKUP(E32,'LISTADO ATM'!$A$2:$C$898,3,0)</f>
        <v>DISTRITO NACIONAL</v>
      </c>
      <c r="B32" s="137" t="s">
        <v>2601</v>
      </c>
      <c r="C32" s="143">
        <v>44324.587708333333</v>
      </c>
      <c r="D32" s="143" t="s">
        <v>2180</v>
      </c>
      <c r="E32" s="127">
        <v>904</v>
      </c>
      <c r="F32" s="145" t="str">
        <f>VLOOKUP(E32,VIP!$A$2:$O13074,2,0)</f>
        <v>DRBR24B</v>
      </c>
      <c r="G32" s="140" t="str">
        <f>VLOOKUP(E32,'LISTADO ATM'!$A$2:$B$897,2,0)</f>
        <v xml:space="preserve">ATM Oficina Multicentro La Sirena Churchill </v>
      </c>
      <c r="H32" s="140" t="str">
        <f>VLOOKUP(E32,VIP!$A$2:$O17950,7,FALSE)</f>
        <v>Si</v>
      </c>
      <c r="I32" s="140" t="str">
        <f>VLOOKUP(E32,VIP!$A$2:$O9915,8,FALSE)</f>
        <v>Si</v>
      </c>
      <c r="J32" s="140" t="str">
        <f>VLOOKUP(E32,VIP!$A$2:$O9865,8,FALSE)</f>
        <v>Si</v>
      </c>
      <c r="K32" s="140" t="str">
        <f>VLOOKUP(E32,VIP!$A$2:$O13439,6,0)</f>
        <v>SI</v>
      </c>
      <c r="L32" s="128" t="s">
        <v>2219</v>
      </c>
      <c r="M32" s="141" t="s">
        <v>2455</v>
      </c>
      <c r="N32" s="141" t="s">
        <v>2462</v>
      </c>
      <c r="O32" s="140" t="s">
        <v>2464</v>
      </c>
      <c r="P32" s="144"/>
      <c r="Q32" s="141" t="s">
        <v>2219</v>
      </c>
    </row>
    <row r="33" spans="1:17" s="96" customFormat="1" ht="18" x14ac:dyDescent="0.25">
      <c r="A33" s="140" t="str">
        <f>VLOOKUP(E33,'LISTADO ATM'!$A$2:$C$898,3,0)</f>
        <v>NORTE</v>
      </c>
      <c r="B33" s="137" t="s">
        <v>2600</v>
      </c>
      <c r="C33" s="143">
        <v>44324.588252314818</v>
      </c>
      <c r="D33" s="143" t="s">
        <v>2181</v>
      </c>
      <c r="E33" s="127">
        <v>595</v>
      </c>
      <c r="F33" s="145" t="str">
        <f>VLOOKUP(E33,VIP!$A$2:$O13073,2,0)</f>
        <v>DRBR595</v>
      </c>
      <c r="G33" s="140" t="str">
        <f>VLOOKUP(E33,'LISTADO ATM'!$A$2:$B$897,2,0)</f>
        <v xml:space="preserve">ATM S/M Central I (Santiago) </v>
      </c>
      <c r="H33" s="140" t="str">
        <f>VLOOKUP(E33,VIP!$A$2:$O17949,7,FALSE)</f>
        <v>Si</v>
      </c>
      <c r="I33" s="140" t="str">
        <f>VLOOKUP(E33,VIP!$A$2:$O9914,8,FALSE)</f>
        <v>Si</v>
      </c>
      <c r="J33" s="140" t="str">
        <f>VLOOKUP(E33,VIP!$A$2:$O9864,8,FALSE)</f>
        <v>Si</v>
      </c>
      <c r="K33" s="140" t="str">
        <f>VLOOKUP(E33,VIP!$A$2:$O13438,6,0)</f>
        <v>NO</v>
      </c>
      <c r="L33" s="128" t="s">
        <v>2219</v>
      </c>
      <c r="M33" s="206" t="s">
        <v>2652</v>
      </c>
      <c r="N33" s="141" t="s">
        <v>2462</v>
      </c>
      <c r="O33" s="140" t="s">
        <v>2491</v>
      </c>
      <c r="P33" s="144"/>
      <c r="Q33" s="207">
        <v>44444.453472222223</v>
      </c>
    </row>
    <row r="34" spans="1:17" s="96" customFormat="1" ht="18" x14ac:dyDescent="0.25">
      <c r="A34" s="140" t="str">
        <f>VLOOKUP(E34,'LISTADO ATM'!$A$2:$C$898,3,0)</f>
        <v>SUR</v>
      </c>
      <c r="B34" s="137" t="s">
        <v>2599</v>
      </c>
      <c r="C34" s="143">
        <v>44324.58898148148</v>
      </c>
      <c r="D34" s="143" t="s">
        <v>2180</v>
      </c>
      <c r="E34" s="127">
        <v>45</v>
      </c>
      <c r="F34" s="145" t="str">
        <f>VLOOKUP(E34,VIP!$A$2:$O13083,2,0)</f>
        <v>DRBR045</v>
      </c>
      <c r="G34" s="140" t="str">
        <f>VLOOKUP(E34,'LISTADO ATM'!$A$2:$B$897,2,0)</f>
        <v xml:space="preserve">ATM Oficina Tamayo </v>
      </c>
      <c r="H34" s="140" t="str">
        <f>VLOOKUP(E34,VIP!$A$2:$O17922,7,FALSE)</f>
        <v>Si</v>
      </c>
      <c r="I34" s="140" t="str">
        <f>VLOOKUP(E34,VIP!$A$2:$O9887,8,FALSE)</f>
        <v>Si</v>
      </c>
      <c r="J34" s="140" t="str">
        <f>VLOOKUP(E34,VIP!$A$2:$O9837,8,FALSE)</f>
        <v>Si</v>
      </c>
      <c r="K34" s="140" t="str">
        <f>VLOOKUP(E34,VIP!$A$2:$O13411,6,0)</f>
        <v>SI</v>
      </c>
      <c r="L34" s="128" t="s">
        <v>2219</v>
      </c>
      <c r="M34" s="141" t="s">
        <v>2455</v>
      </c>
      <c r="N34" s="141" t="s">
        <v>2462</v>
      </c>
      <c r="O34" s="140" t="s">
        <v>2464</v>
      </c>
      <c r="P34" s="144"/>
      <c r="Q34" s="141" t="s">
        <v>2219</v>
      </c>
    </row>
    <row r="35" spans="1:17" s="96" customFormat="1" ht="18" x14ac:dyDescent="0.25">
      <c r="A35" s="140" t="str">
        <f>VLOOKUP(E35,'LISTADO ATM'!$A$2:$C$898,3,0)</f>
        <v>ESTE</v>
      </c>
      <c r="B35" s="137" t="s">
        <v>2610</v>
      </c>
      <c r="C35" s="143">
        <v>44324.631724537037</v>
      </c>
      <c r="D35" s="143" t="s">
        <v>2180</v>
      </c>
      <c r="E35" s="127">
        <v>211</v>
      </c>
      <c r="F35" s="145" t="str">
        <f>VLOOKUP(E35,VIP!$A$2:$O13071,2,0)</f>
        <v>DRBR211</v>
      </c>
      <c r="G35" s="140" t="str">
        <f>VLOOKUP(E35,'LISTADO ATM'!$A$2:$B$897,2,0)</f>
        <v xml:space="preserve">ATM Oficina La Romana I </v>
      </c>
      <c r="H35" s="140" t="str">
        <f>VLOOKUP(E35,VIP!$A$2:$O17947,7,FALSE)</f>
        <v>Si</v>
      </c>
      <c r="I35" s="140" t="str">
        <f>VLOOKUP(E35,VIP!$A$2:$O9912,8,FALSE)</f>
        <v>Si</v>
      </c>
      <c r="J35" s="140" t="str">
        <f>VLOOKUP(E35,VIP!$A$2:$O9862,8,FALSE)</f>
        <v>Si</v>
      </c>
      <c r="K35" s="140" t="str">
        <f>VLOOKUP(E35,VIP!$A$2:$O13436,6,0)</f>
        <v>NO</v>
      </c>
      <c r="L35" s="128" t="s">
        <v>2219</v>
      </c>
      <c r="M35" s="141" t="s">
        <v>2455</v>
      </c>
      <c r="N35" s="141" t="s">
        <v>2462</v>
      </c>
      <c r="O35" s="140" t="s">
        <v>2464</v>
      </c>
      <c r="P35" s="144"/>
      <c r="Q35" s="141" t="s">
        <v>2219</v>
      </c>
    </row>
    <row r="36" spans="1:17" s="96" customFormat="1" ht="18" x14ac:dyDescent="0.25">
      <c r="A36" s="140" t="str">
        <f>VLOOKUP(E36,'LISTADO ATM'!$A$2:$C$898,3,0)</f>
        <v>DISTRITO NACIONAL</v>
      </c>
      <c r="B36" s="137" t="s">
        <v>2609</v>
      </c>
      <c r="C36" s="143">
        <v>44324.632974537039</v>
      </c>
      <c r="D36" s="143" t="s">
        <v>2180</v>
      </c>
      <c r="E36" s="127">
        <v>889</v>
      </c>
      <c r="F36" s="145" t="str">
        <f>VLOOKUP(E36,VIP!$A$2:$O13070,2,0)</f>
        <v>DRBR889</v>
      </c>
      <c r="G36" s="140" t="str">
        <f>VLOOKUP(E36,'LISTADO ATM'!$A$2:$B$897,2,0)</f>
        <v>ATM Oficina Plaza Lama Máximo Gómez II</v>
      </c>
      <c r="H36" s="140" t="str">
        <f>VLOOKUP(E36,VIP!$A$2:$O17946,7,FALSE)</f>
        <v>Si</v>
      </c>
      <c r="I36" s="140" t="str">
        <f>VLOOKUP(E36,VIP!$A$2:$O9911,8,FALSE)</f>
        <v>Si</v>
      </c>
      <c r="J36" s="140" t="str">
        <f>VLOOKUP(E36,VIP!$A$2:$O9861,8,FALSE)</f>
        <v>Si</v>
      </c>
      <c r="K36" s="140" t="str">
        <f>VLOOKUP(E36,VIP!$A$2:$O13435,6,0)</f>
        <v>NO</v>
      </c>
      <c r="L36" s="128" t="s">
        <v>2478</v>
      </c>
      <c r="M36" s="141" t="s">
        <v>2455</v>
      </c>
      <c r="N36" s="141" t="s">
        <v>2462</v>
      </c>
      <c r="O36" s="140" t="s">
        <v>2464</v>
      </c>
      <c r="P36" s="144"/>
      <c r="Q36" s="141" t="s">
        <v>2478</v>
      </c>
    </row>
    <row r="37" spans="1:17" ht="18" x14ac:dyDescent="0.25">
      <c r="A37" s="140" t="str">
        <f>VLOOKUP(E37,'LISTADO ATM'!$A$2:$C$898,3,0)</f>
        <v>NORTE</v>
      </c>
      <c r="B37" s="137" t="s">
        <v>2608</v>
      </c>
      <c r="C37" s="143">
        <v>44324.633402777778</v>
      </c>
      <c r="D37" s="143" t="s">
        <v>2181</v>
      </c>
      <c r="E37" s="127">
        <v>872</v>
      </c>
      <c r="F37" s="147" t="str">
        <f>VLOOKUP(E37,VIP!$A$2:$O13069,2,0)</f>
        <v>DRBR872</v>
      </c>
      <c r="G37" s="140" t="str">
        <f>VLOOKUP(E37,'LISTADO ATM'!$A$2:$B$897,2,0)</f>
        <v xml:space="preserve">ATM Zona Franca Pisano II (Santiago) </v>
      </c>
      <c r="H37" s="140" t="str">
        <f>VLOOKUP(E37,VIP!$A$2:$O17945,7,FALSE)</f>
        <v>Si</v>
      </c>
      <c r="I37" s="140" t="str">
        <f>VLOOKUP(E37,VIP!$A$2:$O9910,8,FALSE)</f>
        <v>Si</v>
      </c>
      <c r="J37" s="140" t="str">
        <f>VLOOKUP(E37,VIP!$A$2:$O9860,8,FALSE)</f>
        <v>Si</v>
      </c>
      <c r="K37" s="140" t="str">
        <f>VLOOKUP(E37,VIP!$A$2:$O13434,6,0)</f>
        <v>NO</v>
      </c>
      <c r="L37" s="128" t="s">
        <v>2478</v>
      </c>
      <c r="M37" s="141" t="s">
        <v>2455</v>
      </c>
      <c r="N37" s="141" t="s">
        <v>2462</v>
      </c>
      <c r="O37" s="140" t="s">
        <v>2491</v>
      </c>
      <c r="P37" s="144"/>
      <c r="Q37" s="141" t="s">
        <v>2219</v>
      </c>
    </row>
    <row r="38" spans="1:17" ht="18" x14ac:dyDescent="0.25">
      <c r="A38" s="140" t="str">
        <f>VLOOKUP(E38,'LISTADO ATM'!$A$2:$C$898,3,0)</f>
        <v>ESTE</v>
      </c>
      <c r="B38" s="137" t="s">
        <v>2630</v>
      </c>
      <c r="C38" s="143">
        <v>44324.634293981479</v>
      </c>
      <c r="D38" s="143" t="s">
        <v>2180</v>
      </c>
      <c r="E38" s="127">
        <v>776</v>
      </c>
      <c r="F38" s="147" t="str">
        <f>VLOOKUP(E38,VIP!$A$2:$O13068,2,0)</f>
        <v>DRBR03D</v>
      </c>
      <c r="G38" s="140" t="str">
        <f>VLOOKUP(E38,'LISTADO ATM'!$A$2:$B$897,2,0)</f>
        <v xml:space="preserve">ATM Oficina Monte Plata </v>
      </c>
      <c r="H38" s="140" t="str">
        <f>VLOOKUP(E38,VIP!$A$2:$O17944,7,FALSE)</f>
        <v>Si</v>
      </c>
      <c r="I38" s="140" t="str">
        <f>VLOOKUP(E38,VIP!$A$2:$O9909,8,FALSE)</f>
        <v>Si</v>
      </c>
      <c r="J38" s="140" t="str">
        <f>VLOOKUP(E38,VIP!$A$2:$O9859,8,FALSE)</f>
        <v>Si</v>
      </c>
      <c r="K38" s="140" t="str">
        <f>VLOOKUP(E38,VIP!$A$2:$O13433,6,0)</f>
        <v>SI</v>
      </c>
      <c r="L38" s="128" t="s">
        <v>2245</v>
      </c>
      <c r="M38" s="206" t="s">
        <v>2652</v>
      </c>
      <c r="N38" s="141" t="s">
        <v>2462</v>
      </c>
      <c r="O38" s="140" t="s">
        <v>2464</v>
      </c>
      <c r="P38" s="144"/>
      <c r="Q38" s="207">
        <v>44444.460416666669</v>
      </c>
    </row>
    <row r="39" spans="1:17" ht="18" x14ac:dyDescent="0.25">
      <c r="A39" s="140" t="str">
        <f>VLOOKUP(E39,'LISTADO ATM'!$A$2:$C$898,3,0)</f>
        <v>DISTRITO NACIONAL</v>
      </c>
      <c r="B39" s="137" t="s">
        <v>2615</v>
      </c>
      <c r="C39" s="143">
        <v>44324.873518518521</v>
      </c>
      <c r="D39" s="143" t="s">
        <v>2180</v>
      </c>
      <c r="E39" s="127">
        <v>735</v>
      </c>
      <c r="F39" s="147" t="str">
        <f>VLOOKUP(E39,VIP!$A$2:$O13064,2,0)</f>
        <v>DRBR179</v>
      </c>
      <c r="G39" s="140" t="str">
        <f>VLOOKUP(E39,'LISTADO ATM'!$A$2:$B$897,2,0)</f>
        <v xml:space="preserve">ATM Oficina Independencia II  </v>
      </c>
      <c r="H39" s="140" t="str">
        <f>VLOOKUP(E39,VIP!$A$2:$O17940,7,FALSE)</f>
        <v>Si</v>
      </c>
      <c r="I39" s="140" t="str">
        <f>VLOOKUP(E39,VIP!$A$2:$O9905,8,FALSE)</f>
        <v>Si</v>
      </c>
      <c r="J39" s="140" t="str">
        <f>VLOOKUP(E39,VIP!$A$2:$O9855,8,FALSE)</f>
        <v>Si</v>
      </c>
      <c r="K39" s="140" t="str">
        <f>VLOOKUP(E39,VIP!$A$2:$O13429,6,0)</f>
        <v>NO</v>
      </c>
      <c r="L39" s="128" t="s">
        <v>2629</v>
      </c>
      <c r="M39" s="141" t="s">
        <v>2455</v>
      </c>
      <c r="N39" s="141" t="s">
        <v>2462</v>
      </c>
      <c r="O39" s="140" t="s">
        <v>2464</v>
      </c>
      <c r="P39" s="144"/>
      <c r="Q39" s="141" t="s">
        <v>2629</v>
      </c>
    </row>
    <row r="40" spans="1:17" ht="18" x14ac:dyDescent="0.25">
      <c r="A40" s="140" t="str">
        <f>VLOOKUP(E40,'LISTADO ATM'!$A$2:$C$898,3,0)</f>
        <v>DISTRITO NACIONAL</v>
      </c>
      <c r="B40" s="137" t="s">
        <v>2614</v>
      </c>
      <c r="C40" s="143">
        <v>44324.875</v>
      </c>
      <c r="D40" s="143" t="s">
        <v>2180</v>
      </c>
      <c r="E40" s="127">
        <v>394</v>
      </c>
      <c r="F40" s="147" t="str">
        <f>VLOOKUP(E40,VIP!$A$2:$O13063,2,0)</f>
        <v>DRBR394</v>
      </c>
      <c r="G40" s="140" t="str">
        <f>VLOOKUP(E40,'LISTADO ATM'!$A$2:$B$897,2,0)</f>
        <v xml:space="preserve">ATM Multicentro La Sirena Luperón </v>
      </c>
      <c r="H40" s="140" t="str">
        <f>VLOOKUP(E40,VIP!$A$2:$O17939,7,FALSE)</f>
        <v>Si</v>
      </c>
      <c r="I40" s="140" t="str">
        <f>VLOOKUP(E40,VIP!$A$2:$O9904,8,FALSE)</f>
        <v>Si</v>
      </c>
      <c r="J40" s="140" t="str">
        <f>VLOOKUP(E40,VIP!$A$2:$O9854,8,FALSE)</f>
        <v>Si</v>
      </c>
      <c r="K40" s="140" t="str">
        <f>VLOOKUP(E40,VIP!$A$2:$O13428,6,0)</f>
        <v>NO</v>
      </c>
      <c r="L40" s="128" t="s">
        <v>2421</v>
      </c>
      <c r="M40" s="206" t="s">
        <v>2652</v>
      </c>
      <c r="N40" s="141" t="s">
        <v>2462</v>
      </c>
      <c r="O40" s="140" t="s">
        <v>2464</v>
      </c>
      <c r="P40" s="144"/>
      <c r="Q40" s="207">
        <v>44444.627083333333</v>
      </c>
    </row>
    <row r="41" spans="1:17" ht="18" x14ac:dyDescent="0.25">
      <c r="A41" s="140" t="str">
        <f>VLOOKUP(E41,'LISTADO ATM'!$A$2:$C$898,3,0)</f>
        <v>ESTE</v>
      </c>
      <c r="B41" s="137" t="s">
        <v>2613</v>
      </c>
      <c r="C41" s="143">
        <v>44324.90216435185</v>
      </c>
      <c r="D41" s="143" t="s">
        <v>2180</v>
      </c>
      <c r="E41" s="127">
        <v>117</v>
      </c>
      <c r="F41" s="147" t="str">
        <f>VLOOKUP(E41,VIP!$A$2:$O13061,2,0)</f>
        <v>DRBR117</v>
      </c>
      <c r="G41" s="140" t="str">
        <f>VLOOKUP(E41,'LISTADO ATM'!$A$2:$B$897,2,0)</f>
        <v xml:space="preserve">ATM Oficina El Seybo </v>
      </c>
      <c r="H41" s="140" t="str">
        <f>VLOOKUP(E41,VIP!$A$2:$O17937,7,FALSE)</f>
        <v>Si</v>
      </c>
      <c r="I41" s="140" t="str">
        <f>VLOOKUP(E41,VIP!$A$2:$O9902,8,FALSE)</f>
        <v>Si</v>
      </c>
      <c r="J41" s="140" t="str">
        <f>VLOOKUP(E41,VIP!$A$2:$O9852,8,FALSE)</f>
        <v>Si</v>
      </c>
      <c r="K41" s="140" t="str">
        <f>VLOOKUP(E41,VIP!$A$2:$O13426,6,0)</f>
        <v>SI</v>
      </c>
      <c r="L41" s="128" t="s">
        <v>2421</v>
      </c>
      <c r="M41" s="141" t="s">
        <v>2455</v>
      </c>
      <c r="N41" s="141" t="s">
        <v>2462</v>
      </c>
      <c r="O41" s="140" t="s">
        <v>2464</v>
      </c>
      <c r="P41" s="144"/>
      <c r="Q41" s="141" t="s">
        <v>2421</v>
      </c>
    </row>
    <row r="42" spans="1:17" ht="18" x14ac:dyDescent="0.25">
      <c r="A42" s="140" t="str">
        <f>VLOOKUP(E42,'LISTADO ATM'!$A$2:$C$898,3,0)</f>
        <v>DISTRITO NACIONAL</v>
      </c>
      <c r="B42" s="137" t="s">
        <v>2621</v>
      </c>
      <c r="C42" s="143">
        <v>44324.967800925922</v>
      </c>
      <c r="D42" s="143" t="s">
        <v>2180</v>
      </c>
      <c r="E42" s="127">
        <v>409</v>
      </c>
      <c r="F42" s="147" t="str">
        <f>VLOOKUP(E42,VIP!$A$2:$O13060,2,0)</f>
        <v>DRBR409</v>
      </c>
      <c r="G42" s="140" t="str">
        <f>VLOOKUP(E42,'LISTADO ATM'!$A$2:$B$897,2,0)</f>
        <v xml:space="preserve">ATM Oficina Las Palmas de Herrera I </v>
      </c>
      <c r="H42" s="140" t="str">
        <f>VLOOKUP(E42,VIP!$A$2:$O17936,7,FALSE)</f>
        <v>Si</v>
      </c>
      <c r="I42" s="140" t="str">
        <f>VLOOKUP(E42,VIP!$A$2:$O9901,8,FALSE)</f>
        <v>Si</v>
      </c>
      <c r="J42" s="140" t="str">
        <f>VLOOKUP(E42,VIP!$A$2:$O9851,8,FALSE)</f>
        <v>Si</v>
      </c>
      <c r="K42" s="140" t="str">
        <f>VLOOKUP(E42,VIP!$A$2:$O13425,6,0)</f>
        <v>NO</v>
      </c>
      <c r="L42" s="128" t="s">
        <v>2478</v>
      </c>
      <c r="M42" s="206" t="s">
        <v>2652</v>
      </c>
      <c r="N42" s="141" t="s">
        <v>2462</v>
      </c>
      <c r="O42" s="140" t="s">
        <v>2464</v>
      </c>
      <c r="P42" s="144"/>
      <c r="Q42" s="207">
        <v>44444.629861111112</v>
      </c>
    </row>
    <row r="43" spans="1:17" ht="18" x14ac:dyDescent="0.25">
      <c r="A43" s="140" t="str">
        <f>VLOOKUP(E43,'LISTADO ATM'!$A$2:$C$898,3,0)</f>
        <v>DISTRITO NACIONAL</v>
      </c>
      <c r="B43" s="137" t="s">
        <v>2620</v>
      </c>
      <c r="C43" s="143">
        <v>44324.969664351855</v>
      </c>
      <c r="D43" s="143" t="s">
        <v>2180</v>
      </c>
      <c r="E43" s="127">
        <v>410</v>
      </c>
      <c r="F43" s="147" t="str">
        <f>VLOOKUP(E43,VIP!$A$2:$O13059,2,0)</f>
        <v>DRBR410</v>
      </c>
      <c r="G43" s="140" t="str">
        <f>VLOOKUP(E43,'LISTADO ATM'!$A$2:$B$897,2,0)</f>
        <v xml:space="preserve">ATM Oficina Las Palmas de Herrera II </v>
      </c>
      <c r="H43" s="140" t="str">
        <f>VLOOKUP(E43,VIP!$A$2:$O17935,7,FALSE)</f>
        <v>Si</v>
      </c>
      <c r="I43" s="140" t="str">
        <f>VLOOKUP(E43,VIP!$A$2:$O9900,8,FALSE)</f>
        <v>Si</v>
      </c>
      <c r="J43" s="140" t="str">
        <f>VLOOKUP(E43,VIP!$A$2:$O9850,8,FALSE)</f>
        <v>Si</v>
      </c>
      <c r="K43" s="140" t="str">
        <f>VLOOKUP(E43,VIP!$A$2:$O13424,6,0)</f>
        <v>NO</v>
      </c>
      <c r="L43" s="128" t="s">
        <v>2478</v>
      </c>
      <c r="M43" s="206" t="s">
        <v>2652</v>
      </c>
      <c r="N43" s="141" t="s">
        <v>2462</v>
      </c>
      <c r="O43" s="140" t="s">
        <v>2464</v>
      </c>
      <c r="P43" s="144"/>
      <c r="Q43" s="207">
        <v>44444.634722222225</v>
      </c>
    </row>
    <row r="44" spans="1:17" ht="18" x14ac:dyDescent="0.25">
      <c r="A44" s="140" t="str">
        <f>VLOOKUP(E44,'LISTADO ATM'!$A$2:$C$898,3,0)</f>
        <v>DISTRITO NACIONAL</v>
      </c>
      <c r="B44" s="137" t="s">
        <v>2619</v>
      </c>
      <c r="C44" s="143">
        <v>44325.060798611114</v>
      </c>
      <c r="D44" s="143" t="s">
        <v>2458</v>
      </c>
      <c r="E44" s="127">
        <v>437</v>
      </c>
      <c r="F44" s="147" t="str">
        <f>VLOOKUP(E44,VIP!$A$2:$O13058,2,0)</f>
        <v>DRBR437</v>
      </c>
      <c r="G44" s="140" t="str">
        <f>VLOOKUP(E44,'LISTADO ATM'!$A$2:$B$897,2,0)</f>
        <v xml:space="preserve">ATM Autobanco Torre III </v>
      </c>
      <c r="H44" s="140" t="str">
        <f>VLOOKUP(E44,VIP!$A$2:$O17934,7,FALSE)</f>
        <v>Si</v>
      </c>
      <c r="I44" s="140" t="str">
        <f>VLOOKUP(E44,VIP!$A$2:$O9899,8,FALSE)</f>
        <v>Si</v>
      </c>
      <c r="J44" s="140" t="str">
        <f>VLOOKUP(E44,VIP!$A$2:$O9849,8,FALSE)</f>
        <v>Si</v>
      </c>
      <c r="K44" s="140" t="str">
        <f>VLOOKUP(E44,VIP!$A$2:$O13423,6,0)</f>
        <v>SI</v>
      </c>
      <c r="L44" s="128" t="s">
        <v>2449</v>
      </c>
      <c r="M44" s="141" t="s">
        <v>2455</v>
      </c>
      <c r="N44" s="141" t="s">
        <v>2462</v>
      </c>
      <c r="O44" s="140" t="s">
        <v>2463</v>
      </c>
      <c r="P44" s="144"/>
      <c r="Q44" s="141" t="s">
        <v>2449</v>
      </c>
    </row>
    <row r="45" spans="1:17" ht="18" x14ac:dyDescent="0.25">
      <c r="A45" s="140" t="str">
        <f>VLOOKUP(E45,'LISTADO ATM'!$A$2:$C$898,3,0)</f>
        <v>DISTRITO NACIONAL</v>
      </c>
      <c r="B45" s="137" t="s">
        <v>2618</v>
      </c>
      <c r="C45" s="143">
        <v>44325.069918981484</v>
      </c>
      <c r="D45" s="143" t="s">
        <v>2458</v>
      </c>
      <c r="E45" s="127">
        <v>302</v>
      </c>
      <c r="F45" s="147" t="str">
        <f>VLOOKUP(E45,VIP!$A$2:$O13057,2,0)</f>
        <v>DRBR302</v>
      </c>
      <c r="G45" s="140" t="str">
        <f>VLOOKUP(E45,'LISTADO ATM'!$A$2:$B$897,2,0)</f>
        <v xml:space="preserve">ATM S/M Aprezio Los Mameyes  </v>
      </c>
      <c r="H45" s="140" t="str">
        <f>VLOOKUP(E45,VIP!$A$2:$O17933,7,FALSE)</f>
        <v>Si</v>
      </c>
      <c r="I45" s="140" t="str">
        <f>VLOOKUP(E45,VIP!$A$2:$O9898,8,FALSE)</f>
        <v>Si</v>
      </c>
      <c r="J45" s="140" t="str">
        <f>VLOOKUP(E45,VIP!$A$2:$O9848,8,FALSE)</f>
        <v>Si</v>
      </c>
      <c r="K45" s="140" t="str">
        <f>VLOOKUP(E45,VIP!$A$2:$O13422,6,0)</f>
        <v>NO</v>
      </c>
      <c r="L45" s="128" t="s">
        <v>2449</v>
      </c>
      <c r="M45" s="141" t="s">
        <v>2455</v>
      </c>
      <c r="N45" s="141" t="s">
        <v>2462</v>
      </c>
      <c r="O45" s="140" t="s">
        <v>2463</v>
      </c>
      <c r="P45" s="144"/>
      <c r="Q45" s="205" t="s">
        <v>2449</v>
      </c>
    </row>
    <row r="46" spans="1:17" ht="18" x14ac:dyDescent="0.25">
      <c r="A46" s="140" t="str">
        <f>VLOOKUP(E46,'LISTADO ATM'!$A$2:$C$898,3,0)</f>
        <v>DISTRITO NACIONAL</v>
      </c>
      <c r="B46" s="137" t="s">
        <v>2617</v>
      </c>
      <c r="C46" s="143">
        <v>44325.073055555556</v>
      </c>
      <c r="D46" s="143" t="s">
        <v>2482</v>
      </c>
      <c r="E46" s="127">
        <v>911</v>
      </c>
      <c r="F46" s="147" t="str">
        <f>VLOOKUP(E46,VIP!$A$2:$O13056,2,0)</f>
        <v>DRBR911</v>
      </c>
      <c r="G46" s="140" t="str">
        <f>VLOOKUP(E46,'LISTADO ATM'!$A$2:$B$897,2,0)</f>
        <v xml:space="preserve">ATM Oficina Venezuela II </v>
      </c>
      <c r="H46" s="140" t="str">
        <f>VLOOKUP(E46,VIP!$A$2:$O17932,7,FALSE)</f>
        <v>Si</v>
      </c>
      <c r="I46" s="140" t="str">
        <f>VLOOKUP(E46,VIP!$A$2:$O9897,8,FALSE)</f>
        <v>Si</v>
      </c>
      <c r="J46" s="140" t="str">
        <f>VLOOKUP(E46,VIP!$A$2:$O9847,8,FALSE)</f>
        <v>Si</v>
      </c>
      <c r="K46" s="140" t="str">
        <f>VLOOKUP(E46,VIP!$A$2:$O13421,6,0)</f>
        <v>SI</v>
      </c>
      <c r="L46" s="128" t="s">
        <v>2449</v>
      </c>
      <c r="M46" s="141" t="s">
        <v>2455</v>
      </c>
      <c r="N46" s="141" t="s">
        <v>2462</v>
      </c>
      <c r="O46" s="140" t="s">
        <v>2483</v>
      </c>
      <c r="P46" s="144"/>
      <c r="Q46" s="141" t="s">
        <v>2449</v>
      </c>
    </row>
    <row r="47" spans="1:17" ht="18" x14ac:dyDescent="0.25">
      <c r="A47" s="140" t="str">
        <f>VLOOKUP(E47,'LISTADO ATM'!$A$2:$C$898,3,0)</f>
        <v>DISTRITO NACIONAL</v>
      </c>
      <c r="B47" s="137" t="s">
        <v>2616</v>
      </c>
      <c r="C47" s="143">
        <v>44325.075682870367</v>
      </c>
      <c r="D47" s="143" t="s">
        <v>2458</v>
      </c>
      <c r="E47" s="127">
        <v>60</v>
      </c>
      <c r="F47" s="147" t="str">
        <f>VLOOKUP(E47,VIP!$A$2:$O13055,2,0)</f>
        <v>DRBR060</v>
      </c>
      <c r="G47" s="140" t="str">
        <f>VLOOKUP(E47,'LISTADO ATM'!$A$2:$B$897,2,0)</f>
        <v xml:space="preserve">ATM Autobanco 27 de Febrero </v>
      </c>
      <c r="H47" s="140" t="str">
        <f>VLOOKUP(E47,VIP!$A$2:$O17931,7,FALSE)</f>
        <v>Si</v>
      </c>
      <c r="I47" s="140" t="str">
        <f>VLOOKUP(E47,VIP!$A$2:$O9896,8,FALSE)</f>
        <v>Si</v>
      </c>
      <c r="J47" s="140" t="str">
        <f>VLOOKUP(E47,VIP!$A$2:$O9846,8,FALSE)</f>
        <v>Si</v>
      </c>
      <c r="K47" s="140" t="str">
        <f>VLOOKUP(E47,VIP!$A$2:$O13420,6,0)</f>
        <v>NO</v>
      </c>
      <c r="L47" s="128" t="s">
        <v>2449</v>
      </c>
      <c r="M47" s="141" t="s">
        <v>2455</v>
      </c>
      <c r="N47" s="141" t="s">
        <v>2462</v>
      </c>
      <c r="O47" s="140" t="s">
        <v>2463</v>
      </c>
      <c r="P47" s="144"/>
      <c r="Q47" s="141" t="s">
        <v>2449</v>
      </c>
    </row>
    <row r="48" spans="1:17" ht="18" x14ac:dyDescent="0.25">
      <c r="A48" s="140" t="str">
        <f>VLOOKUP(E48,'LISTADO ATM'!$A$2:$C$898,3,0)</f>
        <v>DISTRITO NACIONAL</v>
      </c>
      <c r="B48" s="137" t="s">
        <v>2625</v>
      </c>
      <c r="C48" s="143">
        <v>44325.167557870373</v>
      </c>
      <c r="D48" s="143" t="s">
        <v>2180</v>
      </c>
      <c r="E48" s="127">
        <v>812</v>
      </c>
      <c r="F48" s="147" t="str">
        <f>VLOOKUP(E48,VIP!$A$2:$O13052,2,0)</f>
        <v>DRBR812</v>
      </c>
      <c r="G48" s="140" t="str">
        <f>VLOOKUP(E48,'LISTADO ATM'!$A$2:$B$897,2,0)</f>
        <v xml:space="preserve">ATM Canasta del Pueblo </v>
      </c>
      <c r="H48" s="140" t="str">
        <f>VLOOKUP(E48,VIP!$A$2:$O17928,7,FALSE)</f>
        <v>Si</v>
      </c>
      <c r="I48" s="140" t="str">
        <f>VLOOKUP(E48,VIP!$A$2:$O9893,8,FALSE)</f>
        <v>Si</v>
      </c>
      <c r="J48" s="140" t="str">
        <f>VLOOKUP(E48,VIP!$A$2:$O9843,8,FALSE)</f>
        <v>Si</v>
      </c>
      <c r="K48" s="140" t="str">
        <f>VLOOKUP(E48,VIP!$A$2:$O13417,6,0)</f>
        <v>NO</v>
      </c>
      <c r="L48" s="128" t="s">
        <v>2219</v>
      </c>
      <c r="M48" s="141" t="s">
        <v>2455</v>
      </c>
      <c r="N48" s="141" t="s">
        <v>2462</v>
      </c>
      <c r="O48" s="140" t="s">
        <v>2464</v>
      </c>
      <c r="P48" s="144"/>
      <c r="Q48" s="141" t="s">
        <v>2219</v>
      </c>
    </row>
    <row r="49" spans="1:18" ht="18" x14ac:dyDescent="0.25">
      <c r="A49" s="140" t="str">
        <f>VLOOKUP(E49,'LISTADO ATM'!$A$2:$C$898,3,0)</f>
        <v>DISTRITO NACIONAL</v>
      </c>
      <c r="B49" s="137" t="s">
        <v>2624</v>
      </c>
      <c r="C49" s="143">
        <v>44325.170752314814</v>
      </c>
      <c r="D49" s="143" t="s">
        <v>2180</v>
      </c>
      <c r="E49" s="127">
        <v>516</v>
      </c>
      <c r="F49" s="147" t="str">
        <f>VLOOKUP(E49,VIP!$A$2:$O13051,2,0)</f>
        <v>DRBR516</v>
      </c>
      <c r="G49" s="140" t="str">
        <f>VLOOKUP(E49,'LISTADO ATM'!$A$2:$B$897,2,0)</f>
        <v xml:space="preserve">ATM Oficina Gascue </v>
      </c>
      <c r="H49" s="140" t="str">
        <f>VLOOKUP(E49,VIP!$A$2:$O17927,7,FALSE)</f>
        <v>Si</v>
      </c>
      <c r="I49" s="140" t="str">
        <f>VLOOKUP(E49,VIP!$A$2:$O9892,8,FALSE)</f>
        <v>Si</v>
      </c>
      <c r="J49" s="140" t="str">
        <f>VLOOKUP(E49,VIP!$A$2:$O9842,8,FALSE)</f>
        <v>Si</v>
      </c>
      <c r="K49" s="140" t="str">
        <f>VLOOKUP(E49,VIP!$A$2:$O13416,6,0)</f>
        <v>SI</v>
      </c>
      <c r="L49" s="128" t="s">
        <v>2219</v>
      </c>
      <c r="M49" s="141" t="s">
        <v>2455</v>
      </c>
      <c r="N49" s="141" t="s">
        <v>2462</v>
      </c>
      <c r="O49" s="140" t="s">
        <v>2464</v>
      </c>
      <c r="P49" s="144"/>
      <c r="Q49" s="141" t="s">
        <v>2219</v>
      </c>
    </row>
    <row r="50" spans="1:18" ht="18" x14ac:dyDescent="0.25">
      <c r="A50" s="140" t="str">
        <f>VLOOKUP(E50,'LISTADO ATM'!$A$2:$C$898,3,0)</f>
        <v>ESTE</v>
      </c>
      <c r="B50" s="137" t="s">
        <v>2623</v>
      </c>
      <c r="C50" s="143">
        <v>44325.172523148147</v>
      </c>
      <c r="D50" s="143" t="s">
        <v>2180</v>
      </c>
      <c r="E50" s="127">
        <v>68</v>
      </c>
      <c r="F50" s="147" t="str">
        <f>VLOOKUP(E50,VIP!$A$2:$O13050,2,0)</f>
        <v>DRBR068</v>
      </c>
      <c r="G50" s="140" t="str">
        <f>VLOOKUP(E50,'LISTADO ATM'!$A$2:$B$897,2,0)</f>
        <v xml:space="preserve">ATM Hotel Nickelodeon (Punta Cana) </v>
      </c>
      <c r="H50" s="140" t="str">
        <f>VLOOKUP(E50,VIP!$A$2:$O17926,7,FALSE)</f>
        <v>Si</v>
      </c>
      <c r="I50" s="140" t="str">
        <f>VLOOKUP(E50,VIP!$A$2:$O9891,8,FALSE)</f>
        <v>Si</v>
      </c>
      <c r="J50" s="140" t="str">
        <f>VLOOKUP(E50,VIP!$A$2:$O9841,8,FALSE)</f>
        <v>Si</v>
      </c>
      <c r="K50" s="140" t="str">
        <f>VLOOKUP(E50,VIP!$A$2:$O13415,6,0)</f>
        <v>NO</v>
      </c>
      <c r="L50" s="128" t="s">
        <v>2219</v>
      </c>
      <c r="M50" s="141" t="s">
        <v>2455</v>
      </c>
      <c r="N50" s="141" t="s">
        <v>2462</v>
      </c>
      <c r="O50" s="140" t="s">
        <v>2464</v>
      </c>
      <c r="P50" s="144"/>
      <c r="Q50" s="141" t="s">
        <v>2219</v>
      </c>
    </row>
    <row r="51" spans="1:18" ht="18" x14ac:dyDescent="0.25">
      <c r="A51" s="140" t="str">
        <f>VLOOKUP(E51,'LISTADO ATM'!$A$2:$C$898,3,0)</f>
        <v>DISTRITO NACIONAL</v>
      </c>
      <c r="B51" s="137" t="s">
        <v>2622</v>
      </c>
      <c r="C51" s="143">
        <v>44325.177418981482</v>
      </c>
      <c r="D51" s="143" t="s">
        <v>2180</v>
      </c>
      <c r="E51" s="127">
        <v>585</v>
      </c>
      <c r="F51" s="147" t="str">
        <f>VLOOKUP(E51,VIP!$A$2:$O13049,2,0)</f>
        <v>DRBR083</v>
      </c>
      <c r="G51" s="140" t="str">
        <f>VLOOKUP(E51,'LISTADO ATM'!$A$2:$B$897,2,0)</f>
        <v xml:space="preserve">ATM Oficina Haina Oriental </v>
      </c>
      <c r="H51" s="140" t="str">
        <f>VLOOKUP(E51,VIP!$A$2:$O17925,7,FALSE)</f>
        <v>Si</v>
      </c>
      <c r="I51" s="140" t="str">
        <f>VLOOKUP(E51,VIP!$A$2:$O9890,8,FALSE)</f>
        <v>Si</v>
      </c>
      <c r="J51" s="140" t="str">
        <f>VLOOKUP(E51,VIP!$A$2:$O9840,8,FALSE)</f>
        <v>Si</v>
      </c>
      <c r="K51" s="140" t="str">
        <f>VLOOKUP(E51,VIP!$A$2:$O13414,6,0)</f>
        <v>NO</v>
      </c>
      <c r="L51" s="128" t="s">
        <v>2219</v>
      </c>
      <c r="M51" s="206" t="s">
        <v>2652</v>
      </c>
      <c r="N51" s="141" t="s">
        <v>2462</v>
      </c>
      <c r="O51" s="140" t="s">
        <v>2464</v>
      </c>
      <c r="P51" s="144"/>
      <c r="Q51" s="207">
        <v>44444.622916666667</v>
      </c>
    </row>
    <row r="52" spans="1:18" ht="18" x14ac:dyDescent="0.25">
      <c r="A52" s="140" t="str">
        <f>VLOOKUP(E52,'LISTADO ATM'!$A$2:$C$898,3,0)</f>
        <v>SUR</v>
      </c>
      <c r="B52" s="137" t="s">
        <v>2628</v>
      </c>
      <c r="C52" s="143">
        <v>44325.257233796299</v>
      </c>
      <c r="D52" s="143" t="s">
        <v>2180</v>
      </c>
      <c r="E52" s="127">
        <v>885</v>
      </c>
      <c r="F52" s="147" t="str">
        <f>VLOOKUP(E52,VIP!$A$2:$O13048,2,0)</f>
        <v>DRBR885</v>
      </c>
      <c r="G52" s="140" t="str">
        <f>VLOOKUP(E52,'LISTADO ATM'!$A$2:$B$897,2,0)</f>
        <v xml:space="preserve">ATM UNP Rancho Arriba </v>
      </c>
      <c r="H52" s="140" t="str">
        <f>VLOOKUP(E52,VIP!$A$2:$O17924,7,FALSE)</f>
        <v>Si</v>
      </c>
      <c r="I52" s="140" t="str">
        <f>VLOOKUP(E52,VIP!$A$2:$O9889,8,FALSE)</f>
        <v>Si</v>
      </c>
      <c r="J52" s="140" t="str">
        <f>VLOOKUP(E52,VIP!$A$2:$O9839,8,FALSE)</f>
        <v>Si</v>
      </c>
      <c r="K52" s="140" t="str">
        <f>VLOOKUP(E52,VIP!$A$2:$O13413,6,0)</f>
        <v>NO</v>
      </c>
      <c r="L52" s="128" t="s">
        <v>2245</v>
      </c>
      <c r="M52" s="206" t="s">
        <v>2652</v>
      </c>
      <c r="N52" s="141" t="s">
        <v>2462</v>
      </c>
      <c r="O52" s="140" t="s">
        <v>2464</v>
      </c>
      <c r="P52" s="144"/>
      <c r="Q52" s="207">
        <v>44444.463888888888</v>
      </c>
    </row>
    <row r="53" spans="1:18" ht="18" x14ac:dyDescent="0.25">
      <c r="A53" s="140" t="str">
        <f>VLOOKUP(E53,'LISTADO ATM'!$A$2:$C$898,3,0)</f>
        <v>DISTRITO NACIONAL</v>
      </c>
      <c r="B53" s="137" t="s">
        <v>2627</v>
      </c>
      <c r="C53" s="143">
        <v>44325.319351851853</v>
      </c>
      <c r="D53" s="143" t="s">
        <v>2180</v>
      </c>
      <c r="E53" s="127">
        <v>919</v>
      </c>
      <c r="F53" s="147" t="str">
        <f>VLOOKUP(E53,VIP!$A$2:$O13046,2,0)</f>
        <v>DRBR16F</v>
      </c>
      <c r="G53" s="140" t="str">
        <f>VLOOKUP(E53,'LISTADO ATM'!$A$2:$B$897,2,0)</f>
        <v xml:space="preserve">ATM S/M La Cadena Sarasota </v>
      </c>
      <c r="H53" s="140" t="str">
        <f>VLOOKUP(E53,VIP!$A$2:$O17922,7,FALSE)</f>
        <v>Si</v>
      </c>
      <c r="I53" s="140" t="str">
        <f>VLOOKUP(E53,VIP!$A$2:$O9887,8,FALSE)</f>
        <v>Si</v>
      </c>
      <c r="J53" s="140" t="str">
        <f>VLOOKUP(E53,VIP!$A$2:$O9837,8,FALSE)</f>
        <v>Si</v>
      </c>
      <c r="K53" s="140" t="str">
        <f>VLOOKUP(E53,VIP!$A$2:$O13411,6,0)</f>
        <v>SI</v>
      </c>
      <c r="L53" s="128" t="s">
        <v>2245</v>
      </c>
      <c r="M53" s="206" t="s">
        <v>2652</v>
      </c>
      <c r="N53" s="141" t="s">
        <v>2462</v>
      </c>
      <c r="O53" s="140" t="s">
        <v>2464</v>
      </c>
      <c r="P53" s="144"/>
      <c r="Q53" s="207">
        <v>44444.461805555555</v>
      </c>
    </row>
    <row r="54" spans="1:18" ht="18" x14ac:dyDescent="0.25">
      <c r="A54" s="140" t="str">
        <f>VLOOKUP(E54,'LISTADO ATM'!$A$2:$C$898,3,0)</f>
        <v>ESTE</v>
      </c>
      <c r="B54" s="137" t="s">
        <v>2626</v>
      </c>
      <c r="C54" s="143">
        <v>44325.320162037038</v>
      </c>
      <c r="D54" s="143" t="s">
        <v>2180</v>
      </c>
      <c r="E54" s="127">
        <v>330</v>
      </c>
      <c r="F54" s="147" t="str">
        <f>VLOOKUP(E54,VIP!$A$2:$O13045,2,0)</f>
        <v>DRBR330</v>
      </c>
      <c r="G54" s="140" t="str">
        <f>VLOOKUP(E54,'LISTADO ATM'!$A$2:$B$897,2,0)</f>
        <v xml:space="preserve">ATM Oficina Boulevard (Higuey) </v>
      </c>
      <c r="H54" s="140" t="str">
        <f>VLOOKUP(E54,VIP!$A$2:$O17921,7,FALSE)</f>
        <v>Si</v>
      </c>
      <c r="I54" s="140" t="str">
        <f>VLOOKUP(E54,VIP!$A$2:$O9886,8,FALSE)</f>
        <v>Si</v>
      </c>
      <c r="J54" s="140" t="str">
        <f>VLOOKUP(E54,VIP!$A$2:$O9836,8,FALSE)</f>
        <v>Si</v>
      </c>
      <c r="K54" s="140" t="str">
        <f>VLOOKUP(E54,VIP!$A$2:$O13410,6,0)</f>
        <v>SI</v>
      </c>
      <c r="L54" s="128" t="s">
        <v>2245</v>
      </c>
      <c r="M54" s="141" t="s">
        <v>2455</v>
      </c>
      <c r="N54" s="141" t="s">
        <v>2462</v>
      </c>
      <c r="O54" s="140" t="s">
        <v>2464</v>
      </c>
      <c r="P54" s="144"/>
      <c r="Q54" s="141" t="s">
        <v>2245</v>
      </c>
    </row>
    <row r="55" spans="1:18" ht="18" x14ac:dyDescent="0.25">
      <c r="A55" s="140" t="str">
        <f>VLOOKUP(E55,'LISTADO ATM'!$A$2:$C$898,3,0)</f>
        <v>NORTE</v>
      </c>
      <c r="B55" s="137" t="s">
        <v>2649</v>
      </c>
      <c r="C55" s="143">
        <v>44325.343472222223</v>
      </c>
      <c r="D55" s="143" t="s">
        <v>2181</v>
      </c>
      <c r="E55" s="127">
        <v>937</v>
      </c>
      <c r="F55" s="148" t="str">
        <f>VLOOKUP(E55,VIP!$A$2:$O13088,2,0)</f>
        <v>DRBR937</v>
      </c>
      <c r="G55" s="140" t="str">
        <f>VLOOKUP(E55,'LISTADO ATM'!$A$2:$B$897,2,0)</f>
        <v xml:space="preserve">ATM Autobanco Oficina La Vega II </v>
      </c>
      <c r="H55" s="140" t="str">
        <f>VLOOKUP(E55,VIP!$A$2:$O17964,7,FALSE)</f>
        <v>Si</v>
      </c>
      <c r="I55" s="140" t="str">
        <f>VLOOKUP(E55,VIP!$A$2:$O9929,8,FALSE)</f>
        <v>Si</v>
      </c>
      <c r="J55" s="140" t="str">
        <f>VLOOKUP(E55,VIP!$A$2:$O9879,8,FALSE)</f>
        <v>Si</v>
      </c>
      <c r="K55" s="140" t="str">
        <f>VLOOKUP(E55,VIP!$A$2:$O13453,6,0)</f>
        <v>NO</v>
      </c>
      <c r="L55" s="128" t="s">
        <v>2219</v>
      </c>
      <c r="M55" s="141" t="s">
        <v>2455</v>
      </c>
      <c r="N55" s="141" t="s">
        <v>2462</v>
      </c>
      <c r="O55" s="140" t="s">
        <v>2651</v>
      </c>
      <c r="P55" s="144"/>
      <c r="Q55" s="141" t="s">
        <v>2219</v>
      </c>
      <c r="R55" s="75"/>
    </row>
    <row r="56" spans="1:18" ht="18" x14ac:dyDescent="0.25">
      <c r="A56" s="140" t="str">
        <f>VLOOKUP(E56,'LISTADO ATM'!$A$2:$C$898,3,0)</f>
        <v>SUR</v>
      </c>
      <c r="B56" s="137" t="s">
        <v>2648</v>
      </c>
      <c r="C56" s="143">
        <v>44325.360081018516</v>
      </c>
      <c r="D56" s="143" t="s">
        <v>2181</v>
      </c>
      <c r="E56" s="127">
        <v>7</v>
      </c>
      <c r="F56" s="148" t="str">
        <f>VLOOKUP(E56,VIP!$A$2:$O13087,2,0)</f>
        <v>DRBR007</v>
      </c>
      <c r="G56" s="140" t="str">
        <f>VLOOKUP(E56,'LISTADO ATM'!$A$2:$B$897,2,0)</f>
        <v>ATM Isla San Juan (RETIRADO)</v>
      </c>
      <c r="H56" s="140" t="str">
        <f>VLOOKUP(E56,VIP!$A$2:$O17963,7,FALSE)</f>
        <v>Si</v>
      </c>
      <c r="I56" s="140" t="str">
        <f>VLOOKUP(E56,VIP!$A$2:$O9928,8,FALSE)</f>
        <v>Si</v>
      </c>
      <c r="J56" s="140" t="str">
        <f>VLOOKUP(E56,VIP!$A$2:$O9878,8,FALSE)</f>
        <v>Si</v>
      </c>
      <c r="K56" s="140" t="str">
        <f>VLOOKUP(E56,VIP!$A$2:$O13452,6,0)</f>
        <v/>
      </c>
      <c r="L56" s="128" t="s">
        <v>2219</v>
      </c>
      <c r="M56" s="141" t="s">
        <v>2455</v>
      </c>
      <c r="N56" s="141" t="s">
        <v>2462</v>
      </c>
      <c r="O56" s="140" t="s">
        <v>2651</v>
      </c>
      <c r="P56" s="144"/>
      <c r="Q56" s="141" t="s">
        <v>2219</v>
      </c>
      <c r="R56" s="75"/>
    </row>
    <row r="57" spans="1:18" ht="18" x14ac:dyDescent="0.25">
      <c r="A57" s="140" t="str">
        <f>VLOOKUP(E57,'LISTADO ATM'!$A$2:$C$898,3,0)</f>
        <v>DISTRITO NACIONAL</v>
      </c>
      <c r="B57" s="137" t="s">
        <v>2647</v>
      </c>
      <c r="C57" s="143">
        <v>44325.360856481479</v>
      </c>
      <c r="D57" s="143" t="s">
        <v>2180</v>
      </c>
      <c r="E57" s="127">
        <v>237</v>
      </c>
      <c r="F57" s="148" t="str">
        <f>VLOOKUP(E57,VIP!$A$2:$O13086,2,0)</f>
        <v>DRBR237</v>
      </c>
      <c r="G57" s="140" t="str">
        <f>VLOOKUP(E57,'LISTADO ATM'!$A$2:$B$897,2,0)</f>
        <v xml:space="preserve">ATM UNP Plaza Vásquez </v>
      </c>
      <c r="H57" s="140" t="str">
        <f>VLOOKUP(E57,VIP!$A$2:$O17962,7,FALSE)</f>
        <v>Si</v>
      </c>
      <c r="I57" s="140" t="str">
        <f>VLOOKUP(E57,VIP!$A$2:$O9927,8,FALSE)</f>
        <v>Si</v>
      </c>
      <c r="J57" s="140" t="str">
        <f>VLOOKUP(E57,VIP!$A$2:$O9877,8,FALSE)</f>
        <v>Si</v>
      </c>
      <c r="K57" s="140" t="str">
        <f>VLOOKUP(E57,VIP!$A$2:$O13451,6,0)</f>
        <v>SI</v>
      </c>
      <c r="L57" s="128" t="s">
        <v>2219</v>
      </c>
      <c r="M57" s="141" t="s">
        <v>2455</v>
      </c>
      <c r="N57" s="141" t="s">
        <v>2462</v>
      </c>
      <c r="O57" s="140" t="s">
        <v>2464</v>
      </c>
      <c r="P57" s="144"/>
      <c r="Q57" s="141" t="s">
        <v>2219</v>
      </c>
      <c r="R57" s="75"/>
    </row>
    <row r="58" spans="1:18" ht="18" x14ac:dyDescent="0.25">
      <c r="A58" s="140" t="str">
        <f>VLOOKUP(E58,'LISTADO ATM'!$A$2:$C$898,3,0)</f>
        <v>NORTE</v>
      </c>
      <c r="B58" s="137" t="s">
        <v>2646</v>
      </c>
      <c r="C58" s="143">
        <v>44325.361759259256</v>
      </c>
      <c r="D58" s="143" t="s">
        <v>2181</v>
      </c>
      <c r="E58" s="127">
        <v>262</v>
      </c>
      <c r="F58" s="148" t="str">
        <f>VLOOKUP(E58,VIP!$A$2:$O13085,2,0)</f>
        <v>DRBR262</v>
      </c>
      <c r="G58" s="140" t="str">
        <f>VLOOKUP(E58,'LISTADO ATM'!$A$2:$B$897,2,0)</f>
        <v xml:space="preserve">ATM Oficina Obras Públicas (Santiago) </v>
      </c>
      <c r="H58" s="140" t="str">
        <f>VLOOKUP(E58,VIP!$A$2:$O17961,7,FALSE)</f>
        <v>Si</v>
      </c>
      <c r="I58" s="140" t="str">
        <f>VLOOKUP(E58,VIP!$A$2:$O9926,8,FALSE)</f>
        <v>Si</v>
      </c>
      <c r="J58" s="140" t="str">
        <f>VLOOKUP(E58,VIP!$A$2:$O9876,8,FALSE)</f>
        <v>Si</v>
      </c>
      <c r="K58" s="140" t="str">
        <f>VLOOKUP(E58,VIP!$A$2:$O13450,6,0)</f>
        <v>SI</v>
      </c>
      <c r="L58" s="128" t="s">
        <v>2219</v>
      </c>
      <c r="M58" s="206" t="s">
        <v>2652</v>
      </c>
      <c r="N58" s="141" t="s">
        <v>2462</v>
      </c>
      <c r="O58" s="140" t="s">
        <v>2651</v>
      </c>
      <c r="P58" s="144"/>
      <c r="Q58" s="207">
        <v>44444.463888888888</v>
      </c>
      <c r="R58" s="75"/>
    </row>
    <row r="59" spans="1:18" ht="18" x14ac:dyDescent="0.25">
      <c r="A59" s="140" t="str">
        <f>VLOOKUP(E59,'LISTADO ATM'!$A$2:$C$898,3,0)</f>
        <v>NORTE</v>
      </c>
      <c r="B59" s="137" t="s">
        <v>2645</v>
      </c>
      <c r="C59" s="143">
        <v>44325.37840277778</v>
      </c>
      <c r="D59" s="143" t="s">
        <v>2181</v>
      </c>
      <c r="E59" s="127">
        <v>731</v>
      </c>
      <c r="F59" s="148" t="str">
        <f>VLOOKUP(E59,VIP!$A$2:$O13084,2,0)</f>
        <v>DRBR311</v>
      </c>
      <c r="G59" s="140" t="str">
        <f>VLOOKUP(E59,'LISTADO ATM'!$A$2:$B$897,2,0)</f>
        <v xml:space="preserve">ATM UNP Villa González </v>
      </c>
      <c r="H59" s="140" t="str">
        <f>VLOOKUP(E59,VIP!$A$2:$O17960,7,FALSE)</f>
        <v>Si</v>
      </c>
      <c r="I59" s="140" t="str">
        <f>VLOOKUP(E59,VIP!$A$2:$O9925,8,FALSE)</f>
        <v>Si</v>
      </c>
      <c r="J59" s="140" t="str">
        <f>VLOOKUP(E59,VIP!$A$2:$O9875,8,FALSE)</f>
        <v>Si</v>
      </c>
      <c r="K59" s="140" t="str">
        <f>VLOOKUP(E59,VIP!$A$2:$O13449,6,0)</f>
        <v>NO</v>
      </c>
      <c r="L59" s="128" t="s">
        <v>2421</v>
      </c>
      <c r="M59" s="141" t="s">
        <v>2455</v>
      </c>
      <c r="N59" s="141" t="s">
        <v>2462</v>
      </c>
      <c r="O59" s="140" t="s">
        <v>2651</v>
      </c>
      <c r="P59" s="144"/>
      <c r="Q59" s="141" t="s">
        <v>2421</v>
      </c>
      <c r="R59" s="75"/>
    </row>
    <row r="60" spans="1:18" ht="18" x14ac:dyDescent="0.25">
      <c r="A60" s="140" t="str">
        <f>VLOOKUP(E60,'LISTADO ATM'!$A$2:$C$898,3,0)</f>
        <v>DISTRITO NACIONAL</v>
      </c>
      <c r="B60" s="137" t="s">
        <v>2644</v>
      </c>
      <c r="C60" s="143">
        <v>44325.428680555553</v>
      </c>
      <c r="D60" s="143" t="s">
        <v>2458</v>
      </c>
      <c r="E60" s="127">
        <v>407</v>
      </c>
      <c r="F60" s="148" t="str">
        <f>VLOOKUP(E60,VIP!$A$2:$O13083,2,0)</f>
        <v>DRBR407</v>
      </c>
      <c r="G60" s="140" t="str">
        <f>VLOOKUP(E60,'LISTADO ATM'!$A$2:$B$897,2,0)</f>
        <v xml:space="preserve">ATM Multicentro La Sirena Villa Mella </v>
      </c>
      <c r="H60" s="140" t="str">
        <f>VLOOKUP(E60,VIP!$A$2:$O17959,7,FALSE)</f>
        <v>Si</v>
      </c>
      <c r="I60" s="140" t="str">
        <f>VLOOKUP(E60,VIP!$A$2:$O9924,8,FALSE)</f>
        <v>Si</v>
      </c>
      <c r="J60" s="140" t="str">
        <f>VLOOKUP(E60,VIP!$A$2:$O9874,8,FALSE)</f>
        <v>Si</v>
      </c>
      <c r="K60" s="140" t="str">
        <f>VLOOKUP(E60,VIP!$A$2:$O13448,6,0)</f>
        <v>NO</v>
      </c>
      <c r="L60" s="128" t="s">
        <v>2418</v>
      </c>
      <c r="M60" s="141" t="s">
        <v>2455</v>
      </c>
      <c r="N60" s="141" t="s">
        <v>2462</v>
      </c>
      <c r="O60" s="140" t="s">
        <v>2463</v>
      </c>
      <c r="P60" s="144"/>
      <c r="Q60" s="141" t="s">
        <v>2418</v>
      </c>
      <c r="R60" s="75"/>
    </row>
    <row r="61" spans="1:18" ht="18" x14ac:dyDescent="0.25">
      <c r="A61" s="140" t="str">
        <f>VLOOKUP(E61,'LISTADO ATM'!$A$2:$C$898,3,0)</f>
        <v>DISTRITO NACIONAL</v>
      </c>
      <c r="B61" s="137" t="s">
        <v>2643</v>
      </c>
      <c r="C61" s="143">
        <v>44325.43172453704</v>
      </c>
      <c r="D61" s="143" t="s">
        <v>2180</v>
      </c>
      <c r="E61" s="127">
        <v>476</v>
      </c>
      <c r="F61" s="148" t="str">
        <f>VLOOKUP(E61,VIP!$A$2:$O13082,2,0)</f>
        <v>DRBR476</v>
      </c>
      <c r="G61" s="140" t="str">
        <f>VLOOKUP(E61,'LISTADO ATM'!$A$2:$B$897,2,0)</f>
        <v xml:space="preserve">ATM Multicentro La Sirena Las Caobas </v>
      </c>
      <c r="H61" s="140" t="str">
        <f>VLOOKUP(E61,VIP!$A$2:$O17958,7,FALSE)</f>
        <v>Si</v>
      </c>
      <c r="I61" s="140" t="str">
        <f>VLOOKUP(E61,VIP!$A$2:$O9923,8,FALSE)</f>
        <v>Si</v>
      </c>
      <c r="J61" s="140" t="str">
        <f>VLOOKUP(E61,VIP!$A$2:$O9873,8,FALSE)</f>
        <v>Si</v>
      </c>
      <c r="K61" s="140" t="str">
        <f>VLOOKUP(E61,VIP!$A$2:$O13447,6,0)</f>
        <v>SI</v>
      </c>
      <c r="L61" s="128" t="s">
        <v>2219</v>
      </c>
      <c r="M61" s="206" t="s">
        <v>2652</v>
      </c>
      <c r="N61" s="141" t="s">
        <v>2462</v>
      </c>
      <c r="O61" s="140" t="s">
        <v>2464</v>
      </c>
      <c r="P61" s="144"/>
      <c r="Q61" s="207">
        <v>44444.458333333336</v>
      </c>
      <c r="R61" s="75"/>
    </row>
    <row r="62" spans="1:18" ht="18" x14ac:dyDescent="0.25">
      <c r="A62" s="140" t="str">
        <f>VLOOKUP(E62,'LISTADO ATM'!$A$2:$C$898,3,0)</f>
        <v>DISTRITO NACIONAL</v>
      </c>
      <c r="B62" s="137" t="s">
        <v>2642</v>
      </c>
      <c r="C62" s="143">
        <v>44325.433113425926</v>
      </c>
      <c r="D62" s="143" t="s">
        <v>2180</v>
      </c>
      <c r="E62" s="127">
        <v>522</v>
      </c>
      <c r="F62" s="148" t="str">
        <f>VLOOKUP(E62,VIP!$A$2:$O13081,2,0)</f>
        <v>DRBR522</v>
      </c>
      <c r="G62" s="140" t="str">
        <f>VLOOKUP(E62,'LISTADO ATM'!$A$2:$B$897,2,0)</f>
        <v xml:space="preserve">ATM Oficina Galería 360 </v>
      </c>
      <c r="H62" s="140" t="str">
        <f>VLOOKUP(E62,VIP!$A$2:$O17957,7,FALSE)</f>
        <v>Si</v>
      </c>
      <c r="I62" s="140" t="str">
        <f>VLOOKUP(E62,VIP!$A$2:$O9922,8,FALSE)</f>
        <v>Si</v>
      </c>
      <c r="J62" s="140" t="str">
        <f>VLOOKUP(E62,VIP!$A$2:$O9872,8,FALSE)</f>
        <v>Si</v>
      </c>
      <c r="K62" s="140" t="str">
        <f>VLOOKUP(E62,VIP!$A$2:$O13446,6,0)</f>
        <v>SI</v>
      </c>
      <c r="L62" s="128" t="s">
        <v>2219</v>
      </c>
      <c r="M62" s="206" t="s">
        <v>2652</v>
      </c>
      <c r="N62" s="141" t="s">
        <v>2462</v>
      </c>
      <c r="O62" s="140" t="s">
        <v>2464</v>
      </c>
      <c r="P62" s="144"/>
      <c r="Q62" s="207">
        <v>44444.361111111109</v>
      </c>
      <c r="R62" s="75"/>
    </row>
    <row r="63" spans="1:18" ht="18" x14ac:dyDescent="0.25">
      <c r="A63" s="140" t="str">
        <f>VLOOKUP(E63,'LISTADO ATM'!$A$2:$C$898,3,0)</f>
        <v>DISTRITO NACIONAL</v>
      </c>
      <c r="B63" s="137" t="s">
        <v>2641</v>
      </c>
      <c r="C63" s="143">
        <v>44325.434039351851</v>
      </c>
      <c r="D63" s="143" t="s">
        <v>2180</v>
      </c>
      <c r="E63" s="127">
        <v>225</v>
      </c>
      <c r="F63" s="148" t="str">
        <f>VLOOKUP(E63,VIP!$A$2:$O13080,2,0)</f>
        <v>DRBR225</v>
      </c>
      <c r="G63" s="140" t="str">
        <f>VLOOKUP(E63,'LISTADO ATM'!$A$2:$B$897,2,0)</f>
        <v xml:space="preserve">ATM S/M Nacional Arroyo Hondo </v>
      </c>
      <c r="H63" s="140" t="str">
        <f>VLOOKUP(E63,VIP!$A$2:$O17956,7,FALSE)</f>
        <v>Si</v>
      </c>
      <c r="I63" s="140" t="str">
        <f>VLOOKUP(E63,VIP!$A$2:$O9921,8,FALSE)</f>
        <v>Si</v>
      </c>
      <c r="J63" s="140" t="str">
        <f>VLOOKUP(E63,VIP!$A$2:$O9871,8,FALSE)</f>
        <v>Si</v>
      </c>
      <c r="K63" s="140" t="str">
        <f>VLOOKUP(E63,VIP!$A$2:$O13445,6,0)</f>
        <v>NO</v>
      </c>
      <c r="L63" s="128" t="s">
        <v>2219</v>
      </c>
      <c r="M63" s="206" t="s">
        <v>2652</v>
      </c>
      <c r="N63" s="141" t="s">
        <v>2462</v>
      </c>
      <c r="O63" s="140" t="s">
        <v>2464</v>
      </c>
      <c r="P63" s="144"/>
      <c r="Q63" s="207">
        <v>44444.459027777775</v>
      </c>
      <c r="R63" s="75"/>
    </row>
    <row r="64" spans="1:18" ht="18" x14ac:dyDescent="0.25">
      <c r="A64" s="140" t="str">
        <f>VLOOKUP(E64,'LISTADO ATM'!$A$2:$C$898,3,0)</f>
        <v>DISTRITO NACIONAL</v>
      </c>
      <c r="B64" s="137" t="s">
        <v>2640</v>
      </c>
      <c r="C64" s="143">
        <v>44325.435590277775</v>
      </c>
      <c r="D64" s="143" t="s">
        <v>2180</v>
      </c>
      <c r="E64" s="127">
        <v>389</v>
      </c>
      <c r="F64" s="148" t="str">
        <f>VLOOKUP(E64,VIP!$A$2:$O13079,2,0)</f>
        <v>DRBR389</v>
      </c>
      <c r="G64" s="140" t="str">
        <f>VLOOKUP(E64,'LISTADO ATM'!$A$2:$B$897,2,0)</f>
        <v xml:space="preserve">ATM Casino Hotel Princess </v>
      </c>
      <c r="H64" s="140" t="str">
        <f>VLOOKUP(E64,VIP!$A$2:$O17955,7,FALSE)</f>
        <v>Si</v>
      </c>
      <c r="I64" s="140" t="str">
        <f>VLOOKUP(E64,VIP!$A$2:$O9920,8,FALSE)</f>
        <v>Si</v>
      </c>
      <c r="J64" s="140" t="str">
        <f>VLOOKUP(E64,VIP!$A$2:$O9870,8,FALSE)</f>
        <v>Si</v>
      </c>
      <c r="K64" s="140" t="str">
        <f>VLOOKUP(E64,VIP!$A$2:$O13444,6,0)</f>
        <v>NO</v>
      </c>
      <c r="L64" s="128" t="s">
        <v>2449</v>
      </c>
      <c r="M64" s="141" t="s">
        <v>2455</v>
      </c>
      <c r="N64" s="141" t="s">
        <v>2462</v>
      </c>
      <c r="O64" s="140" t="s">
        <v>2464</v>
      </c>
      <c r="P64" s="144"/>
      <c r="Q64" s="141" t="s">
        <v>2449</v>
      </c>
      <c r="R64" s="75"/>
    </row>
    <row r="65" spans="1:21" ht="18" x14ac:dyDescent="0.25">
      <c r="A65" s="140" t="str">
        <f>VLOOKUP(E65,'LISTADO ATM'!$A$2:$C$898,3,0)</f>
        <v>SUR</v>
      </c>
      <c r="B65" s="137" t="s">
        <v>2638</v>
      </c>
      <c r="C65" s="143">
        <v>44325.436539351853</v>
      </c>
      <c r="D65" s="143" t="s">
        <v>2637</v>
      </c>
      <c r="E65" s="127">
        <v>767</v>
      </c>
      <c r="F65" s="148" t="str">
        <f>VLOOKUP(E65,VIP!$A$2:$O13078,2,0)</f>
        <v>DRBR059</v>
      </c>
      <c r="G65" s="140" t="str">
        <f>VLOOKUP(E65,'LISTADO ATM'!$A$2:$B$897,2,0)</f>
        <v xml:space="preserve">ATM S/M Diverso (Azua) </v>
      </c>
      <c r="H65" s="140" t="str">
        <f>VLOOKUP(E65,VIP!$A$2:$O17954,7,FALSE)</f>
        <v>Si</v>
      </c>
      <c r="I65" s="140" t="str">
        <f>VLOOKUP(E65,VIP!$A$2:$O9919,8,FALSE)</f>
        <v>No</v>
      </c>
      <c r="J65" s="140" t="str">
        <f>VLOOKUP(E65,VIP!$A$2:$O9869,8,FALSE)</f>
        <v>No</v>
      </c>
      <c r="K65" s="140" t="str">
        <f>VLOOKUP(E65,VIP!$A$2:$O13443,6,0)</f>
        <v>NO</v>
      </c>
      <c r="L65" s="128" t="s">
        <v>2639</v>
      </c>
      <c r="M65" s="141" t="s">
        <v>2455</v>
      </c>
      <c r="N65" s="141" t="s">
        <v>2462</v>
      </c>
      <c r="O65" s="140" t="s">
        <v>2650</v>
      </c>
      <c r="P65" s="144"/>
      <c r="Q65" s="205" t="s">
        <v>2639</v>
      </c>
      <c r="R65" s="75"/>
    </row>
    <row r="66" spans="1:21" ht="18" x14ac:dyDescent="0.25">
      <c r="A66" s="140" t="str">
        <f>VLOOKUP(E66,'LISTADO ATM'!$A$2:$C$898,3,0)</f>
        <v>SUR</v>
      </c>
      <c r="B66" s="137" t="s">
        <v>2636</v>
      </c>
      <c r="C66" s="143">
        <v>44325.43712962963</v>
      </c>
      <c r="D66" s="143" t="s">
        <v>2637</v>
      </c>
      <c r="E66" s="127">
        <v>131</v>
      </c>
      <c r="F66" s="148" t="str">
        <f>VLOOKUP(E66,VIP!$A$2:$O13077,2,0)</f>
        <v>DRBR131</v>
      </c>
      <c r="G66" s="140" t="str">
        <f>VLOOKUP(E66,'LISTADO ATM'!$A$2:$B$897,2,0)</f>
        <v xml:space="preserve">ATM Oficina Baní I </v>
      </c>
      <c r="H66" s="140" t="str">
        <f>VLOOKUP(E66,VIP!$A$2:$O17953,7,FALSE)</f>
        <v>Si</v>
      </c>
      <c r="I66" s="140" t="str">
        <f>VLOOKUP(E66,VIP!$A$2:$O9918,8,FALSE)</f>
        <v>Si</v>
      </c>
      <c r="J66" s="140" t="str">
        <f>VLOOKUP(E66,VIP!$A$2:$O9868,8,FALSE)</f>
        <v>Si</v>
      </c>
      <c r="K66" s="140" t="str">
        <f>VLOOKUP(E66,VIP!$A$2:$O13442,6,0)</f>
        <v>NO</v>
      </c>
      <c r="L66" s="128" t="s">
        <v>2427</v>
      </c>
      <c r="M66" s="206" t="s">
        <v>2652</v>
      </c>
      <c r="N66" s="141" t="s">
        <v>2462</v>
      </c>
      <c r="O66" s="140" t="s">
        <v>2650</v>
      </c>
      <c r="P66" s="144"/>
      <c r="Q66" s="207">
        <v>44444.625</v>
      </c>
      <c r="R66" s="75"/>
    </row>
    <row r="67" spans="1:21" ht="18" x14ac:dyDescent="0.25">
      <c r="A67" s="140" t="str">
        <f>VLOOKUP(E67,'LISTADO ATM'!$A$2:$C$898,3,0)</f>
        <v>DISTRITO NACIONAL</v>
      </c>
      <c r="B67" s="137" t="s">
        <v>2655</v>
      </c>
      <c r="C67" s="143">
        <v>44325.458333333336</v>
      </c>
      <c r="D67" s="143" t="s">
        <v>2458</v>
      </c>
      <c r="E67" s="127">
        <v>577</v>
      </c>
      <c r="F67" s="149" t="str">
        <f>VLOOKUP(E67,VIP!$A$2:$O13072,2,0)</f>
        <v>DRBR173</v>
      </c>
      <c r="G67" s="140" t="str">
        <f>VLOOKUP(E67,'LISTADO ATM'!$A$2:$B$897,2,0)</f>
        <v xml:space="preserve">ATM Olé Ave. Duarte </v>
      </c>
      <c r="H67" s="140" t="str">
        <f>VLOOKUP(E67,VIP!$A$2:$O17948,7,FALSE)</f>
        <v>Si</v>
      </c>
      <c r="I67" s="140" t="str">
        <f>VLOOKUP(E67,VIP!$A$2:$O9913,8,FALSE)</f>
        <v>Si</v>
      </c>
      <c r="J67" s="140" t="str">
        <f>VLOOKUP(E67,VIP!$A$2:$O9863,8,FALSE)</f>
        <v>Si</v>
      </c>
      <c r="K67" s="140" t="str">
        <f>VLOOKUP(E67,VIP!$A$2:$O13437,6,0)</f>
        <v>SI</v>
      </c>
      <c r="L67" s="128" t="s">
        <v>2449</v>
      </c>
      <c r="M67" s="141" t="s">
        <v>2455</v>
      </c>
      <c r="N67" s="141" t="s">
        <v>2462</v>
      </c>
      <c r="O67" s="140" t="s">
        <v>2463</v>
      </c>
      <c r="P67" s="144"/>
      <c r="Q67" s="141" t="s">
        <v>2449</v>
      </c>
      <c r="R67" s="75"/>
    </row>
    <row r="68" spans="1:21" ht="18" x14ac:dyDescent="0.25">
      <c r="A68" s="140" t="str">
        <f>VLOOKUP(E68,'LISTADO ATM'!$A$2:$C$898,3,0)</f>
        <v>DISTRITO NACIONAL</v>
      </c>
      <c r="B68" s="137" t="s">
        <v>2654</v>
      </c>
      <c r="C68" s="143">
        <v>44325.458333333336</v>
      </c>
      <c r="D68" s="143" t="s">
        <v>2458</v>
      </c>
      <c r="E68" s="127">
        <v>967</v>
      </c>
      <c r="F68" s="149" t="str">
        <f>VLOOKUP(E68,VIP!$A$2:$O13071,2,0)</f>
        <v>DRBR967</v>
      </c>
      <c r="G68" s="140" t="str">
        <f>VLOOKUP(E68,'LISTADO ATM'!$A$2:$B$897,2,0)</f>
        <v xml:space="preserve">ATM UNP Hiper Olé Autopista Duarte </v>
      </c>
      <c r="H68" s="140" t="str">
        <f>VLOOKUP(E68,VIP!$A$2:$O17947,7,FALSE)</f>
        <v>Si</v>
      </c>
      <c r="I68" s="140" t="str">
        <f>VLOOKUP(E68,VIP!$A$2:$O9912,8,FALSE)</f>
        <v>Si</v>
      </c>
      <c r="J68" s="140" t="str">
        <f>VLOOKUP(E68,VIP!$A$2:$O9862,8,FALSE)</f>
        <v>Si</v>
      </c>
      <c r="K68" s="140" t="str">
        <f>VLOOKUP(E68,VIP!$A$2:$O13436,6,0)</f>
        <v>NO</v>
      </c>
      <c r="L68" s="128" t="s">
        <v>2418</v>
      </c>
      <c r="M68" s="141" t="s">
        <v>2455</v>
      </c>
      <c r="N68" s="141" t="s">
        <v>2462</v>
      </c>
      <c r="O68" s="140" t="s">
        <v>2463</v>
      </c>
      <c r="P68" s="144"/>
      <c r="Q68" s="141" t="s">
        <v>2418</v>
      </c>
      <c r="R68" s="75"/>
    </row>
    <row r="69" spans="1:21" ht="18" x14ac:dyDescent="0.25">
      <c r="A69" s="140" t="str">
        <f>VLOOKUP(E69,'LISTADO ATM'!$A$2:$C$898,3,0)</f>
        <v>NORTE</v>
      </c>
      <c r="B69" s="137" t="s">
        <v>2656</v>
      </c>
      <c r="C69" s="143">
        <v>44325.458333333336</v>
      </c>
      <c r="D69" s="143" t="s">
        <v>2482</v>
      </c>
      <c r="E69" s="127">
        <v>256</v>
      </c>
      <c r="F69" s="152" t="str">
        <f>VLOOKUP(E69,VIP!$A$2:$O13073,2,0)</f>
        <v>DRBR256</v>
      </c>
      <c r="G69" s="140" t="str">
        <f>VLOOKUP(E69,'LISTADO ATM'!$A$2:$B$897,2,0)</f>
        <v xml:space="preserve">ATM Oficina Licey Al Medio </v>
      </c>
      <c r="H69" s="140" t="str">
        <f>VLOOKUP(E69,VIP!$A$2:$O17949,7,FALSE)</f>
        <v>Si</v>
      </c>
      <c r="I69" s="140" t="str">
        <f>VLOOKUP(E69,VIP!$A$2:$O9914,8,FALSE)</f>
        <v>Si</v>
      </c>
      <c r="J69" s="140" t="str">
        <f>VLOOKUP(E69,VIP!$A$2:$O9864,8,FALSE)</f>
        <v>Si</v>
      </c>
      <c r="K69" s="140" t="str">
        <f>VLOOKUP(E69,VIP!$A$2:$O13438,6,0)</f>
        <v>NO</v>
      </c>
      <c r="L69" s="128" t="s">
        <v>2449</v>
      </c>
      <c r="M69" s="206" t="s">
        <v>2652</v>
      </c>
      <c r="N69" s="141" t="s">
        <v>2462</v>
      </c>
      <c r="O69" s="140" t="s">
        <v>2483</v>
      </c>
      <c r="P69" s="144"/>
      <c r="Q69" s="207">
        <v>44444.627083333333</v>
      </c>
      <c r="R69" s="87"/>
      <c r="S69" s="87"/>
      <c r="T69" s="89"/>
      <c r="U69" s="75"/>
    </row>
    <row r="70" spans="1:21" ht="18" x14ac:dyDescent="0.25">
      <c r="A70" s="140" t="str">
        <f>VLOOKUP(E70,'LISTADO ATM'!$A$2:$C$898,3,0)</f>
        <v>NORTE</v>
      </c>
      <c r="B70" s="137" t="s">
        <v>2676</v>
      </c>
      <c r="C70" s="143">
        <v>44325.525613425925</v>
      </c>
      <c r="D70" s="143" t="s">
        <v>2181</v>
      </c>
      <c r="E70" s="127">
        <v>144</v>
      </c>
      <c r="F70" s="152" t="str">
        <f>VLOOKUP(E70,VIP!$A$2:$O13089,2,0)</f>
        <v>DRBR144</v>
      </c>
      <c r="G70" s="140" t="str">
        <f>VLOOKUP(E70,'LISTADO ATM'!$A$2:$B$897,2,0)</f>
        <v xml:space="preserve">ATM Oficina Villa Altagracia </v>
      </c>
      <c r="H70" s="140" t="str">
        <f>VLOOKUP(E70,VIP!$A$2:$O17965,7,FALSE)</f>
        <v>Si</v>
      </c>
      <c r="I70" s="140" t="str">
        <f>VLOOKUP(E70,VIP!$A$2:$O9930,8,FALSE)</f>
        <v>Si</v>
      </c>
      <c r="J70" s="140" t="str">
        <f>VLOOKUP(E70,VIP!$A$2:$O9880,8,FALSE)</f>
        <v>Si</v>
      </c>
      <c r="K70" s="140" t="str">
        <f>VLOOKUP(E70,VIP!$A$2:$O13454,6,0)</f>
        <v>SI</v>
      </c>
      <c r="L70" s="128" t="s">
        <v>2219</v>
      </c>
      <c r="M70" s="141" t="s">
        <v>2455</v>
      </c>
      <c r="N70" s="141" t="s">
        <v>2462</v>
      </c>
      <c r="O70" s="140" t="s">
        <v>2491</v>
      </c>
      <c r="P70" s="144"/>
      <c r="Q70" s="141" t="s">
        <v>2219</v>
      </c>
      <c r="R70" s="87"/>
      <c r="S70" s="87"/>
      <c r="T70" s="89"/>
      <c r="U70" s="75"/>
    </row>
    <row r="71" spans="1:21" ht="18" x14ac:dyDescent="0.25">
      <c r="A71" s="140" t="str">
        <f>VLOOKUP(E71,'LISTADO ATM'!$A$2:$C$898,3,0)</f>
        <v>SUR</v>
      </c>
      <c r="B71" s="137" t="s">
        <v>2675</v>
      </c>
      <c r="C71" s="143">
        <v>44325.528009259258</v>
      </c>
      <c r="D71" s="143" t="s">
        <v>2180</v>
      </c>
      <c r="E71" s="127">
        <v>5</v>
      </c>
      <c r="F71" s="152" t="str">
        <f>VLOOKUP(E71,VIP!$A$2:$O13088,2,0)</f>
        <v>DRBR005</v>
      </c>
      <c r="G71" s="140" t="str">
        <f>VLOOKUP(E71,'LISTADO ATM'!$A$2:$B$897,2,0)</f>
        <v>ATM Oficina Autoservicio Villa Ofelia (San Juan)</v>
      </c>
      <c r="H71" s="140" t="str">
        <f>VLOOKUP(E71,VIP!$A$2:$O17964,7,FALSE)</f>
        <v>Si</v>
      </c>
      <c r="I71" s="140" t="str">
        <f>VLOOKUP(E71,VIP!$A$2:$O9929,8,FALSE)</f>
        <v>Si</v>
      </c>
      <c r="J71" s="140" t="str">
        <f>VLOOKUP(E71,VIP!$A$2:$O9879,8,FALSE)</f>
        <v>Si</v>
      </c>
      <c r="K71" s="140" t="str">
        <f>VLOOKUP(E71,VIP!$A$2:$O13453,6,0)</f>
        <v>NO</v>
      </c>
      <c r="L71" s="128" t="s">
        <v>2219</v>
      </c>
      <c r="M71" s="141" t="s">
        <v>2455</v>
      </c>
      <c r="N71" s="141" t="s">
        <v>2462</v>
      </c>
      <c r="O71" s="140" t="s">
        <v>2464</v>
      </c>
      <c r="P71" s="144"/>
      <c r="Q71" s="141" t="s">
        <v>2219</v>
      </c>
      <c r="R71" s="87"/>
      <c r="S71" s="87"/>
      <c r="T71" s="89"/>
      <c r="U71" s="75"/>
    </row>
    <row r="72" spans="1:21" ht="18" x14ac:dyDescent="0.25">
      <c r="A72" s="140" t="str">
        <f>VLOOKUP(E72,'LISTADO ATM'!$A$2:$C$898,3,0)</f>
        <v>DISTRITO NACIONAL</v>
      </c>
      <c r="B72" s="137" t="s">
        <v>2674</v>
      </c>
      <c r="C72" s="143">
        <v>44325.528599537036</v>
      </c>
      <c r="D72" s="143" t="s">
        <v>2180</v>
      </c>
      <c r="E72" s="127">
        <v>325</v>
      </c>
      <c r="F72" s="152" t="str">
        <f>VLOOKUP(E72,VIP!$A$2:$O13087,2,0)</f>
        <v>DRBR325</v>
      </c>
      <c r="G72" s="140" t="str">
        <f>VLOOKUP(E72,'LISTADO ATM'!$A$2:$B$897,2,0)</f>
        <v>ATM Casa Edwin</v>
      </c>
      <c r="H72" s="140" t="str">
        <f>VLOOKUP(E72,VIP!$A$2:$O17963,7,FALSE)</f>
        <v>Si</v>
      </c>
      <c r="I72" s="140" t="str">
        <f>VLOOKUP(E72,VIP!$A$2:$O9928,8,FALSE)</f>
        <v>Si</v>
      </c>
      <c r="J72" s="140" t="str">
        <f>VLOOKUP(E72,VIP!$A$2:$O9878,8,FALSE)</f>
        <v>Si</v>
      </c>
      <c r="K72" s="140" t="str">
        <f>VLOOKUP(E72,VIP!$A$2:$O13452,6,0)</f>
        <v>NO</v>
      </c>
      <c r="L72" s="128" t="s">
        <v>2219</v>
      </c>
      <c r="M72" s="141" t="s">
        <v>2455</v>
      </c>
      <c r="N72" s="141" t="s">
        <v>2462</v>
      </c>
      <c r="O72" s="140" t="s">
        <v>2464</v>
      </c>
      <c r="P72" s="144"/>
      <c r="Q72" s="141" t="s">
        <v>2219</v>
      </c>
      <c r="R72" s="87"/>
      <c r="S72" s="89"/>
      <c r="T72" s="75"/>
    </row>
    <row r="73" spans="1:21" ht="18" x14ac:dyDescent="0.25">
      <c r="A73" s="140" t="str">
        <f>VLOOKUP(E73,'LISTADO ATM'!$A$2:$C$898,3,0)</f>
        <v>DISTRITO NACIONAL</v>
      </c>
      <c r="B73" s="137" t="s">
        <v>2673</v>
      </c>
      <c r="C73" s="143">
        <v>44325.547962962963</v>
      </c>
      <c r="D73" s="143" t="s">
        <v>2180</v>
      </c>
      <c r="E73" s="127">
        <v>988</v>
      </c>
      <c r="F73" s="152" t="str">
        <f>VLOOKUP(E73,VIP!$A$2:$O13086,2,0)</f>
        <v>DRBR988</v>
      </c>
      <c r="G73" s="140" t="str">
        <f>VLOOKUP(E73,'LISTADO ATM'!$A$2:$B$897,2,0)</f>
        <v xml:space="preserve">ATM Estación Sigma 27 de Febrero </v>
      </c>
      <c r="H73" s="140" t="str">
        <f>VLOOKUP(E73,VIP!$A$2:$O17962,7,FALSE)</f>
        <v>Si</v>
      </c>
      <c r="I73" s="140" t="str">
        <f>VLOOKUP(E73,VIP!$A$2:$O9927,8,FALSE)</f>
        <v>Si</v>
      </c>
      <c r="J73" s="140" t="str">
        <f>VLOOKUP(E73,VIP!$A$2:$O9877,8,FALSE)</f>
        <v>Si</v>
      </c>
      <c r="K73" s="140" t="str">
        <f>VLOOKUP(E73,VIP!$A$2:$O13451,6,0)</f>
        <v>NO</v>
      </c>
      <c r="L73" s="128" t="s">
        <v>2478</v>
      </c>
      <c r="M73" s="141" t="s">
        <v>2455</v>
      </c>
      <c r="N73" s="141" t="s">
        <v>2462</v>
      </c>
      <c r="O73" s="140" t="s">
        <v>2464</v>
      </c>
      <c r="P73" s="144"/>
      <c r="Q73" s="141" t="s">
        <v>2478</v>
      </c>
      <c r="R73" s="87"/>
      <c r="S73" s="89"/>
      <c r="T73" s="75"/>
    </row>
    <row r="74" spans="1:21" ht="18" x14ac:dyDescent="0.25">
      <c r="A74" s="140" t="str">
        <f>VLOOKUP(E74,'LISTADO ATM'!$A$2:$C$898,3,0)</f>
        <v>NORTE</v>
      </c>
      <c r="B74" s="137" t="s">
        <v>2672</v>
      </c>
      <c r="C74" s="143">
        <v>44325.548449074071</v>
      </c>
      <c r="D74" s="143" t="s">
        <v>2181</v>
      </c>
      <c r="E74" s="127">
        <v>95</v>
      </c>
      <c r="F74" s="152" t="str">
        <f>VLOOKUP(E74,VIP!$A$2:$O13085,2,0)</f>
        <v>DRBR095</v>
      </c>
      <c r="G74" s="140" t="str">
        <f>VLOOKUP(E74,'LISTADO ATM'!$A$2:$B$897,2,0)</f>
        <v xml:space="preserve">ATM Oficina Tenares </v>
      </c>
      <c r="H74" s="140" t="str">
        <f>VLOOKUP(E74,VIP!$A$2:$O17961,7,FALSE)</f>
        <v>Si</v>
      </c>
      <c r="I74" s="140" t="str">
        <f>VLOOKUP(E74,VIP!$A$2:$O9926,8,FALSE)</f>
        <v>Si</v>
      </c>
      <c r="J74" s="140" t="str">
        <f>VLOOKUP(E74,VIP!$A$2:$O9876,8,FALSE)</f>
        <v>Si</v>
      </c>
      <c r="K74" s="140" t="str">
        <f>VLOOKUP(E74,VIP!$A$2:$O13450,6,0)</f>
        <v>SI</v>
      </c>
      <c r="L74" s="128" t="s">
        <v>2478</v>
      </c>
      <c r="M74" s="206" t="s">
        <v>2652</v>
      </c>
      <c r="N74" s="141" t="s">
        <v>2462</v>
      </c>
      <c r="O74" s="140" t="s">
        <v>2491</v>
      </c>
      <c r="P74" s="144"/>
      <c r="Q74" s="207">
        <v>44444.622916666667</v>
      </c>
      <c r="R74" s="87"/>
      <c r="S74" s="89"/>
      <c r="T74" s="75"/>
    </row>
    <row r="75" spans="1:21" ht="18" x14ac:dyDescent="0.25">
      <c r="A75" s="140" t="str">
        <f>VLOOKUP(E75,'LISTADO ATM'!$A$2:$C$898,3,0)</f>
        <v>DISTRITO NACIONAL</v>
      </c>
      <c r="B75" s="137" t="s">
        <v>2671</v>
      </c>
      <c r="C75" s="143">
        <v>44325.549004629633</v>
      </c>
      <c r="D75" s="143" t="s">
        <v>2180</v>
      </c>
      <c r="E75" s="127">
        <v>979</v>
      </c>
      <c r="F75" s="152" t="str">
        <f>VLOOKUP(E75,VIP!$A$2:$O13084,2,0)</f>
        <v>DRBR979</v>
      </c>
      <c r="G75" s="140" t="str">
        <f>VLOOKUP(E75,'LISTADO ATM'!$A$2:$B$897,2,0)</f>
        <v xml:space="preserve">ATM Oficina Luperón I </v>
      </c>
      <c r="H75" s="140" t="str">
        <f>VLOOKUP(E75,VIP!$A$2:$O17960,7,FALSE)</f>
        <v>Si</v>
      </c>
      <c r="I75" s="140" t="str">
        <f>VLOOKUP(E75,VIP!$A$2:$O9925,8,FALSE)</f>
        <v>Si</v>
      </c>
      <c r="J75" s="140" t="str">
        <f>VLOOKUP(E75,VIP!$A$2:$O9875,8,FALSE)</f>
        <v>Si</v>
      </c>
      <c r="K75" s="140" t="str">
        <f>VLOOKUP(E75,VIP!$A$2:$O13449,6,0)</f>
        <v>NO</v>
      </c>
      <c r="L75" s="128" t="s">
        <v>2478</v>
      </c>
      <c r="M75" s="141" t="s">
        <v>2455</v>
      </c>
      <c r="N75" s="141" t="s">
        <v>2462</v>
      </c>
      <c r="O75" s="140" t="s">
        <v>2464</v>
      </c>
      <c r="P75" s="144"/>
      <c r="Q75" s="141" t="s">
        <v>2478</v>
      </c>
      <c r="R75" s="87"/>
      <c r="S75" s="89"/>
      <c r="T75" s="75"/>
    </row>
    <row r="76" spans="1:21" ht="18" x14ac:dyDescent="0.25">
      <c r="A76" s="140" t="str">
        <f>VLOOKUP(E76,'LISTADO ATM'!$A$2:$C$898,3,0)</f>
        <v>SUR</v>
      </c>
      <c r="B76" s="137" t="s">
        <v>2670</v>
      </c>
      <c r="C76" s="143">
        <v>44325.54960648148</v>
      </c>
      <c r="D76" s="143" t="s">
        <v>2180</v>
      </c>
      <c r="E76" s="127">
        <v>84</v>
      </c>
      <c r="F76" s="152" t="str">
        <f>VLOOKUP(E76,VIP!$A$2:$O13083,2,0)</f>
        <v>DRBR084</v>
      </c>
      <c r="G76" s="140" t="str">
        <f>VLOOKUP(E76,'LISTADO ATM'!$A$2:$B$897,2,0)</f>
        <v xml:space="preserve">ATM Oficina Multicentro Sirena San Cristóbal </v>
      </c>
      <c r="H76" s="140" t="str">
        <f>VLOOKUP(E76,VIP!$A$2:$O17959,7,FALSE)</f>
        <v>Si</v>
      </c>
      <c r="I76" s="140" t="str">
        <f>VLOOKUP(E76,VIP!$A$2:$O9924,8,FALSE)</f>
        <v>Si</v>
      </c>
      <c r="J76" s="140" t="str">
        <f>VLOOKUP(E76,VIP!$A$2:$O9874,8,FALSE)</f>
        <v>Si</v>
      </c>
      <c r="K76" s="140" t="str">
        <f>VLOOKUP(E76,VIP!$A$2:$O13448,6,0)</f>
        <v>SI</v>
      </c>
      <c r="L76" s="128" t="s">
        <v>2478</v>
      </c>
      <c r="M76" s="141" t="s">
        <v>2455</v>
      </c>
      <c r="N76" s="141" t="s">
        <v>2462</v>
      </c>
      <c r="O76" s="140" t="s">
        <v>2464</v>
      </c>
      <c r="P76" s="144"/>
      <c r="Q76" s="141" t="s">
        <v>2478</v>
      </c>
      <c r="R76" s="87"/>
      <c r="S76" s="89"/>
      <c r="T76" s="75"/>
    </row>
    <row r="77" spans="1:21" ht="18" x14ac:dyDescent="0.25">
      <c r="A77" s="140" t="str">
        <f>VLOOKUP(E77,'LISTADO ATM'!$A$2:$C$898,3,0)</f>
        <v>NORTE</v>
      </c>
      <c r="B77" s="137" t="s">
        <v>2669</v>
      </c>
      <c r="C77" s="143">
        <v>44325.550115740742</v>
      </c>
      <c r="D77" s="143" t="s">
        <v>2181</v>
      </c>
      <c r="E77" s="127">
        <v>306</v>
      </c>
      <c r="F77" s="152" t="str">
        <f>VLOOKUP(E77,VIP!$A$2:$O13082,2,0)</f>
        <v>DRBR306</v>
      </c>
      <c r="G77" s="140" t="str">
        <f>VLOOKUP(E77,'LISTADO ATM'!$A$2:$B$897,2,0)</f>
        <v>ATM Hospital Dr. Toribio</v>
      </c>
      <c r="H77" s="140" t="str">
        <f>VLOOKUP(E77,VIP!$A$2:$O17958,7,FALSE)</f>
        <v>Si</v>
      </c>
      <c r="I77" s="140" t="str">
        <f>VLOOKUP(E77,VIP!$A$2:$O9923,8,FALSE)</f>
        <v>Si</v>
      </c>
      <c r="J77" s="140" t="str">
        <f>VLOOKUP(E77,VIP!$A$2:$O9873,8,FALSE)</f>
        <v>Si</v>
      </c>
      <c r="K77" s="140" t="str">
        <f>VLOOKUP(E77,VIP!$A$2:$O13447,6,0)</f>
        <v>NO</v>
      </c>
      <c r="L77" s="128" t="s">
        <v>2478</v>
      </c>
      <c r="M77" s="141" t="s">
        <v>2455</v>
      </c>
      <c r="N77" s="141" t="s">
        <v>2462</v>
      </c>
      <c r="O77" s="140" t="s">
        <v>2491</v>
      </c>
      <c r="P77" s="144"/>
      <c r="Q77" s="141" t="s">
        <v>2478</v>
      </c>
      <c r="R77" s="87"/>
      <c r="S77" s="89"/>
      <c r="T77" s="75"/>
    </row>
    <row r="78" spans="1:21" ht="18" x14ac:dyDescent="0.25">
      <c r="A78" s="140" t="str">
        <f>VLOOKUP(E78,'LISTADO ATM'!$A$2:$C$898,3,0)</f>
        <v>NORTE</v>
      </c>
      <c r="B78" s="137" t="s">
        <v>2667</v>
      </c>
      <c r="C78" s="143">
        <v>44325.550729166665</v>
      </c>
      <c r="D78" s="143" t="s">
        <v>2181</v>
      </c>
      <c r="E78" s="127">
        <v>332</v>
      </c>
      <c r="F78" s="152" t="str">
        <f>VLOOKUP(E78,VIP!$A$2:$O13081,2,0)</f>
        <v>DRBR332</v>
      </c>
      <c r="G78" s="140" t="str">
        <f>VLOOKUP(E78,'LISTADO ATM'!$A$2:$B$897,2,0)</f>
        <v>ATM Estación Sigma (Cotuí)</v>
      </c>
      <c r="H78" s="140" t="str">
        <f>VLOOKUP(E78,VIP!$A$2:$O17957,7,FALSE)</f>
        <v>Si</v>
      </c>
      <c r="I78" s="140" t="str">
        <f>VLOOKUP(E78,VIP!$A$2:$O9922,8,FALSE)</f>
        <v>Si</v>
      </c>
      <c r="J78" s="140" t="str">
        <f>VLOOKUP(E78,VIP!$A$2:$O9872,8,FALSE)</f>
        <v>Si</v>
      </c>
      <c r="K78" s="140" t="str">
        <f>VLOOKUP(E78,VIP!$A$2:$O13446,6,0)</f>
        <v>NO</v>
      </c>
      <c r="L78" s="128" t="s">
        <v>2478</v>
      </c>
      <c r="M78" s="141" t="s">
        <v>2455</v>
      </c>
      <c r="N78" s="141" t="s">
        <v>2462</v>
      </c>
      <c r="O78" s="140" t="s">
        <v>2668</v>
      </c>
      <c r="P78" s="144"/>
      <c r="Q78" s="141" t="s">
        <v>2478</v>
      </c>
      <c r="R78" s="87"/>
      <c r="S78" s="89"/>
      <c r="T78" s="75"/>
    </row>
    <row r="79" spans="1:21" ht="18" x14ac:dyDescent="0.25">
      <c r="A79" s="140" t="str">
        <f>VLOOKUP(E79,'LISTADO ATM'!$A$2:$C$898,3,0)</f>
        <v>DISTRITO NACIONAL</v>
      </c>
      <c r="B79" s="137" t="s">
        <v>2666</v>
      </c>
      <c r="C79" s="143">
        <v>44325.552118055559</v>
      </c>
      <c r="D79" s="143" t="s">
        <v>2180</v>
      </c>
      <c r="E79" s="127">
        <v>561</v>
      </c>
      <c r="F79" s="152" t="str">
        <f>VLOOKUP(E79,VIP!$A$2:$O13080,2,0)</f>
        <v>DRBR133</v>
      </c>
      <c r="G79" s="140" t="str">
        <f>VLOOKUP(E79,'LISTADO ATM'!$A$2:$B$897,2,0)</f>
        <v xml:space="preserve">ATM Comando Regional P.N. S.D. Este </v>
      </c>
      <c r="H79" s="140" t="str">
        <f>VLOOKUP(E79,VIP!$A$2:$O17956,7,FALSE)</f>
        <v>Si</v>
      </c>
      <c r="I79" s="140" t="str">
        <f>VLOOKUP(E79,VIP!$A$2:$O9921,8,FALSE)</f>
        <v>Si</v>
      </c>
      <c r="J79" s="140" t="str">
        <f>VLOOKUP(E79,VIP!$A$2:$O9871,8,FALSE)</f>
        <v>Si</v>
      </c>
      <c r="K79" s="140" t="str">
        <f>VLOOKUP(E79,VIP!$A$2:$O13445,6,0)</f>
        <v>NO</v>
      </c>
      <c r="L79" s="128" t="s">
        <v>2245</v>
      </c>
      <c r="M79" s="141" t="s">
        <v>2455</v>
      </c>
      <c r="N79" s="141" t="s">
        <v>2462</v>
      </c>
      <c r="O79" s="140" t="s">
        <v>2464</v>
      </c>
      <c r="P79" s="144"/>
      <c r="Q79" s="141" t="s">
        <v>2245</v>
      </c>
      <c r="R79" s="87"/>
      <c r="S79" s="89"/>
      <c r="T79" s="75"/>
    </row>
    <row r="80" spans="1:21" ht="18" x14ac:dyDescent="0.25">
      <c r="A80" s="140" t="str">
        <f>VLOOKUP(E80,'LISTADO ATM'!$A$2:$C$898,3,0)</f>
        <v>SUR</v>
      </c>
      <c r="B80" s="137" t="s">
        <v>2665</v>
      </c>
      <c r="C80" s="143">
        <v>44325.58258101852</v>
      </c>
      <c r="D80" s="143" t="s">
        <v>2180</v>
      </c>
      <c r="E80" s="127">
        <v>252</v>
      </c>
      <c r="F80" s="152" t="str">
        <f>VLOOKUP(E80,VIP!$A$2:$O13079,2,0)</f>
        <v>DRBR252</v>
      </c>
      <c r="G80" s="140" t="str">
        <f>VLOOKUP(E80,'LISTADO ATM'!$A$2:$B$897,2,0)</f>
        <v xml:space="preserve">ATM Banco Agrícola (Barahona) </v>
      </c>
      <c r="H80" s="140" t="str">
        <f>VLOOKUP(E80,VIP!$A$2:$O17955,7,FALSE)</f>
        <v>Si</v>
      </c>
      <c r="I80" s="140" t="str">
        <f>VLOOKUP(E80,VIP!$A$2:$O9920,8,FALSE)</f>
        <v>Si</v>
      </c>
      <c r="J80" s="140" t="str">
        <f>VLOOKUP(E80,VIP!$A$2:$O9870,8,FALSE)</f>
        <v>Si</v>
      </c>
      <c r="K80" s="140" t="str">
        <f>VLOOKUP(E80,VIP!$A$2:$O13444,6,0)</f>
        <v>NO</v>
      </c>
      <c r="L80" s="128" t="s">
        <v>2219</v>
      </c>
      <c r="M80" s="141" t="s">
        <v>2455</v>
      </c>
      <c r="N80" s="141" t="s">
        <v>2462</v>
      </c>
      <c r="O80" s="140" t="s">
        <v>2464</v>
      </c>
      <c r="P80" s="144"/>
      <c r="Q80" s="141" t="s">
        <v>2219</v>
      </c>
      <c r="R80" s="87"/>
      <c r="S80" s="89"/>
      <c r="T80" s="75"/>
    </row>
    <row r="81" spans="1:23" ht="18" x14ac:dyDescent="0.25">
      <c r="A81" s="140" t="str">
        <f>VLOOKUP(E81,'LISTADO ATM'!$A$2:$C$898,3,0)</f>
        <v>SUR</v>
      </c>
      <c r="B81" s="137" t="s">
        <v>2664</v>
      </c>
      <c r="C81" s="143">
        <v>44325.595173611109</v>
      </c>
      <c r="D81" s="143" t="s">
        <v>2458</v>
      </c>
      <c r="E81" s="127">
        <v>182</v>
      </c>
      <c r="F81" s="152" t="str">
        <f>VLOOKUP(E81,VIP!$A$2:$O13078,2,0)</f>
        <v>DRBR182</v>
      </c>
      <c r="G81" s="140" t="str">
        <f>VLOOKUP(E81,'LISTADO ATM'!$A$2:$B$897,2,0)</f>
        <v xml:space="preserve">ATM Barahona Comb </v>
      </c>
      <c r="H81" s="140" t="str">
        <f>VLOOKUP(E81,VIP!$A$2:$O17954,7,FALSE)</f>
        <v>Si</v>
      </c>
      <c r="I81" s="140" t="str">
        <f>VLOOKUP(E81,VIP!$A$2:$O9919,8,FALSE)</f>
        <v>Si</v>
      </c>
      <c r="J81" s="140" t="str">
        <f>VLOOKUP(E81,VIP!$A$2:$O9869,8,FALSE)</f>
        <v>Si</v>
      </c>
      <c r="K81" s="140" t="str">
        <f>VLOOKUP(E81,VIP!$A$2:$O13443,6,0)</f>
        <v>NO</v>
      </c>
      <c r="L81" s="128" t="s">
        <v>2418</v>
      </c>
      <c r="M81" s="141" t="s">
        <v>2455</v>
      </c>
      <c r="N81" s="141" t="s">
        <v>2462</v>
      </c>
      <c r="O81" s="140" t="s">
        <v>2463</v>
      </c>
      <c r="P81" s="144"/>
      <c r="Q81" s="141" t="s">
        <v>2418</v>
      </c>
      <c r="R81" s="87"/>
      <c r="S81" s="89"/>
      <c r="T81" s="75"/>
    </row>
    <row r="82" spans="1:23" ht="18" x14ac:dyDescent="0.25">
      <c r="A82" s="140" t="str">
        <f>VLOOKUP(E82,'LISTADO ATM'!$A$2:$C$898,3,0)</f>
        <v>DISTRITO NACIONAL</v>
      </c>
      <c r="B82" s="137" t="s">
        <v>2663</v>
      </c>
      <c r="C82" s="143">
        <v>44325.596550925926</v>
      </c>
      <c r="D82" s="143" t="s">
        <v>2458</v>
      </c>
      <c r="E82" s="127">
        <v>717</v>
      </c>
      <c r="F82" s="152" t="str">
        <f>VLOOKUP(E82,VIP!$A$2:$O13077,2,0)</f>
        <v>DRBR24K</v>
      </c>
      <c r="G82" s="140" t="str">
        <f>VLOOKUP(E82,'LISTADO ATM'!$A$2:$B$897,2,0)</f>
        <v xml:space="preserve">ATM Oficina Los Alcarrizos </v>
      </c>
      <c r="H82" s="140" t="str">
        <f>VLOOKUP(E82,VIP!$A$2:$O17953,7,FALSE)</f>
        <v>Si</v>
      </c>
      <c r="I82" s="140" t="str">
        <f>VLOOKUP(E82,VIP!$A$2:$O9918,8,FALSE)</f>
        <v>Si</v>
      </c>
      <c r="J82" s="140" t="str">
        <f>VLOOKUP(E82,VIP!$A$2:$O9868,8,FALSE)</f>
        <v>Si</v>
      </c>
      <c r="K82" s="140" t="str">
        <f>VLOOKUP(E82,VIP!$A$2:$O13442,6,0)</f>
        <v>SI</v>
      </c>
      <c r="L82" s="128" t="s">
        <v>2418</v>
      </c>
      <c r="M82" s="141" t="s">
        <v>2455</v>
      </c>
      <c r="N82" s="141" t="s">
        <v>2462</v>
      </c>
      <c r="O82" s="140" t="s">
        <v>2463</v>
      </c>
      <c r="P82" s="144"/>
      <c r="Q82" s="141" t="s">
        <v>2418</v>
      </c>
      <c r="R82" s="87"/>
      <c r="S82" s="89"/>
      <c r="T82" s="75"/>
    </row>
    <row r="83" spans="1:23" ht="18" x14ac:dyDescent="0.25">
      <c r="A83" s="140" t="str">
        <f>VLOOKUP(E83,'LISTADO ATM'!$A$2:$C$898,3,0)</f>
        <v>SUR</v>
      </c>
      <c r="B83" s="137" t="s">
        <v>2662</v>
      </c>
      <c r="C83" s="143">
        <v>44325.597615740742</v>
      </c>
      <c r="D83" s="143" t="s">
        <v>2458</v>
      </c>
      <c r="E83" s="127">
        <v>592</v>
      </c>
      <c r="F83" s="152" t="str">
        <f>VLOOKUP(E83,VIP!$A$2:$O13076,2,0)</f>
        <v>DRBR081</v>
      </c>
      <c r="G83" s="140" t="str">
        <f>VLOOKUP(E83,'LISTADO ATM'!$A$2:$B$897,2,0)</f>
        <v xml:space="preserve">ATM Centro de Caja San Cristóbal I </v>
      </c>
      <c r="H83" s="140" t="str">
        <f>VLOOKUP(E83,VIP!$A$2:$O17952,7,FALSE)</f>
        <v>Si</v>
      </c>
      <c r="I83" s="140" t="str">
        <f>VLOOKUP(E83,VIP!$A$2:$O9917,8,FALSE)</f>
        <v>Si</v>
      </c>
      <c r="J83" s="140" t="str">
        <f>VLOOKUP(E83,VIP!$A$2:$O9867,8,FALSE)</f>
        <v>Si</v>
      </c>
      <c r="K83" s="140" t="str">
        <f>VLOOKUP(E83,VIP!$A$2:$O13441,6,0)</f>
        <v>SI</v>
      </c>
      <c r="L83" s="128" t="s">
        <v>2418</v>
      </c>
      <c r="M83" s="141" t="s">
        <v>2455</v>
      </c>
      <c r="N83" s="141" t="s">
        <v>2462</v>
      </c>
      <c r="O83" s="140" t="s">
        <v>2463</v>
      </c>
      <c r="P83" s="144"/>
      <c r="Q83" s="141" t="s">
        <v>2418</v>
      </c>
      <c r="R83" s="87"/>
      <c r="S83" s="89"/>
      <c r="T83" s="75"/>
    </row>
    <row r="84" spans="1:23" ht="18" x14ac:dyDescent="0.25">
      <c r="A84" s="140" t="str">
        <f>VLOOKUP(E84,'LISTADO ATM'!$A$2:$C$898,3,0)</f>
        <v>SUR</v>
      </c>
      <c r="B84" s="137" t="s">
        <v>2661</v>
      </c>
      <c r="C84" s="143">
        <v>44325.601701388892</v>
      </c>
      <c r="D84" s="143" t="s">
        <v>2458</v>
      </c>
      <c r="E84" s="127">
        <v>512</v>
      </c>
      <c r="F84" s="152" t="str">
        <f>VLOOKUP(E84,VIP!$A$2:$O13075,2,0)</f>
        <v>DRBR512</v>
      </c>
      <c r="G84" s="140" t="str">
        <f>VLOOKUP(E84,'LISTADO ATM'!$A$2:$B$897,2,0)</f>
        <v>ATM Plaza Jesús Ferreira</v>
      </c>
      <c r="H84" s="140" t="str">
        <f>VLOOKUP(E84,VIP!$A$2:$O17951,7,FALSE)</f>
        <v>N/A</v>
      </c>
      <c r="I84" s="140" t="str">
        <f>VLOOKUP(E84,VIP!$A$2:$O9916,8,FALSE)</f>
        <v>N/A</v>
      </c>
      <c r="J84" s="140" t="str">
        <f>VLOOKUP(E84,VIP!$A$2:$O9866,8,FALSE)</f>
        <v>N/A</v>
      </c>
      <c r="K84" s="140" t="str">
        <f>VLOOKUP(E84,VIP!$A$2:$O13440,6,0)</f>
        <v>N/A</v>
      </c>
      <c r="L84" s="128" t="s">
        <v>2418</v>
      </c>
      <c r="M84" s="141" t="s">
        <v>2455</v>
      </c>
      <c r="N84" s="141" t="s">
        <v>2462</v>
      </c>
      <c r="O84" s="140" t="s">
        <v>2463</v>
      </c>
      <c r="P84" s="144"/>
      <c r="Q84" s="141" t="s">
        <v>2418</v>
      </c>
      <c r="R84" s="87"/>
      <c r="S84" s="89"/>
      <c r="T84" s="75"/>
    </row>
    <row r="85" spans="1:23" ht="18" x14ac:dyDescent="0.25">
      <c r="A85" s="140" t="str">
        <f>VLOOKUP(E85,'LISTADO ATM'!$A$2:$C$898,3,0)</f>
        <v>DISTRITO NACIONAL</v>
      </c>
      <c r="B85" s="137" t="s">
        <v>2660</v>
      </c>
      <c r="C85" s="143">
        <v>44325.60224537037</v>
      </c>
      <c r="D85" s="143" t="s">
        <v>2180</v>
      </c>
      <c r="E85" s="127">
        <v>875</v>
      </c>
      <c r="F85" s="152" t="str">
        <f>VLOOKUP(E85,VIP!$A$2:$O13074,2,0)</f>
        <v>DRBR875</v>
      </c>
      <c r="G85" s="140" t="str">
        <f>VLOOKUP(E85,'LISTADO ATM'!$A$2:$B$897,2,0)</f>
        <v xml:space="preserve">ATM Texaco Aut. Duarte KM 14 1/2 (Los Alcarrizos) </v>
      </c>
      <c r="H85" s="140" t="str">
        <f>VLOOKUP(E85,VIP!$A$2:$O17950,7,FALSE)</f>
        <v>Si</v>
      </c>
      <c r="I85" s="140" t="str">
        <f>VLOOKUP(E85,VIP!$A$2:$O9915,8,FALSE)</f>
        <v>Si</v>
      </c>
      <c r="J85" s="140" t="str">
        <f>VLOOKUP(E85,VIP!$A$2:$O9865,8,FALSE)</f>
        <v>Si</v>
      </c>
      <c r="K85" s="140" t="str">
        <f>VLOOKUP(E85,VIP!$A$2:$O13439,6,0)</f>
        <v>NO</v>
      </c>
      <c r="L85" s="128" t="s">
        <v>2478</v>
      </c>
      <c r="M85" s="206" t="s">
        <v>2652</v>
      </c>
      <c r="N85" s="141" t="s">
        <v>2462</v>
      </c>
      <c r="O85" s="140" t="s">
        <v>2464</v>
      </c>
      <c r="P85" s="144"/>
      <c r="Q85" s="207">
        <v>44444.576388888891</v>
      </c>
      <c r="R85" s="87"/>
      <c r="S85" s="89"/>
      <c r="T85" s="75"/>
    </row>
    <row r="86" spans="1:23" ht="18" x14ac:dyDescent="0.25">
      <c r="A86" s="140" t="str">
        <f>VLOOKUP(E86,'LISTADO ATM'!$A$2:$C$898,3,0)</f>
        <v>DISTRITO NACIONAL</v>
      </c>
      <c r="B86" s="137" t="s">
        <v>2659</v>
      </c>
      <c r="C86" s="143">
        <v>44325.603171296294</v>
      </c>
      <c r="D86" s="143" t="s">
        <v>2180</v>
      </c>
      <c r="E86" s="127">
        <v>557</v>
      </c>
      <c r="F86" s="152" t="str">
        <f>VLOOKUP(E86,VIP!$A$2:$O13073,2,0)</f>
        <v>DRBR022</v>
      </c>
      <c r="G86" s="140" t="str">
        <f>VLOOKUP(E86,'LISTADO ATM'!$A$2:$B$897,2,0)</f>
        <v xml:space="preserve">ATM Multicentro La Sirena Ave. Mella </v>
      </c>
      <c r="H86" s="140" t="str">
        <f>VLOOKUP(E86,VIP!$A$2:$O17949,7,FALSE)</f>
        <v>Si</v>
      </c>
      <c r="I86" s="140" t="str">
        <f>VLOOKUP(E86,VIP!$A$2:$O9914,8,FALSE)</f>
        <v>Si</v>
      </c>
      <c r="J86" s="140" t="str">
        <f>VLOOKUP(E86,VIP!$A$2:$O9864,8,FALSE)</f>
        <v>Si</v>
      </c>
      <c r="K86" s="140" t="str">
        <f>VLOOKUP(E86,VIP!$A$2:$O13438,6,0)</f>
        <v>SI</v>
      </c>
      <c r="L86" s="128" t="s">
        <v>2245</v>
      </c>
      <c r="M86" s="206" t="s">
        <v>2652</v>
      </c>
      <c r="N86" s="141" t="s">
        <v>2462</v>
      </c>
      <c r="O86" s="140" t="s">
        <v>2464</v>
      </c>
      <c r="P86" s="144"/>
      <c r="Q86" s="207">
        <v>44444.62777777778</v>
      </c>
      <c r="R86" s="87"/>
      <c r="S86" s="89"/>
      <c r="T86" s="75"/>
    </row>
    <row r="87" spans="1:23" ht="18" x14ac:dyDescent="0.25">
      <c r="A87" s="140" t="str">
        <f>VLOOKUP(E87,'LISTADO ATM'!$A$2:$C$898,3,0)</f>
        <v>ESTE</v>
      </c>
      <c r="B87" s="137" t="s">
        <v>2658</v>
      </c>
      <c r="C87" s="143">
        <v>44325.603692129633</v>
      </c>
      <c r="D87" s="143" t="s">
        <v>2458</v>
      </c>
      <c r="E87" s="127">
        <v>742</v>
      </c>
      <c r="F87" s="152" t="str">
        <f>VLOOKUP(E87,VIP!$A$2:$O13072,2,0)</f>
        <v>DRBR990</v>
      </c>
      <c r="G87" s="140" t="str">
        <f>VLOOKUP(E87,'LISTADO ATM'!$A$2:$B$897,2,0)</f>
        <v xml:space="preserve">ATM Oficina Plaza del Rey (La Romana) </v>
      </c>
      <c r="H87" s="140" t="str">
        <f>VLOOKUP(E87,VIP!$A$2:$O17948,7,FALSE)</f>
        <v>Si</v>
      </c>
      <c r="I87" s="140" t="str">
        <f>VLOOKUP(E87,VIP!$A$2:$O9913,8,FALSE)</f>
        <v>Si</v>
      </c>
      <c r="J87" s="140" t="str">
        <f>VLOOKUP(E87,VIP!$A$2:$O9863,8,FALSE)</f>
        <v>Si</v>
      </c>
      <c r="K87" s="140" t="str">
        <f>VLOOKUP(E87,VIP!$A$2:$O13437,6,0)</f>
        <v>NO</v>
      </c>
      <c r="L87" s="128" t="s">
        <v>2418</v>
      </c>
      <c r="M87" s="141" t="s">
        <v>2455</v>
      </c>
      <c r="N87" s="141" t="s">
        <v>2462</v>
      </c>
      <c r="O87" s="140" t="s">
        <v>2463</v>
      </c>
      <c r="P87" s="144"/>
      <c r="Q87" s="141" t="s">
        <v>2418</v>
      </c>
      <c r="R87" s="87"/>
      <c r="S87" s="89"/>
      <c r="T87" s="75"/>
    </row>
    <row r="88" spans="1:23" ht="18" x14ac:dyDescent="0.25">
      <c r="A88" s="140" t="str">
        <f>VLOOKUP(E88,'LISTADO ATM'!$A$2:$C$898,3,0)</f>
        <v>DISTRITO NACIONAL</v>
      </c>
      <c r="B88" s="137" t="s">
        <v>2657</v>
      </c>
      <c r="C88" s="143">
        <v>44325.608634259261</v>
      </c>
      <c r="D88" s="143" t="s">
        <v>2180</v>
      </c>
      <c r="E88" s="127">
        <v>443</v>
      </c>
      <c r="F88" s="153" t="str">
        <f>VLOOKUP(E88,VIP!$A$2:$O13071,2,0)</f>
        <v>DRBR443</v>
      </c>
      <c r="G88" s="140" t="str">
        <f>VLOOKUP(E88,'LISTADO ATM'!$A$2:$B$897,2,0)</f>
        <v xml:space="preserve">ATM Edificio San Rafael </v>
      </c>
      <c r="H88" s="140" t="str">
        <f>VLOOKUP(E88,VIP!$A$2:$O17947,7,FALSE)</f>
        <v>Si</v>
      </c>
      <c r="I88" s="140" t="str">
        <f>VLOOKUP(E88,VIP!$A$2:$O9912,8,FALSE)</f>
        <v>Si</v>
      </c>
      <c r="J88" s="140" t="str">
        <f>VLOOKUP(E88,VIP!$A$2:$O9862,8,FALSE)</f>
        <v>Si</v>
      </c>
      <c r="K88" s="140" t="str">
        <f>VLOOKUP(E88,VIP!$A$2:$O13436,6,0)</f>
        <v>NO</v>
      </c>
      <c r="L88" s="128" t="s">
        <v>2245</v>
      </c>
      <c r="M88" s="206" t="s">
        <v>2652</v>
      </c>
      <c r="N88" s="141" t="s">
        <v>2462</v>
      </c>
      <c r="O88" s="140" t="s">
        <v>2464</v>
      </c>
      <c r="P88" s="144"/>
      <c r="Q88" s="207">
        <v>44444.476388888892</v>
      </c>
      <c r="R88" s="45"/>
      <c r="S88" s="87"/>
      <c r="T88" s="87"/>
      <c r="U88" s="87"/>
      <c r="V88" s="89"/>
      <c r="W88" s="75"/>
    </row>
    <row r="89" spans="1:23" ht="18" x14ac:dyDescent="0.25">
      <c r="A89" s="140" t="str">
        <f>VLOOKUP(E89,'LISTADO ATM'!$A$2:$C$898,3,0)</f>
        <v>ESTE</v>
      </c>
      <c r="B89" s="137" t="s">
        <v>2687</v>
      </c>
      <c r="C89" s="143">
        <v>44325.684583333335</v>
      </c>
      <c r="D89" s="143" t="s">
        <v>2482</v>
      </c>
      <c r="E89" s="127">
        <v>268</v>
      </c>
      <c r="F89" s="153" t="str">
        <f>VLOOKUP(E89,VIP!$A$2:$O13078,2,0)</f>
        <v>DRBR268</v>
      </c>
      <c r="G89" s="140" t="str">
        <f>VLOOKUP(E89,'LISTADO ATM'!$A$2:$B$897,2,0)</f>
        <v xml:space="preserve">ATM Autobanco La Altagracia (Higuey) </v>
      </c>
      <c r="H89" s="140" t="str">
        <f>VLOOKUP(E89,VIP!$A$2:$O17954,7,FALSE)</f>
        <v>Si</v>
      </c>
      <c r="I89" s="140" t="str">
        <f>VLOOKUP(E89,VIP!$A$2:$O9919,8,FALSE)</f>
        <v>Si</v>
      </c>
      <c r="J89" s="140" t="str">
        <f>VLOOKUP(E89,VIP!$A$2:$O9869,8,FALSE)</f>
        <v>Si</v>
      </c>
      <c r="K89" s="140" t="str">
        <f>VLOOKUP(E89,VIP!$A$2:$O13443,6,0)</f>
        <v>NO</v>
      </c>
      <c r="L89" s="128" t="s">
        <v>2449</v>
      </c>
      <c r="M89" s="141" t="s">
        <v>2455</v>
      </c>
      <c r="N89" s="141" t="s">
        <v>2462</v>
      </c>
      <c r="O89" s="140" t="s">
        <v>2483</v>
      </c>
      <c r="P89" s="144"/>
      <c r="Q89" s="141" t="s">
        <v>2449</v>
      </c>
    </row>
    <row r="90" spans="1:23" ht="18" x14ac:dyDescent="0.25">
      <c r="A90" s="140" t="str">
        <f>VLOOKUP(E90,'LISTADO ATM'!$A$2:$C$898,3,0)</f>
        <v>NORTE</v>
      </c>
      <c r="B90" s="137" t="s">
        <v>2686</v>
      </c>
      <c r="C90" s="143">
        <v>44325.689432870371</v>
      </c>
      <c r="D90" s="143" t="s">
        <v>2689</v>
      </c>
      <c r="E90" s="127">
        <v>716</v>
      </c>
      <c r="F90" s="153" t="str">
        <f>VLOOKUP(E90,VIP!$A$2:$O13077,2,0)</f>
        <v>DRBR340</v>
      </c>
      <c r="G90" s="140" t="str">
        <f>VLOOKUP(E90,'LISTADO ATM'!$A$2:$B$897,2,0)</f>
        <v xml:space="preserve">ATM Oficina Zona Franca (Santiago) </v>
      </c>
      <c r="H90" s="140" t="str">
        <f>VLOOKUP(E90,VIP!$A$2:$O17953,7,FALSE)</f>
        <v>Si</v>
      </c>
      <c r="I90" s="140" t="str">
        <f>VLOOKUP(E90,VIP!$A$2:$O9918,8,FALSE)</f>
        <v>Si</v>
      </c>
      <c r="J90" s="140" t="str">
        <f>VLOOKUP(E90,VIP!$A$2:$O9868,8,FALSE)</f>
        <v>Si</v>
      </c>
      <c r="K90" s="140" t="str">
        <f>VLOOKUP(E90,VIP!$A$2:$O13442,6,0)</f>
        <v>SI</v>
      </c>
      <c r="L90" s="128" t="s">
        <v>2418</v>
      </c>
      <c r="M90" s="141" t="s">
        <v>2455</v>
      </c>
      <c r="N90" s="141" t="s">
        <v>2462</v>
      </c>
      <c r="O90" s="140" t="s">
        <v>2688</v>
      </c>
      <c r="P90" s="144"/>
      <c r="Q90" s="141" t="s">
        <v>2418</v>
      </c>
    </row>
    <row r="91" spans="1:23" ht="18" x14ac:dyDescent="0.25">
      <c r="A91" s="140" t="str">
        <f>VLOOKUP(E91,'LISTADO ATM'!$A$2:$C$898,3,0)</f>
        <v>NORTE</v>
      </c>
      <c r="B91" s="137" t="s">
        <v>2685</v>
      </c>
      <c r="C91" s="143">
        <v>44325.712384259263</v>
      </c>
      <c r="D91" s="143" t="s">
        <v>2180</v>
      </c>
      <c r="E91" s="127">
        <v>910</v>
      </c>
      <c r="F91" s="153" t="str">
        <f>VLOOKUP(E91,VIP!$A$2:$O13076,2,0)</f>
        <v>DRBR12A</v>
      </c>
      <c r="G91" s="140" t="str">
        <f>VLOOKUP(E91,'LISTADO ATM'!$A$2:$B$897,2,0)</f>
        <v xml:space="preserve">ATM Oficina El Sol II (Santiago) </v>
      </c>
      <c r="H91" s="140" t="str">
        <f>VLOOKUP(E91,VIP!$A$2:$O17952,7,FALSE)</f>
        <v>Si</v>
      </c>
      <c r="I91" s="140" t="str">
        <f>VLOOKUP(E91,VIP!$A$2:$O9917,8,FALSE)</f>
        <v>Si</v>
      </c>
      <c r="J91" s="140" t="str">
        <f>VLOOKUP(E91,VIP!$A$2:$O9867,8,FALSE)</f>
        <v>Si</v>
      </c>
      <c r="K91" s="140" t="str">
        <f>VLOOKUP(E91,VIP!$A$2:$O13441,6,0)</f>
        <v>SI</v>
      </c>
      <c r="L91" s="128" t="s">
        <v>2690</v>
      </c>
      <c r="M91" s="141" t="s">
        <v>2455</v>
      </c>
      <c r="N91" s="141" t="s">
        <v>2462</v>
      </c>
      <c r="O91" s="140" t="s">
        <v>2491</v>
      </c>
      <c r="P91" s="144"/>
      <c r="Q91" s="141" t="s">
        <v>2690</v>
      </c>
    </row>
    <row r="92" spans="1:23" ht="18" x14ac:dyDescent="0.25">
      <c r="A92" s="140" t="str">
        <f>VLOOKUP(E92,'LISTADO ATM'!$A$2:$C$898,3,0)</f>
        <v>NORTE</v>
      </c>
      <c r="B92" s="137" t="s">
        <v>2684</v>
      </c>
      <c r="C92" s="143">
        <v>44325.751469907409</v>
      </c>
      <c r="D92" s="143" t="s">
        <v>2181</v>
      </c>
      <c r="E92" s="127">
        <v>315</v>
      </c>
      <c r="F92" s="153" t="str">
        <f>VLOOKUP(E92,VIP!$A$2:$O13074,2,0)</f>
        <v>DRBR315</v>
      </c>
      <c r="G92" s="140" t="str">
        <f>VLOOKUP(E92,'LISTADO ATM'!$A$2:$B$897,2,0)</f>
        <v xml:space="preserve">ATM Oficina Estrella Sadalá </v>
      </c>
      <c r="H92" s="140" t="str">
        <f>VLOOKUP(E92,VIP!$A$2:$O17950,7,FALSE)</f>
        <v>Si</v>
      </c>
      <c r="I92" s="140" t="str">
        <f>VLOOKUP(E92,VIP!$A$2:$O9915,8,FALSE)</f>
        <v>Si</v>
      </c>
      <c r="J92" s="140" t="str">
        <f>VLOOKUP(E92,VIP!$A$2:$O9865,8,FALSE)</f>
        <v>Si</v>
      </c>
      <c r="K92" s="140" t="str">
        <f>VLOOKUP(E92,VIP!$A$2:$O13439,6,0)</f>
        <v>NO</v>
      </c>
      <c r="L92" s="128" t="s">
        <v>2478</v>
      </c>
      <c r="M92" s="141" t="s">
        <v>2455</v>
      </c>
      <c r="N92" s="141" t="s">
        <v>2462</v>
      </c>
      <c r="O92" s="140" t="s">
        <v>2491</v>
      </c>
      <c r="P92" s="144"/>
      <c r="Q92" s="141" t="s">
        <v>2478</v>
      </c>
    </row>
    <row r="93" spans="1:23" ht="18" x14ac:dyDescent="0.25">
      <c r="A93" s="140" t="str">
        <f>VLOOKUP(E93,'LISTADO ATM'!$A$2:$C$898,3,0)</f>
        <v>DISTRITO NACIONAL</v>
      </c>
      <c r="B93" s="137" t="s">
        <v>2683</v>
      </c>
      <c r="C93" s="143">
        <v>44325.756122685183</v>
      </c>
      <c r="D93" s="143" t="s">
        <v>2180</v>
      </c>
      <c r="E93" s="127">
        <v>540</v>
      </c>
      <c r="F93" s="153" t="str">
        <f>VLOOKUP(E93,VIP!$A$2:$O13073,2,0)</f>
        <v>DRBR540</v>
      </c>
      <c r="G93" s="140" t="str">
        <f>VLOOKUP(E93,'LISTADO ATM'!$A$2:$B$897,2,0)</f>
        <v xml:space="preserve">ATM Autoservicio Sambil I </v>
      </c>
      <c r="H93" s="140" t="str">
        <f>VLOOKUP(E93,VIP!$A$2:$O17949,7,FALSE)</f>
        <v>Si</v>
      </c>
      <c r="I93" s="140" t="str">
        <f>VLOOKUP(E93,VIP!$A$2:$O9914,8,FALSE)</f>
        <v>Si</v>
      </c>
      <c r="J93" s="140" t="str">
        <f>VLOOKUP(E93,VIP!$A$2:$O9864,8,FALSE)</f>
        <v>Si</v>
      </c>
      <c r="K93" s="140" t="str">
        <f>VLOOKUP(E93,VIP!$A$2:$O13438,6,0)</f>
        <v>NO</v>
      </c>
      <c r="L93" s="128" t="s">
        <v>2478</v>
      </c>
      <c r="M93" s="141" t="s">
        <v>2455</v>
      </c>
      <c r="N93" s="141" t="s">
        <v>2462</v>
      </c>
      <c r="O93" s="140" t="s">
        <v>2464</v>
      </c>
      <c r="P93" s="144"/>
      <c r="Q93" s="141" t="s">
        <v>2478</v>
      </c>
    </row>
    <row r="94" spans="1:23" ht="18" x14ac:dyDescent="0.25">
      <c r="A94" s="140" t="str">
        <f>VLOOKUP(E94,'LISTADO ATM'!$A$2:$C$898,3,0)</f>
        <v>DISTRITO NACIONAL</v>
      </c>
      <c r="B94" s="137" t="s">
        <v>2682</v>
      </c>
      <c r="C94" s="143">
        <v>44325.775613425925</v>
      </c>
      <c r="D94" s="143" t="s">
        <v>2458</v>
      </c>
      <c r="E94" s="127">
        <v>387</v>
      </c>
      <c r="F94" s="153" t="str">
        <f>VLOOKUP(E94,VIP!$A$2:$O13072,2,0)</f>
        <v>DRBR387</v>
      </c>
      <c r="G94" s="140" t="str">
        <f>VLOOKUP(E94,'LISTADO ATM'!$A$2:$B$897,2,0)</f>
        <v xml:space="preserve">ATM S/M La Cadena San Vicente de Paul </v>
      </c>
      <c r="H94" s="140" t="str">
        <f>VLOOKUP(E94,VIP!$A$2:$O17948,7,FALSE)</f>
        <v>Si</v>
      </c>
      <c r="I94" s="140" t="str">
        <f>VLOOKUP(E94,VIP!$A$2:$O9913,8,FALSE)</f>
        <v>Si</v>
      </c>
      <c r="J94" s="140" t="str">
        <f>VLOOKUP(E94,VIP!$A$2:$O9863,8,FALSE)</f>
        <v>Si</v>
      </c>
      <c r="K94" s="140" t="str">
        <f>VLOOKUP(E94,VIP!$A$2:$O13437,6,0)</f>
        <v>NO</v>
      </c>
      <c r="L94" s="128" t="s">
        <v>2418</v>
      </c>
      <c r="M94" s="141" t="s">
        <v>2455</v>
      </c>
      <c r="N94" s="141" t="s">
        <v>2462</v>
      </c>
      <c r="O94" s="140" t="s">
        <v>2463</v>
      </c>
      <c r="P94" s="144"/>
      <c r="Q94" s="141" t="s">
        <v>2418</v>
      </c>
    </row>
  </sheetData>
  <autoFilter ref="A4:Q65">
    <sortState ref="A5:Q94">
      <sortCondition ref="C4:C6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5:E1048576 E8:E25 E1:E4">
    <cfRule type="duplicateValues" dxfId="197" priority="128079"/>
  </conditionalFormatting>
  <conditionalFormatting sqref="E95:E1048576 E8:E25">
    <cfRule type="duplicateValues" dxfId="196" priority="128083"/>
  </conditionalFormatting>
  <conditionalFormatting sqref="E95:E1048576 E8:E25 E1:E4">
    <cfRule type="duplicateValues" dxfId="195" priority="128086"/>
    <cfRule type="duplicateValues" dxfId="194" priority="128087"/>
  </conditionalFormatting>
  <conditionalFormatting sqref="E95:E1048576 E8:E25 E1:E4">
    <cfRule type="duplicateValues" dxfId="193" priority="128094"/>
    <cfRule type="duplicateValues" dxfId="192" priority="128095"/>
    <cfRule type="duplicateValues" dxfId="191" priority="128096"/>
    <cfRule type="duplicateValues" dxfId="190" priority="128097"/>
  </conditionalFormatting>
  <conditionalFormatting sqref="E95:E1048576 E8:E25">
    <cfRule type="duplicateValues" dxfId="189" priority="128110"/>
    <cfRule type="duplicateValues" dxfId="188" priority="128111"/>
  </conditionalFormatting>
  <conditionalFormatting sqref="B5:B25">
    <cfRule type="duplicateValues" dxfId="187" priority="130040"/>
  </conditionalFormatting>
  <conditionalFormatting sqref="B5:B25">
    <cfRule type="duplicateValues" dxfId="186" priority="130042"/>
    <cfRule type="duplicateValues" dxfId="185" priority="130043"/>
  </conditionalFormatting>
  <conditionalFormatting sqref="B26">
    <cfRule type="duplicateValues" dxfId="184" priority="130081"/>
  </conditionalFormatting>
  <conditionalFormatting sqref="B26">
    <cfRule type="duplicateValues" dxfId="183" priority="130083"/>
    <cfRule type="duplicateValues" dxfId="182" priority="130084"/>
  </conditionalFormatting>
  <conditionalFormatting sqref="E26">
    <cfRule type="duplicateValues" dxfId="181" priority="130085"/>
  </conditionalFormatting>
  <conditionalFormatting sqref="E26">
    <cfRule type="duplicateValues" dxfId="180" priority="130088"/>
    <cfRule type="duplicateValues" dxfId="179" priority="130089"/>
  </conditionalFormatting>
  <conditionalFormatting sqref="E26">
    <cfRule type="duplicateValues" dxfId="178" priority="130090"/>
    <cfRule type="duplicateValues" dxfId="177" priority="130091"/>
    <cfRule type="duplicateValues" dxfId="176" priority="130092"/>
    <cfRule type="duplicateValues" dxfId="175" priority="130093"/>
  </conditionalFormatting>
  <conditionalFormatting sqref="B27:B28">
    <cfRule type="duplicateValues" dxfId="174" priority="130157"/>
  </conditionalFormatting>
  <conditionalFormatting sqref="B27:B28">
    <cfRule type="duplicateValues" dxfId="173" priority="130159"/>
    <cfRule type="duplicateValues" dxfId="172" priority="130160"/>
  </conditionalFormatting>
  <conditionalFormatting sqref="E27:E28">
    <cfRule type="duplicateValues" dxfId="171" priority="130163"/>
  </conditionalFormatting>
  <conditionalFormatting sqref="E27:E28">
    <cfRule type="duplicateValues" dxfId="170" priority="130165"/>
    <cfRule type="duplicateValues" dxfId="169" priority="130166"/>
  </conditionalFormatting>
  <conditionalFormatting sqref="E27:E28">
    <cfRule type="duplicateValues" dxfId="168" priority="130169"/>
    <cfRule type="duplicateValues" dxfId="167" priority="130170"/>
    <cfRule type="duplicateValues" dxfId="166" priority="130171"/>
    <cfRule type="duplicateValues" dxfId="165" priority="130172"/>
  </conditionalFormatting>
  <conditionalFormatting sqref="B29:B31">
    <cfRule type="duplicateValues" dxfId="164" priority="130379"/>
  </conditionalFormatting>
  <conditionalFormatting sqref="B29:B31">
    <cfRule type="duplicateValues" dxfId="163" priority="130381"/>
    <cfRule type="duplicateValues" dxfId="162" priority="130382"/>
  </conditionalFormatting>
  <conditionalFormatting sqref="E29:E31">
    <cfRule type="duplicateValues" dxfId="161" priority="130385"/>
  </conditionalFormatting>
  <conditionalFormatting sqref="E29:E31">
    <cfRule type="duplicateValues" dxfId="160" priority="130387"/>
    <cfRule type="duplicateValues" dxfId="159" priority="130388"/>
  </conditionalFormatting>
  <conditionalFormatting sqref="E29:E31">
    <cfRule type="duplicateValues" dxfId="158" priority="130391"/>
    <cfRule type="duplicateValues" dxfId="157" priority="130392"/>
    <cfRule type="duplicateValues" dxfId="156" priority="130393"/>
    <cfRule type="duplicateValues" dxfId="155" priority="130394"/>
  </conditionalFormatting>
  <conditionalFormatting sqref="B32:B36">
    <cfRule type="duplicateValues" dxfId="154" priority="130448"/>
  </conditionalFormatting>
  <conditionalFormatting sqref="B32:B36">
    <cfRule type="duplicateValues" dxfId="153" priority="130452"/>
    <cfRule type="duplicateValues" dxfId="152" priority="130453"/>
  </conditionalFormatting>
  <conditionalFormatting sqref="E32:E36">
    <cfRule type="duplicateValues" dxfId="151" priority="130456"/>
  </conditionalFormatting>
  <conditionalFormatting sqref="E32:E36">
    <cfRule type="duplicateValues" dxfId="150" priority="130462"/>
    <cfRule type="duplicateValues" dxfId="149" priority="130463"/>
  </conditionalFormatting>
  <conditionalFormatting sqref="E32:E36">
    <cfRule type="duplicateValues" dxfId="148" priority="130466"/>
    <cfRule type="duplicateValues" dxfId="147" priority="130467"/>
    <cfRule type="duplicateValues" dxfId="146" priority="130468"/>
    <cfRule type="duplicateValues" dxfId="145" priority="130469"/>
  </conditionalFormatting>
  <conditionalFormatting sqref="B95:B1048576 B8:B25 B1:B4">
    <cfRule type="duplicateValues" dxfId="144" priority="131830"/>
  </conditionalFormatting>
  <conditionalFormatting sqref="B95:B1048576 B8:B25">
    <cfRule type="duplicateValues" dxfId="143" priority="131834"/>
  </conditionalFormatting>
  <conditionalFormatting sqref="B95:B1048576 B8:B25 B1:B4">
    <cfRule type="duplicateValues" dxfId="142" priority="131837"/>
    <cfRule type="duplicateValues" dxfId="141" priority="131838"/>
  </conditionalFormatting>
  <conditionalFormatting sqref="B95:B1048576 B1:B31">
    <cfRule type="duplicateValues" dxfId="140" priority="131874"/>
    <cfRule type="duplicateValues" dxfId="139" priority="131875"/>
  </conditionalFormatting>
  <conditionalFormatting sqref="B37:B54">
    <cfRule type="duplicateValues" dxfId="138" priority="131880"/>
  </conditionalFormatting>
  <conditionalFormatting sqref="B37:B54">
    <cfRule type="duplicateValues" dxfId="137" priority="131881"/>
    <cfRule type="duplicateValues" dxfId="136" priority="131882"/>
  </conditionalFormatting>
  <conditionalFormatting sqref="E37:E54">
    <cfRule type="duplicateValues" dxfId="135" priority="131883"/>
  </conditionalFormatting>
  <conditionalFormatting sqref="E37:E54">
    <cfRule type="duplicateValues" dxfId="134" priority="131884"/>
    <cfRule type="duplicateValues" dxfId="133" priority="131885"/>
  </conditionalFormatting>
  <conditionalFormatting sqref="E37:E54">
    <cfRule type="duplicateValues" dxfId="132" priority="131886"/>
    <cfRule type="duplicateValues" dxfId="131" priority="131887"/>
    <cfRule type="duplicateValues" dxfId="130" priority="131888"/>
    <cfRule type="duplicateValues" dxfId="129" priority="131889"/>
  </conditionalFormatting>
  <conditionalFormatting sqref="B66">
    <cfRule type="duplicateValues" dxfId="128" priority="53"/>
  </conditionalFormatting>
  <conditionalFormatting sqref="E67:E68">
    <cfRule type="duplicateValues" dxfId="127" priority="48"/>
  </conditionalFormatting>
  <conditionalFormatting sqref="E67:E68">
    <cfRule type="duplicateValues" dxfId="126" priority="41"/>
  </conditionalFormatting>
  <conditionalFormatting sqref="E67:E68">
    <cfRule type="duplicateValues" dxfId="125" priority="39"/>
    <cfRule type="duplicateValues" dxfId="124" priority="40"/>
  </conditionalFormatting>
  <conditionalFormatting sqref="E67:E68">
    <cfRule type="duplicateValues" dxfId="123" priority="35"/>
    <cfRule type="duplicateValues" dxfId="122" priority="36"/>
    <cfRule type="duplicateValues" dxfId="121" priority="37"/>
    <cfRule type="duplicateValues" dxfId="120" priority="38"/>
  </conditionalFormatting>
  <conditionalFormatting sqref="E95:E1048576 E1:E68">
    <cfRule type="duplicateValues" dxfId="119" priority="131897"/>
  </conditionalFormatting>
  <conditionalFormatting sqref="B67:B68">
    <cfRule type="duplicateValues" dxfId="118" priority="34"/>
  </conditionalFormatting>
  <conditionalFormatting sqref="E69:E87">
    <cfRule type="duplicateValues" dxfId="117" priority="131936"/>
  </conditionalFormatting>
  <conditionalFormatting sqref="E69:E87">
    <cfRule type="duplicateValues" dxfId="116" priority="131938"/>
    <cfRule type="duplicateValues" dxfId="115" priority="131939"/>
  </conditionalFormatting>
  <conditionalFormatting sqref="E69:E87">
    <cfRule type="duplicateValues" dxfId="114" priority="131942"/>
    <cfRule type="duplicateValues" dxfId="113" priority="131943"/>
    <cfRule type="duplicateValues" dxfId="112" priority="131944"/>
    <cfRule type="duplicateValues" dxfId="111" priority="131945"/>
  </conditionalFormatting>
  <conditionalFormatting sqref="B69:B87">
    <cfRule type="duplicateValues" dxfId="110" priority="131982"/>
  </conditionalFormatting>
  <conditionalFormatting sqref="B88:B94">
    <cfRule type="duplicateValues" dxfId="109" priority="9"/>
  </conditionalFormatting>
  <conditionalFormatting sqref="E88:E94">
    <cfRule type="duplicateValues" dxfId="108" priority="8"/>
  </conditionalFormatting>
  <conditionalFormatting sqref="E88:E94">
    <cfRule type="duplicateValues" dxfId="107" priority="6"/>
    <cfRule type="duplicateValues" dxfId="106" priority="7"/>
  </conditionalFormatting>
  <conditionalFormatting sqref="E88:E94">
    <cfRule type="duplicateValues" dxfId="105" priority="2"/>
    <cfRule type="duplicateValues" dxfId="104" priority="3"/>
    <cfRule type="duplicateValues" dxfId="103" priority="4"/>
    <cfRule type="duplicateValues" dxfId="102" priority="5"/>
  </conditionalFormatting>
  <conditionalFormatting sqref="E1:E1048576">
    <cfRule type="duplicateValues" dxfId="101" priority="1"/>
  </conditionalFormatting>
  <conditionalFormatting sqref="E5:E68">
    <cfRule type="duplicateValues" dxfId="100" priority="132009"/>
  </conditionalFormatting>
  <conditionalFormatting sqref="E5:E68">
    <cfRule type="duplicateValues" dxfId="99" priority="132011"/>
    <cfRule type="duplicateValues" dxfId="98" priority="132012"/>
  </conditionalFormatting>
  <conditionalFormatting sqref="E5:E68">
    <cfRule type="duplicateValues" dxfId="97" priority="132015"/>
    <cfRule type="duplicateValues" dxfId="96" priority="132016"/>
    <cfRule type="duplicateValues" dxfId="95" priority="132017"/>
    <cfRule type="duplicateValues" dxfId="94" priority="132018"/>
  </conditionalFormatting>
  <conditionalFormatting sqref="B55:B65">
    <cfRule type="duplicateValues" dxfId="93" priority="132023"/>
  </conditionalFormatting>
  <conditionalFormatting sqref="B55:B65">
    <cfRule type="duplicateValues" dxfId="92" priority="132025"/>
    <cfRule type="duplicateValues" dxfId="91" priority="132026"/>
  </conditionalFormatting>
  <conditionalFormatting sqref="E55:E68">
    <cfRule type="duplicateValues" dxfId="90" priority="132029"/>
  </conditionalFormatting>
  <conditionalFormatting sqref="E55:E68">
    <cfRule type="duplicateValues" dxfId="89" priority="132031"/>
    <cfRule type="duplicateValues" dxfId="88" priority="132032"/>
  </conditionalFormatting>
  <conditionalFormatting sqref="E55:E68">
    <cfRule type="duplicateValues" dxfId="87" priority="132035"/>
    <cfRule type="duplicateValues" dxfId="86" priority="132036"/>
    <cfRule type="duplicateValues" dxfId="85" priority="132037"/>
    <cfRule type="duplicateValues" dxfId="84" priority="13203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5" zoomScaleNormal="85" workbookViewId="0">
      <selection activeCell="I63" sqref="I63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76" t="s">
        <v>2150</v>
      </c>
      <c r="B1" s="177"/>
      <c r="C1" s="177"/>
      <c r="D1" s="177"/>
      <c r="E1" s="178"/>
    </row>
    <row r="2" spans="1:5" ht="25.5" customHeight="1" x14ac:dyDescent="0.25">
      <c r="A2" s="179" t="s">
        <v>2460</v>
      </c>
      <c r="B2" s="180"/>
      <c r="C2" s="180"/>
      <c r="D2" s="180"/>
      <c r="E2" s="181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31">
        <v>44325.25</v>
      </c>
      <c r="C4" s="98"/>
      <c r="D4" s="98"/>
      <c r="E4" s="107"/>
    </row>
    <row r="5" spans="1:5" ht="18.75" thickBot="1" x14ac:dyDescent="0.3">
      <c r="A5" s="104" t="s">
        <v>2414</v>
      </c>
      <c r="B5" s="131">
        <v>44325.708333333336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82" t="s">
        <v>2415</v>
      </c>
      <c r="B7" s="183"/>
      <c r="C7" s="183"/>
      <c r="D7" s="183"/>
      <c r="E7" s="184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str">
        <f>VLOOKUP(B9,'[1]LISTADO ATM'!$A$2:$C$821,3,0)</f>
        <v>NORTE</v>
      </c>
      <c r="B9" s="132">
        <v>256</v>
      </c>
      <c r="C9" s="135" t="str">
        <f>VLOOKUP(B9,'[1]LISTADO ATM'!$A$2:$B$821,2,0)</f>
        <v xml:space="preserve">ATM Oficina Licey Al Medio </v>
      </c>
      <c r="D9" s="134" t="s">
        <v>2574</v>
      </c>
      <c r="E9" s="137" t="s">
        <v>2656</v>
      </c>
    </row>
    <row r="10" spans="1:5" ht="18.75" customHeight="1" thickBot="1" x14ac:dyDescent="0.3">
      <c r="A10" s="100" t="s">
        <v>2485</v>
      </c>
      <c r="B10" s="156">
        <f>COUNT(B9:B9)</f>
        <v>1</v>
      </c>
      <c r="C10" s="185"/>
      <c r="D10" s="186"/>
      <c r="E10" s="187"/>
    </row>
    <row r="11" spans="1:5" ht="18.75" customHeight="1" x14ac:dyDescent="0.25">
      <c r="B11" s="102"/>
      <c r="E11" s="102"/>
    </row>
    <row r="12" spans="1:5" ht="18.75" customHeight="1" x14ac:dyDescent="0.25">
      <c r="A12" s="182" t="s">
        <v>2486</v>
      </c>
      <c r="B12" s="183"/>
      <c r="C12" s="183"/>
      <c r="D12" s="183"/>
      <c r="E12" s="184"/>
    </row>
    <row r="13" spans="1:5" ht="18.7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08" t="s">
        <v>2417</v>
      </c>
    </row>
    <row r="14" spans="1:5" ht="18.75" customHeight="1" thickBot="1" x14ac:dyDescent="0.3">
      <c r="A14" s="97" t="e">
        <f>VLOOKUP(B14,'[1]LISTADO ATM'!$A$2:$C$821,3,0)</f>
        <v>#N/A</v>
      </c>
      <c r="B14" s="132"/>
      <c r="C14" s="133" t="e">
        <f>VLOOKUP(B14,'[1]LISTADO ATM'!$A$2:$B$821,2,0)</f>
        <v>#N/A</v>
      </c>
      <c r="D14" s="134" t="s">
        <v>2575</v>
      </c>
      <c r="E14" s="137"/>
    </row>
    <row r="15" spans="1:5" ht="18.75" customHeight="1" thickBot="1" x14ac:dyDescent="0.3">
      <c r="A15" s="100" t="s">
        <v>2485</v>
      </c>
      <c r="B15" s="156">
        <f>COUNT(B14:B14)</f>
        <v>0</v>
      </c>
      <c r="C15" s="188"/>
      <c r="D15" s="189"/>
      <c r="E15" s="190"/>
    </row>
    <row r="16" spans="1:5" ht="18.75" customHeight="1" thickBot="1" x14ac:dyDescent="0.3">
      <c r="B16" s="102"/>
      <c r="E16" s="102"/>
    </row>
    <row r="17" spans="1:5" ht="18.75" customHeight="1" thickBot="1" x14ac:dyDescent="0.3">
      <c r="A17" s="171" t="s">
        <v>2487</v>
      </c>
      <c r="B17" s="172"/>
      <c r="C17" s="172"/>
      <c r="D17" s="172"/>
      <c r="E17" s="173"/>
    </row>
    <row r="18" spans="1:5" ht="18.75" customHeight="1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108" t="s">
        <v>2417</v>
      </c>
    </row>
    <row r="19" spans="1:5" ht="18.75" customHeight="1" x14ac:dyDescent="0.25">
      <c r="A19" s="97" t="str">
        <f>VLOOKUP(B19,'[1]LISTADO ATM'!$A$2:$C$821,3,0)</f>
        <v>DISTRITO NACIONAL</v>
      </c>
      <c r="B19" s="132">
        <v>486</v>
      </c>
      <c r="C19" s="135" t="str">
        <f>VLOOKUP(B19,'[1]LISTADO ATM'!$A$2:$B$821,2,0)</f>
        <v xml:space="preserve">ATM Olé La Caleta </v>
      </c>
      <c r="D19" s="136" t="s">
        <v>2441</v>
      </c>
      <c r="E19" s="137">
        <v>3335879851</v>
      </c>
    </row>
    <row r="20" spans="1:5" ht="18.75" customHeight="1" x14ac:dyDescent="0.25">
      <c r="A20" s="97" t="str">
        <f>VLOOKUP(B20,'[1]LISTADO ATM'!$A$2:$C$821,3,0)</f>
        <v>DISTRITO NACIONAL</v>
      </c>
      <c r="B20" s="132">
        <v>593</v>
      </c>
      <c r="C20" s="135" t="str">
        <f>VLOOKUP(B20,'[1]LISTADO ATM'!$A$2:$B$821,2,0)</f>
        <v xml:space="preserve">ATM Ministerio Fuerzas Armadas II </v>
      </c>
      <c r="D20" s="136" t="s">
        <v>2441</v>
      </c>
      <c r="E20" s="137" t="s">
        <v>2594</v>
      </c>
    </row>
    <row r="21" spans="1:5" ht="18" x14ac:dyDescent="0.25">
      <c r="A21" s="97" t="str">
        <f>VLOOKUP(B21,'[1]LISTADO ATM'!$A$2:$C$821,3,0)</f>
        <v>DISTRITO NACIONAL</v>
      </c>
      <c r="B21" s="132">
        <v>407</v>
      </c>
      <c r="C21" s="135" t="str">
        <f>VLOOKUP(B21,'[1]LISTADO ATM'!$A$2:$B$821,2,0)</f>
        <v xml:space="preserve">ATM Multicentro La Sirena Villa Mella </v>
      </c>
      <c r="D21" s="136" t="s">
        <v>2441</v>
      </c>
      <c r="E21" s="137" t="s">
        <v>2653</v>
      </c>
    </row>
    <row r="22" spans="1:5" ht="18" x14ac:dyDescent="0.25">
      <c r="A22" s="97" t="str">
        <f>VLOOKUP(B22,'[1]LISTADO ATM'!$A$2:$C$821,3,0)</f>
        <v>DISTRITO NACIONAL</v>
      </c>
      <c r="B22" s="132">
        <v>967</v>
      </c>
      <c r="C22" s="135" t="str">
        <f>VLOOKUP(B22,'[1]LISTADO ATM'!$A$2:$B$821,2,0)</f>
        <v xml:space="preserve">ATM UNP Hiper Olé Autopista Duarte </v>
      </c>
      <c r="D22" s="136" t="s">
        <v>2441</v>
      </c>
      <c r="E22" s="137" t="s">
        <v>2654</v>
      </c>
    </row>
    <row r="23" spans="1:5" ht="17.45" customHeight="1" x14ac:dyDescent="0.25">
      <c r="A23" s="97" t="str">
        <f>VLOOKUP(B23,'[1]LISTADO ATM'!$A$2:$C$821,3,0)</f>
        <v>SUR</v>
      </c>
      <c r="B23" s="132">
        <v>182</v>
      </c>
      <c r="C23" s="135" t="str">
        <f>VLOOKUP(B23,'[1]LISTADO ATM'!$A$2:$B$821,2,0)</f>
        <v xml:space="preserve">ATM Barahona Comb </v>
      </c>
      <c r="D23" s="136" t="s">
        <v>2441</v>
      </c>
      <c r="E23" s="137" t="s">
        <v>2677</v>
      </c>
    </row>
    <row r="24" spans="1:5" ht="17.45" customHeight="1" x14ac:dyDescent="0.25">
      <c r="A24" s="97" t="str">
        <f>VLOOKUP(B24,'[1]LISTADO ATM'!$A$2:$C$821,3,0)</f>
        <v>DISTRITO NACIONAL</v>
      </c>
      <c r="B24" s="132">
        <v>717</v>
      </c>
      <c r="C24" s="135" t="str">
        <f>VLOOKUP(B24,'[1]LISTADO ATM'!$A$2:$B$821,2,0)</f>
        <v xml:space="preserve">ATM Oficina Los Alcarrizos </v>
      </c>
      <c r="D24" s="136" t="s">
        <v>2441</v>
      </c>
      <c r="E24" s="137" t="s">
        <v>2678</v>
      </c>
    </row>
    <row r="25" spans="1:5" ht="18" customHeight="1" x14ac:dyDescent="0.25">
      <c r="A25" s="97" t="str">
        <f>VLOOKUP(B25,'[1]LISTADO ATM'!$A$2:$C$821,3,0)</f>
        <v>SUR</v>
      </c>
      <c r="B25" s="132">
        <v>592</v>
      </c>
      <c r="C25" s="135" t="str">
        <f>VLOOKUP(B25,'[1]LISTADO ATM'!$A$2:$B$821,2,0)</f>
        <v xml:space="preserve">ATM Centro de Caja San Cristóbal I </v>
      </c>
      <c r="D25" s="136" t="s">
        <v>2441</v>
      </c>
      <c r="E25" s="137" t="s">
        <v>2679</v>
      </c>
    </row>
    <row r="26" spans="1:5" ht="18" customHeight="1" x14ac:dyDescent="0.25">
      <c r="A26" s="97" t="str">
        <f>VLOOKUP(B26,'[1]LISTADO ATM'!$A$2:$C$821,3,0)</f>
        <v>ESTE</v>
      </c>
      <c r="B26" s="132">
        <v>742</v>
      </c>
      <c r="C26" s="135" t="str">
        <f>VLOOKUP(B26,'[1]LISTADO ATM'!$A$2:$B$821,2,0)</f>
        <v xml:space="preserve">ATM Oficina Plaza del Rey (La Romana) </v>
      </c>
      <c r="D26" s="136" t="s">
        <v>2441</v>
      </c>
      <c r="E26" s="137" t="s">
        <v>2680</v>
      </c>
    </row>
    <row r="27" spans="1:5" ht="18" customHeight="1" x14ac:dyDescent="0.25">
      <c r="A27" s="97" t="str">
        <f>VLOOKUP(B27,'[1]LISTADO ATM'!$A$2:$C$821,3,0)</f>
        <v>SUR</v>
      </c>
      <c r="B27" s="132">
        <v>512</v>
      </c>
      <c r="C27" s="135" t="str">
        <f>VLOOKUP(B27,'[1]LISTADO ATM'!$A$2:$B$821,2,0)</f>
        <v>ATM Plaza Jesús Ferreira</v>
      </c>
      <c r="D27" s="136" t="s">
        <v>2441</v>
      </c>
      <c r="E27" s="137" t="s">
        <v>2681</v>
      </c>
    </row>
    <row r="28" spans="1:5" ht="18" customHeight="1" x14ac:dyDescent="0.25">
      <c r="A28" s="97" t="str">
        <f>VLOOKUP(B28,'[1]LISTADO ATM'!$A$2:$C$821,3,0)</f>
        <v>NORTE</v>
      </c>
      <c r="B28" s="132">
        <v>716</v>
      </c>
      <c r="C28" s="135" t="str">
        <f>VLOOKUP(B28,'[1]LISTADO ATM'!$A$2:$B$821,2,0)</f>
        <v xml:space="preserve">ATM Oficina Zona Franca (Santiago) </v>
      </c>
      <c r="D28" s="136" t="s">
        <v>2441</v>
      </c>
      <c r="E28" s="137">
        <v>3335880218</v>
      </c>
    </row>
    <row r="29" spans="1:5" ht="18" customHeight="1" x14ac:dyDescent="0.25">
      <c r="A29" s="97" t="str">
        <f>VLOOKUP(B29,'[1]LISTADO ATM'!$A$2:$C$821,3,0)</f>
        <v>DISTRITO NACIONAL</v>
      </c>
      <c r="B29" s="132">
        <v>387</v>
      </c>
      <c r="C29" s="135" t="str">
        <f>VLOOKUP(B29,'[1]LISTADO ATM'!$A$2:$B$821,2,0)</f>
        <v xml:space="preserve">ATM S/M La Cadena San Vicente de Paul </v>
      </c>
      <c r="D29" s="136" t="s">
        <v>2441</v>
      </c>
      <c r="E29" s="137">
        <v>3335880228</v>
      </c>
    </row>
    <row r="30" spans="1:5" ht="18" customHeight="1" x14ac:dyDescent="0.25">
      <c r="A30" s="97" t="e">
        <f>VLOOKUP(B30,'[1]LISTADO ATM'!$A$2:$C$821,3,0)</f>
        <v>#N/A</v>
      </c>
      <c r="B30" s="132"/>
      <c r="C30" s="135" t="e">
        <f>VLOOKUP(B30,'[1]LISTADO ATM'!$A$2:$B$821,2,0)</f>
        <v>#N/A</v>
      </c>
      <c r="D30" s="208"/>
      <c r="E30" s="209"/>
    </row>
    <row r="31" spans="1:5" ht="18" customHeight="1" thickBot="1" x14ac:dyDescent="0.3">
      <c r="A31" s="121" t="s">
        <v>2485</v>
      </c>
      <c r="B31" s="210">
        <f>COUNT(B19:B29)</f>
        <v>11</v>
      </c>
      <c r="C31" s="110"/>
      <c r="D31" s="110"/>
      <c r="E31" s="110"/>
    </row>
    <row r="32" spans="1:5" ht="18" customHeight="1" thickBot="1" x14ac:dyDescent="0.3">
      <c r="B32" s="102"/>
      <c r="E32" s="102"/>
    </row>
    <row r="33" spans="1:5" ht="17.45" customHeight="1" thickBot="1" x14ac:dyDescent="0.3">
      <c r="A33" s="171" t="s">
        <v>2564</v>
      </c>
      <c r="B33" s="172"/>
      <c r="C33" s="172"/>
      <c r="D33" s="172"/>
      <c r="E33" s="173"/>
    </row>
    <row r="34" spans="1:5" ht="18" x14ac:dyDescent="0.25">
      <c r="A34" s="99" t="s">
        <v>15</v>
      </c>
      <c r="B34" s="99" t="s">
        <v>2416</v>
      </c>
      <c r="C34" s="99" t="s">
        <v>46</v>
      </c>
      <c r="D34" s="99" t="s">
        <v>2419</v>
      </c>
      <c r="E34" s="108" t="s">
        <v>2417</v>
      </c>
    </row>
    <row r="35" spans="1:5" ht="18.75" customHeight="1" x14ac:dyDescent="0.25">
      <c r="A35" s="97" t="str">
        <f>VLOOKUP(B35,'[1]LISTADO ATM'!$A$2:$C$821,3,0)</f>
        <v>DISTRITO NACIONAL</v>
      </c>
      <c r="B35" s="132">
        <v>147</v>
      </c>
      <c r="C35" s="135" t="str">
        <f>VLOOKUP(B35,'[1]LISTADO ATM'!$A$2:$B$821,2,0)</f>
        <v xml:space="preserve">ATM Kiosco Megacentro I </v>
      </c>
      <c r="D35" s="132" t="s">
        <v>2511</v>
      </c>
      <c r="E35" s="137" t="s">
        <v>2595</v>
      </c>
    </row>
    <row r="36" spans="1:5" ht="18" x14ac:dyDescent="0.25">
      <c r="A36" s="97" t="str">
        <f>VLOOKUP(B36,'[1]LISTADO ATM'!$A$2:$C$821,3,0)</f>
        <v>SUR</v>
      </c>
      <c r="B36" s="132">
        <v>873</v>
      </c>
      <c r="C36" s="135" t="str">
        <f>VLOOKUP(B36,'[1]LISTADO ATM'!$A$2:$B$821,2,0)</f>
        <v xml:space="preserve">ATM Centro de Caja San Cristóbal II </v>
      </c>
      <c r="D36" s="132" t="s">
        <v>2511</v>
      </c>
      <c r="E36" s="137" t="s">
        <v>2596</v>
      </c>
    </row>
    <row r="37" spans="1:5" ht="18" x14ac:dyDescent="0.25">
      <c r="A37" s="97" t="str">
        <f>VLOOKUP(B37,'[1]LISTADO ATM'!$A$2:$C$821,3,0)</f>
        <v>DISTRITO NACIONAL</v>
      </c>
      <c r="B37" s="132">
        <v>437</v>
      </c>
      <c r="C37" s="135" t="str">
        <f>VLOOKUP(B37,'[1]LISTADO ATM'!$A$2:$B$821,2,0)</f>
        <v xml:space="preserve">ATM Autobanco Torre III </v>
      </c>
      <c r="D37" s="132" t="s">
        <v>2511</v>
      </c>
      <c r="E37" s="137">
        <v>3335880153</v>
      </c>
    </row>
    <row r="38" spans="1:5" ht="18" x14ac:dyDescent="0.25">
      <c r="A38" s="97" t="str">
        <f>VLOOKUP(B38,'[1]LISTADO ATM'!$A$2:$C$821,3,0)</f>
        <v>DISTRITO NACIONAL</v>
      </c>
      <c r="B38" s="132">
        <v>302</v>
      </c>
      <c r="C38" s="135" t="str">
        <f>VLOOKUP(B38,'[1]LISTADO ATM'!$A$2:$B$821,2,0)</f>
        <v xml:space="preserve">ATM S/M Aprezio Los Mameyes  </v>
      </c>
      <c r="D38" s="132" t="s">
        <v>2511</v>
      </c>
      <c r="E38" s="137">
        <v>3335880154</v>
      </c>
    </row>
    <row r="39" spans="1:5" ht="18" x14ac:dyDescent="0.25">
      <c r="A39" s="97" t="str">
        <f>VLOOKUP(B39,'[1]LISTADO ATM'!$A$2:$C$821,3,0)</f>
        <v>DISTRITO NACIONAL</v>
      </c>
      <c r="B39" s="132">
        <v>911</v>
      </c>
      <c r="C39" s="135" t="str">
        <f>VLOOKUP(B39,'[1]LISTADO ATM'!$A$2:$B$821,2,0)</f>
        <v xml:space="preserve">ATM Oficina Venezuela II </v>
      </c>
      <c r="D39" s="132" t="s">
        <v>2511</v>
      </c>
      <c r="E39" s="137">
        <v>3335880155</v>
      </c>
    </row>
    <row r="40" spans="1:5" ht="18" x14ac:dyDescent="0.25">
      <c r="A40" s="97" t="str">
        <f>VLOOKUP(B40,'[1]LISTADO ATM'!$A$2:$C$821,3,0)</f>
        <v>DISTRITO NACIONAL</v>
      </c>
      <c r="B40" s="132">
        <v>60</v>
      </c>
      <c r="C40" s="135" t="str">
        <f>VLOOKUP(B40,'[1]LISTADO ATM'!$A$2:$B$821,2,0)</f>
        <v xml:space="preserve">ATM Autobanco 27 de Febrero </v>
      </c>
      <c r="D40" s="132" t="s">
        <v>2511</v>
      </c>
      <c r="E40" s="137">
        <v>3335880156</v>
      </c>
    </row>
    <row r="41" spans="1:5" ht="18" x14ac:dyDescent="0.25">
      <c r="A41" s="97" t="str">
        <f>VLOOKUP(B41,'[1]LISTADO ATM'!$A$2:$C$821,3,0)</f>
        <v>DISTRITO NACIONAL</v>
      </c>
      <c r="B41" s="132">
        <v>577</v>
      </c>
      <c r="C41" s="135" t="str">
        <f>VLOOKUP(B41,'[1]LISTADO ATM'!$A$2:$B$821,2,0)</f>
        <v xml:space="preserve">ATM Olé Ave. Duarte </v>
      </c>
      <c r="D41" s="132" t="s">
        <v>2511</v>
      </c>
      <c r="E41" s="137" t="s">
        <v>2655</v>
      </c>
    </row>
    <row r="42" spans="1:5" ht="18" x14ac:dyDescent="0.25">
      <c r="A42" s="97" t="str">
        <f>VLOOKUP(B42,'[1]LISTADO ATM'!$A$2:$C$821,3,0)</f>
        <v>ESTE</v>
      </c>
      <c r="B42" s="132">
        <v>268</v>
      </c>
      <c r="C42" s="135" t="str">
        <f>VLOOKUP(B42,'[1]LISTADO ATM'!$A$2:$B$821,2,0)</f>
        <v xml:space="preserve">ATM Autobanco La Altagracia (Higuey) </v>
      </c>
      <c r="D42" s="132" t="s">
        <v>2511</v>
      </c>
      <c r="E42" s="137">
        <v>3335880217</v>
      </c>
    </row>
    <row r="43" spans="1:5" ht="18" x14ac:dyDescent="0.25">
      <c r="A43" s="97" t="str">
        <f>VLOOKUP(B43,'[1]LISTADO ATM'!$A$2:$C$821,3,0)</f>
        <v>DISTRITO NACIONAL</v>
      </c>
      <c r="B43" s="211">
        <v>389</v>
      </c>
      <c r="C43" s="135" t="str">
        <f>VLOOKUP(B43,'[1]LISTADO ATM'!$A$2:$B$821,2,0)</f>
        <v xml:space="preserve">ATM Casino Hotel Princess </v>
      </c>
      <c r="D43" s="132" t="s">
        <v>2511</v>
      </c>
      <c r="E43" s="135">
        <v>3335880182</v>
      </c>
    </row>
    <row r="44" spans="1:5" ht="18.75" thickBot="1" x14ac:dyDescent="0.3">
      <c r="A44" s="97"/>
      <c r="B44" s="211"/>
      <c r="C44" s="212"/>
      <c r="D44" s="132"/>
      <c r="E44" s="135"/>
    </row>
    <row r="45" spans="1:5" ht="18.75" thickBot="1" x14ac:dyDescent="0.3">
      <c r="A45" s="100"/>
      <c r="B45" s="156">
        <f>COUNT(B35:B43)</f>
        <v>9</v>
      </c>
      <c r="C45" s="110"/>
      <c r="D45" s="154"/>
      <c r="E45" s="155"/>
    </row>
    <row r="46" spans="1:5" ht="15.75" thickBot="1" x14ac:dyDescent="0.3">
      <c r="B46" s="102"/>
      <c r="E46" s="102"/>
    </row>
    <row r="47" spans="1:5" ht="18" x14ac:dyDescent="0.25">
      <c r="A47" s="166" t="s">
        <v>2488</v>
      </c>
      <c r="B47" s="167"/>
      <c r="C47" s="167"/>
      <c r="D47" s="167"/>
      <c r="E47" s="168"/>
    </row>
    <row r="48" spans="1:5" ht="17.45" customHeight="1" x14ac:dyDescent="0.25">
      <c r="A48" s="99" t="s">
        <v>15</v>
      </c>
      <c r="B48" s="99" t="s">
        <v>2416</v>
      </c>
      <c r="C48" s="101" t="s">
        <v>46</v>
      </c>
      <c r="D48" s="138" t="s">
        <v>2419</v>
      </c>
      <c r="E48" s="108" t="s">
        <v>2417</v>
      </c>
    </row>
    <row r="49" spans="1:5" ht="18" customHeight="1" x14ac:dyDescent="0.25">
      <c r="A49" s="97" t="str">
        <f>VLOOKUP(B49,'[1]LISTADO ATM'!$A$2:$C$821,3,0)</f>
        <v>DISTRITO NACIONAL</v>
      </c>
      <c r="B49" s="132">
        <v>743</v>
      </c>
      <c r="C49" s="135" t="str">
        <f>VLOOKUP(B49,'[1]LISTADO ATM'!$A$2:$B$821,2,0)</f>
        <v xml:space="preserve">ATM Oficina Los Frailes </v>
      </c>
      <c r="D49" s="128" t="s">
        <v>2572</v>
      </c>
      <c r="E49" s="135" t="s">
        <v>2602</v>
      </c>
    </row>
    <row r="50" spans="1:5" ht="19.5" customHeight="1" thickBot="1" x14ac:dyDescent="0.3">
      <c r="A50" s="97" t="str">
        <f>VLOOKUP(B50,'[1]LISTADO ATM'!$A$2:$C$821,3,0)</f>
        <v>NORTE</v>
      </c>
      <c r="B50" s="132">
        <v>910</v>
      </c>
      <c r="C50" s="135" t="str">
        <f>VLOOKUP(B50,'[1]LISTADO ATM'!$A$2:$B$821,2,0)</f>
        <v xml:space="preserve">ATM Oficina El Sol II (Santiago) </v>
      </c>
      <c r="D50" s="213" t="s">
        <v>2690</v>
      </c>
      <c r="E50" s="135">
        <v>3335880224</v>
      </c>
    </row>
    <row r="51" spans="1:5" ht="19.5" customHeight="1" thickBot="1" x14ac:dyDescent="0.3">
      <c r="A51" s="100" t="s">
        <v>2485</v>
      </c>
      <c r="B51" s="156">
        <f>COUNT(B49:B50)</f>
        <v>2</v>
      </c>
      <c r="C51" s="110"/>
      <c r="D51" s="139"/>
      <c r="E51" s="139"/>
    </row>
    <row r="52" spans="1:5" ht="19.5" customHeight="1" thickBot="1" x14ac:dyDescent="0.3">
      <c r="B52" s="102"/>
      <c r="E52" s="102"/>
    </row>
    <row r="53" spans="1:5" ht="18.75" thickBot="1" x14ac:dyDescent="0.3">
      <c r="A53" s="169" t="s">
        <v>2489</v>
      </c>
      <c r="B53" s="170"/>
      <c r="C53" s="96" t="s">
        <v>2412</v>
      </c>
      <c r="D53" s="102"/>
      <c r="E53" s="102"/>
    </row>
    <row r="54" spans="1:5" ht="19.5" customHeight="1" thickBot="1" x14ac:dyDescent="0.3">
      <c r="A54" s="191">
        <f>+B31+B45+B51</f>
        <v>22</v>
      </c>
      <c r="B54" s="192"/>
    </row>
    <row r="55" spans="1:5" ht="19.5" customHeight="1" thickBot="1" x14ac:dyDescent="0.3">
      <c r="B55" s="102"/>
      <c r="E55" s="102"/>
    </row>
    <row r="56" spans="1:5" ht="19.5" customHeight="1" thickBot="1" x14ac:dyDescent="0.3">
      <c r="A56" s="171" t="s">
        <v>2490</v>
      </c>
      <c r="B56" s="172"/>
      <c r="C56" s="172"/>
      <c r="D56" s="172"/>
      <c r="E56" s="173"/>
    </row>
    <row r="57" spans="1:5" ht="18" x14ac:dyDescent="0.25">
      <c r="A57" s="103" t="s">
        <v>15</v>
      </c>
      <c r="B57" s="108" t="s">
        <v>2416</v>
      </c>
      <c r="C57" s="101" t="s">
        <v>46</v>
      </c>
      <c r="D57" s="174" t="s">
        <v>2419</v>
      </c>
      <c r="E57" s="175"/>
    </row>
    <row r="58" spans="1:5" ht="18" x14ac:dyDescent="0.25">
      <c r="A58" s="132" t="str">
        <f>VLOOKUP(B58,'[1]LISTADO ATM'!$A$2:$C$821,3,0)</f>
        <v>ESTE</v>
      </c>
      <c r="B58" s="132">
        <v>802</v>
      </c>
      <c r="C58" s="132" t="str">
        <f>VLOOKUP(B58,'[1]LISTADO ATM'!$A$2:$B$821,2,0)</f>
        <v xml:space="preserve">ATM UNP Aeropuerto La Romana </v>
      </c>
      <c r="D58" s="193" t="s">
        <v>2492</v>
      </c>
      <c r="E58" s="194"/>
    </row>
    <row r="59" spans="1:5" ht="18" x14ac:dyDescent="0.25">
      <c r="A59" s="132" t="str">
        <f>VLOOKUP(B59,'[1]LISTADO ATM'!$A$2:$C$821,3,0)</f>
        <v>ESTE</v>
      </c>
      <c r="B59" s="132">
        <v>630</v>
      </c>
      <c r="C59" s="132" t="str">
        <f>VLOOKUP(B59,'[1]LISTADO ATM'!$A$2:$B$821,2,0)</f>
        <v xml:space="preserve">ATM Oficina Plaza Zaglul (SPM) </v>
      </c>
      <c r="D59" s="193" t="s">
        <v>2492</v>
      </c>
      <c r="E59" s="194"/>
    </row>
    <row r="60" spans="1:5" ht="18" x14ac:dyDescent="0.25">
      <c r="A60" s="132" t="str">
        <f>VLOOKUP(B60,'[1]LISTADO ATM'!$A$2:$C$821,3,0)</f>
        <v>DISTRITO NACIONAL</v>
      </c>
      <c r="B60" s="132">
        <v>561</v>
      </c>
      <c r="C60" s="132" t="str">
        <f>VLOOKUP(B60,'[1]LISTADO ATM'!$A$2:$B$821,2,0)</f>
        <v xml:space="preserve">ATM Comando Regional P.N. S.D. Este </v>
      </c>
      <c r="D60" s="193" t="s">
        <v>2597</v>
      </c>
      <c r="E60" s="194"/>
    </row>
    <row r="61" spans="1:5" ht="18" x14ac:dyDescent="0.25">
      <c r="A61" s="132" t="str">
        <f>VLOOKUP(B61,'[1]LISTADO ATM'!$A$2:$C$821,3,0)</f>
        <v>DISTRITO NACIONAL</v>
      </c>
      <c r="B61" s="132">
        <v>471</v>
      </c>
      <c r="C61" s="132" t="str">
        <f>VLOOKUP(B61,'[1]LISTADO ATM'!$A$2:$B$821,2,0)</f>
        <v>ATM Autoservicio DGT I</v>
      </c>
      <c r="D61" s="193" t="s">
        <v>2492</v>
      </c>
      <c r="E61" s="194"/>
    </row>
    <row r="62" spans="1:5" ht="18" x14ac:dyDescent="0.25">
      <c r="A62" s="132" t="str">
        <f>VLOOKUP(B62,'[1]LISTADO ATM'!$A$2:$C$821,3,0)</f>
        <v>DISTRITO NACIONAL</v>
      </c>
      <c r="B62" s="132">
        <v>567</v>
      </c>
      <c r="C62" s="132" t="str">
        <f>VLOOKUP(B62,'[1]LISTADO ATM'!$A$2:$B$821,2,0)</f>
        <v xml:space="preserve">ATM Oficina Máximo Gómez </v>
      </c>
      <c r="D62" s="193" t="s">
        <v>2597</v>
      </c>
      <c r="E62" s="194"/>
    </row>
    <row r="63" spans="1:5" ht="18" x14ac:dyDescent="0.25">
      <c r="A63" s="132" t="str">
        <f>VLOOKUP(B63,'[1]LISTADO ATM'!$A$2:$C$821,3,0)</f>
        <v>ESTE</v>
      </c>
      <c r="B63" s="132">
        <v>945</v>
      </c>
      <c r="C63" s="132" t="str">
        <f>VLOOKUP(B63,'[1]LISTADO ATM'!$A$2:$B$821,2,0)</f>
        <v xml:space="preserve">ATM UNP El Valle (Hato Mayor) </v>
      </c>
      <c r="D63" s="193" t="s">
        <v>2597</v>
      </c>
      <c r="E63" s="194"/>
    </row>
    <row r="64" spans="1:5" ht="18" x14ac:dyDescent="0.25">
      <c r="A64" s="132" t="str">
        <f>VLOOKUP(B64,'[1]LISTADO ATM'!$A$2:$C$821,3,0)</f>
        <v>ESTE</v>
      </c>
      <c r="B64" s="132">
        <v>673</v>
      </c>
      <c r="C64" s="132" t="str">
        <f>VLOOKUP(B64,'[1]LISTADO ATM'!$A$2:$B$821,2,0)</f>
        <v>ATM Clínica Dr. Cruz Jiminián</v>
      </c>
      <c r="D64" s="193" t="s">
        <v>2597</v>
      </c>
      <c r="E64" s="194"/>
    </row>
    <row r="65" spans="1:5" ht="18" customHeight="1" x14ac:dyDescent="0.25">
      <c r="A65" s="132" t="str">
        <f>VLOOKUP(B65,'[1]LISTADO ATM'!$A$2:$C$821,3,0)</f>
        <v>ESTE</v>
      </c>
      <c r="B65" s="132">
        <v>660</v>
      </c>
      <c r="C65" s="132" t="str">
        <f>VLOOKUP(B65,'[1]LISTADO ATM'!$A$2:$B$821,2,0)</f>
        <v>ATM Oficina Romana Norte II</v>
      </c>
      <c r="D65" s="193" t="s">
        <v>2492</v>
      </c>
      <c r="E65" s="194"/>
    </row>
    <row r="66" spans="1:5" ht="18" x14ac:dyDescent="0.25">
      <c r="A66" s="132" t="str">
        <f>VLOOKUP(B66,'[1]LISTADO ATM'!$A$2:$C$821,3,0)</f>
        <v>NORTE</v>
      </c>
      <c r="B66" s="132">
        <v>894</v>
      </c>
      <c r="C66" s="132" t="str">
        <f>VLOOKUP(B66,'[1]LISTADO ATM'!$A$2:$B$821,2,0)</f>
        <v>ATM Eco Petroleo Estero Hondo</v>
      </c>
      <c r="D66" s="193" t="s">
        <v>2597</v>
      </c>
      <c r="E66" s="194"/>
    </row>
    <row r="67" spans="1:5" ht="19.5" customHeight="1" x14ac:dyDescent="0.25">
      <c r="A67" s="132" t="str">
        <f>VLOOKUP(B67,'[1]LISTADO ATM'!$A$2:$C$821,3,0)</f>
        <v>SUR</v>
      </c>
      <c r="B67" s="132">
        <v>249</v>
      </c>
      <c r="C67" s="132" t="str">
        <f>VLOOKUP(B67,'[1]LISTADO ATM'!$A$2:$B$821,2,0)</f>
        <v xml:space="preserve">ATM Banco Agrícola Neiba </v>
      </c>
      <c r="D67" s="193" t="s">
        <v>2492</v>
      </c>
      <c r="E67" s="194"/>
    </row>
    <row r="68" spans="1:5" ht="18" x14ac:dyDescent="0.25">
      <c r="A68" s="132" t="str">
        <f>VLOOKUP(B68,'[1]LISTADO ATM'!$A$2:$C$821,3,0)</f>
        <v>NORTE</v>
      </c>
      <c r="B68" s="132">
        <v>411</v>
      </c>
      <c r="C68" s="132" t="str">
        <f>VLOOKUP(B68,'[1]LISTADO ATM'!$A$2:$B$821,2,0)</f>
        <v xml:space="preserve">ATM UNP Piedra Blanca </v>
      </c>
      <c r="D68" s="193" t="s">
        <v>2492</v>
      </c>
      <c r="E68" s="194"/>
    </row>
    <row r="69" spans="1:5" ht="18" x14ac:dyDescent="0.25">
      <c r="A69" s="132" t="str">
        <f>VLOOKUP(B69,'[1]LISTADO ATM'!$A$2:$C$821,3,0)</f>
        <v>ESTE</v>
      </c>
      <c r="B69" s="132">
        <v>608</v>
      </c>
      <c r="C69" s="132" t="str">
        <f>VLOOKUP(B69,'[1]LISTADO ATM'!$A$2:$B$821,2,0)</f>
        <v xml:space="preserve">ATM Oficina Jumbo (San Pedro) </v>
      </c>
      <c r="D69" s="193" t="s">
        <v>2492</v>
      </c>
      <c r="E69" s="194"/>
    </row>
    <row r="70" spans="1:5" ht="18.75" customHeight="1" x14ac:dyDescent="0.25">
      <c r="A70" s="132" t="str">
        <f>VLOOKUP(B70,'[1]LISTADO ATM'!$A$2:$C$821,3,0)</f>
        <v>DISTRITO NACIONAL</v>
      </c>
      <c r="B70" s="132">
        <v>718</v>
      </c>
      <c r="C70" s="132" t="str">
        <f>VLOOKUP(B70,'[1]LISTADO ATM'!$A$2:$B$821,2,0)</f>
        <v xml:space="preserve">ATM Feria Ganadera </v>
      </c>
      <c r="D70" s="193" t="s">
        <v>2492</v>
      </c>
      <c r="E70" s="194"/>
    </row>
    <row r="71" spans="1:5" ht="18.75" customHeight="1" thickBot="1" x14ac:dyDescent="0.3">
      <c r="A71" s="132" t="str">
        <f>VLOOKUP(B71,'[1]LISTADO ATM'!$A$2:$C$821,3,0)</f>
        <v>SUR</v>
      </c>
      <c r="B71" s="132">
        <v>783</v>
      </c>
      <c r="C71" s="132" t="str">
        <f>VLOOKUP(B71,'[1]LISTADO ATM'!$A$2:$B$821,2,0)</f>
        <v xml:space="preserve">ATM Autobanco Alfa y Omega (Barahona) </v>
      </c>
      <c r="D71" s="193" t="s">
        <v>2492</v>
      </c>
      <c r="E71" s="194"/>
    </row>
    <row r="72" spans="1:5" ht="18.75" customHeight="1" thickBot="1" x14ac:dyDescent="0.3">
      <c r="A72" s="100"/>
      <c r="B72" s="156">
        <f>COUNT(B58:B71)</f>
        <v>14</v>
      </c>
      <c r="C72" s="112"/>
      <c r="D72" s="112"/>
      <c r="E72" s="113"/>
    </row>
  </sheetData>
  <mergeCells count="27">
    <mergeCell ref="C10:E10"/>
    <mergeCell ref="A12:E12"/>
    <mergeCell ref="C15:E15"/>
    <mergeCell ref="A17:E17"/>
    <mergeCell ref="A33:E33"/>
    <mergeCell ref="A47:E47"/>
    <mergeCell ref="A53:B53"/>
    <mergeCell ref="A54:B54"/>
    <mergeCell ref="A56:E56"/>
    <mergeCell ref="D57:E57"/>
    <mergeCell ref="D58:E58"/>
    <mergeCell ref="D59:E59"/>
    <mergeCell ref="D60:E60"/>
    <mergeCell ref="D61:E61"/>
    <mergeCell ref="D62:E62"/>
    <mergeCell ref="A1:E1"/>
    <mergeCell ref="A2:E2"/>
    <mergeCell ref="A7:E7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</mergeCells>
  <phoneticPr fontId="46" type="noConversion"/>
  <conditionalFormatting sqref="B73:B1048576">
    <cfRule type="duplicateValues" dxfId="83" priority="32"/>
    <cfRule type="duplicateValues" dxfId="82" priority="40"/>
  </conditionalFormatting>
  <conditionalFormatting sqref="E58">
    <cfRule type="duplicateValues" dxfId="81" priority="19"/>
  </conditionalFormatting>
  <conditionalFormatting sqref="E59">
    <cfRule type="duplicateValues" dxfId="80" priority="18"/>
  </conditionalFormatting>
  <conditionalFormatting sqref="E72 E51:E57 E31:E33 E45:E47 E1:E7 E10:E12 E15:E17">
    <cfRule type="duplicateValues" dxfId="79" priority="17"/>
  </conditionalFormatting>
  <conditionalFormatting sqref="E60">
    <cfRule type="duplicateValues" dxfId="78" priority="16"/>
  </conditionalFormatting>
  <conditionalFormatting sqref="E35">
    <cfRule type="duplicateValues" dxfId="77" priority="15"/>
  </conditionalFormatting>
  <conditionalFormatting sqref="B49:B72 B35:B47 B1:B7 B9:B12 B14:B17 B19:B33">
    <cfRule type="duplicateValues" dxfId="76" priority="6"/>
    <cfRule type="duplicateValues" dxfId="75" priority="9"/>
    <cfRule type="duplicateValues" dxfId="74" priority="14"/>
  </conditionalFormatting>
  <conditionalFormatting sqref="E61">
    <cfRule type="duplicateValues" dxfId="73" priority="13"/>
  </conditionalFormatting>
  <conditionalFormatting sqref="E62">
    <cfRule type="duplicateValues" dxfId="72" priority="12"/>
  </conditionalFormatting>
  <conditionalFormatting sqref="E63">
    <cfRule type="duplicateValues" dxfId="71" priority="11"/>
  </conditionalFormatting>
  <conditionalFormatting sqref="E64">
    <cfRule type="duplicateValues" dxfId="70" priority="10"/>
  </conditionalFormatting>
  <conditionalFormatting sqref="E65">
    <cfRule type="duplicateValues" dxfId="69" priority="8"/>
  </conditionalFormatting>
  <conditionalFormatting sqref="E9">
    <cfRule type="duplicateValues" dxfId="68" priority="7"/>
  </conditionalFormatting>
  <conditionalFormatting sqref="E42">
    <cfRule type="duplicateValues" dxfId="67" priority="5"/>
  </conditionalFormatting>
  <conditionalFormatting sqref="E28">
    <cfRule type="duplicateValues" dxfId="66" priority="4"/>
  </conditionalFormatting>
  <conditionalFormatting sqref="E50">
    <cfRule type="duplicateValues" dxfId="65" priority="3"/>
  </conditionalFormatting>
  <conditionalFormatting sqref="E66">
    <cfRule type="duplicateValues" dxfId="64" priority="20"/>
  </conditionalFormatting>
  <conditionalFormatting sqref="E36:E41">
    <cfRule type="duplicateValues" dxfId="63" priority="21"/>
  </conditionalFormatting>
  <conditionalFormatting sqref="E49">
    <cfRule type="duplicateValues" dxfId="62" priority="22"/>
  </conditionalFormatting>
  <conditionalFormatting sqref="E19:E27">
    <cfRule type="duplicateValues" dxfId="61" priority="23"/>
  </conditionalFormatting>
  <conditionalFormatting sqref="E14">
    <cfRule type="duplicateValues" dxfId="60" priority="24"/>
  </conditionalFormatting>
  <conditionalFormatting sqref="E67:E71">
    <cfRule type="duplicateValues" dxfId="59" priority="25"/>
  </conditionalFormatting>
  <conditionalFormatting sqref="B1:B7 B9:B12 B14:B17 B19:B33 B35:B47 B49:B72">
    <cfRule type="duplicateValues" dxfId="58" priority="26"/>
  </conditionalFormatting>
  <conditionalFormatting sqref="E29">
    <cfRule type="duplicateValues" dxfId="57" priority="2"/>
  </conditionalFormatting>
  <conditionalFormatting sqref="E43:E44">
    <cfRule type="duplicateValues" dxfId="56" priority="1"/>
  </conditionalFormatting>
  <hyperlinks>
    <hyperlink ref="E113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2611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2423</v>
      </c>
      <c r="B1" s="196"/>
      <c r="C1" s="196"/>
      <c r="D1" s="196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2433</v>
      </c>
      <c r="B18" s="196"/>
      <c r="C18" s="196"/>
      <c r="D18" s="196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232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213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212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212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211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210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171.5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170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170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176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129.15079861111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68.6746064814797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6" t="s">
        <v>2612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2021-05-09T23:49:10Z</dcterms:modified>
</cp:coreProperties>
</file>