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9\"/>
    </mc:Choice>
  </mc:AlternateContent>
  <bookViews>
    <workbookView xWindow="0" yWindow="0" windowWidth="20490" windowHeight="7650" tabRatio="596" activeTab="1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REPORTE!$A$4:$Q$23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16" l="1"/>
  <c r="B6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82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33" i="1"/>
  <c r="G33" i="1"/>
  <c r="H33" i="1"/>
  <c r="I33" i="1"/>
  <c r="J33" i="1"/>
  <c r="K33" i="1"/>
  <c r="F32" i="1"/>
  <c r="G32" i="1"/>
  <c r="H32" i="1"/>
  <c r="I32" i="1"/>
  <c r="J32" i="1"/>
  <c r="K32" i="1"/>
  <c r="F14" i="1"/>
  <c r="G14" i="1"/>
  <c r="H14" i="1"/>
  <c r="I14" i="1"/>
  <c r="J14" i="1"/>
  <c r="K14" i="1"/>
  <c r="F6" i="1"/>
  <c r="G6" i="1"/>
  <c r="H6" i="1"/>
  <c r="I6" i="1"/>
  <c r="J6" i="1"/>
  <c r="K6" i="1"/>
  <c r="F12" i="1"/>
  <c r="G12" i="1"/>
  <c r="H12" i="1"/>
  <c r="I12" i="1"/>
  <c r="J12" i="1"/>
  <c r="K12" i="1"/>
  <c r="F18" i="1"/>
  <c r="G18" i="1"/>
  <c r="H18" i="1"/>
  <c r="I18" i="1"/>
  <c r="J18" i="1"/>
  <c r="K18" i="1"/>
  <c r="F35" i="1"/>
  <c r="G35" i="1"/>
  <c r="H35" i="1"/>
  <c r="I35" i="1"/>
  <c r="J35" i="1"/>
  <c r="K35" i="1"/>
  <c r="F40" i="1"/>
  <c r="G40" i="1"/>
  <c r="H40" i="1"/>
  <c r="I40" i="1"/>
  <c r="J40" i="1"/>
  <c r="K40" i="1"/>
  <c r="F37" i="1"/>
  <c r="G37" i="1"/>
  <c r="H37" i="1"/>
  <c r="I37" i="1"/>
  <c r="J37" i="1"/>
  <c r="K37" i="1"/>
  <c r="F38" i="1"/>
  <c r="G38" i="1"/>
  <c r="H38" i="1"/>
  <c r="I38" i="1"/>
  <c r="J38" i="1"/>
  <c r="K38" i="1"/>
  <c r="F49" i="1"/>
  <c r="G49" i="1"/>
  <c r="H49" i="1"/>
  <c r="I49" i="1"/>
  <c r="J49" i="1"/>
  <c r="K49" i="1"/>
  <c r="F48" i="1"/>
  <c r="G48" i="1"/>
  <c r="H48" i="1"/>
  <c r="I48" i="1"/>
  <c r="J48" i="1"/>
  <c r="K48" i="1"/>
  <c r="F43" i="1"/>
  <c r="G43" i="1"/>
  <c r="H43" i="1"/>
  <c r="I43" i="1"/>
  <c r="J43" i="1"/>
  <c r="K43" i="1"/>
  <c r="F44" i="1"/>
  <c r="G44" i="1"/>
  <c r="H44" i="1"/>
  <c r="I44" i="1"/>
  <c r="J44" i="1"/>
  <c r="K44" i="1"/>
  <c r="F24" i="1"/>
  <c r="G24" i="1"/>
  <c r="H24" i="1"/>
  <c r="I24" i="1"/>
  <c r="J24" i="1"/>
  <c r="K24" i="1"/>
  <c r="F30" i="1"/>
  <c r="G30" i="1"/>
  <c r="H30" i="1"/>
  <c r="I30" i="1"/>
  <c r="J30" i="1"/>
  <c r="K30" i="1"/>
  <c r="F52" i="1"/>
  <c r="G52" i="1"/>
  <c r="H52" i="1"/>
  <c r="I52" i="1"/>
  <c r="J52" i="1"/>
  <c r="K52" i="1"/>
  <c r="F53" i="1"/>
  <c r="G53" i="1"/>
  <c r="H53" i="1"/>
  <c r="I53" i="1"/>
  <c r="J53" i="1"/>
  <c r="K53" i="1"/>
  <c r="F9" i="1"/>
  <c r="G9" i="1"/>
  <c r="H9" i="1"/>
  <c r="I9" i="1"/>
  <c r="J9" i="1"/>
  <c r="K9" i="1"/>
  <c r="F15" i="1"/>
  <c r="G15" i="1"/>
  <c r="H15" i="1"/>
  <c r="I15" i="1"/>
  <c r="J15" i="1"/>
  <c r="K15" i="1"/>
  <c r="F22" i="1"/>
  <c r="G22" i="1"/>
  <c r="H22" i="1"/>
  <c r="I22" i="1"/>
  <c r="J22" i="1"/>
  <c r="K22" i="1"/>
  <c r="F34" i="1"/>
  <c r="G34" i="1"/>
  <c r="H34" i="1"/>
  <c r="I34" i="1"/>
  <c r="J34" i="1"/>
  <c r="K34" i="1"/>
  <c r="F54" i="1"/>
  <c r="G54" i="1"/>
  <c r="H54" i="1"/>
  <c r="I54" i="1"/>
  <c r="J54" i="1"/>
  <c r="K54" i="1"/>
  <c r="F51" i="1"/>
  <c r="G51" i="1"/>
  <c r="H51" i="1"/>
  <c r="I51" i="1"/>
  <c r="J51" i="1"/>
  <c r="K51" i="1"/>
  <c r="F50" i="1"/>
  <c r="G50" i="1"/>
  <c r="H50" i="1"/>
  <c r="I50" i="1"/>
  <c r="J50" i="1"/>
  <c r="K50" i="1"/>
  <c r="F42" i="1"/>
  <c r="G42" i="1"/>
  <c r="H42" i="1"/>
  <c r="I42" i="1"/>
  <c r="J42" i="1"/>
  <c r="K42" i="1"/>
  <c r="F27" i="1"/>
  <c r="G27" i="1"/>
  <c r="H27" i="1"/>
  <c r="I27" i="1"/>
  <c r="J27" i="1"/>
  <c r="K27" i="1"/>
  <c r="F39" i="1"/>
  <c r="G39" i="1"/>
  <c r="H39" i="1"/>
  <c r="I39" i="1"/>
  <c r="J39" i="1"/>
  <c r="K39" i="1"/>
  <c r="F29" i="1"/>
  <c r="G29" i="1"/>
  <c r="H29" i="1"/>
  <c r="I29" i="1"/>
  <c r="J29" i="1"/>
  <c r="K29" i="1"/>
  <c r="F46" i="1"/>
  <c r="G46" i="1"/>
  <c r="H46" i="1"/>
  <c r="I46" i="1"/>
  <c r="J46" i="1"/>
  <c r="K46" i="1"/>
  <c r="F31" i="1"/>
  <c r="G31" i="1"/>
  <c r="H31" i="1"/>
  <c r="I31" i="1"/>
  <c r="J31" i="1"/>
  <c r="K31" i="1"/>
  <c r="F47" i="1"/>
  <c r="G47" i="1"/>
  <c r="H47" i="1"/>
  <c r="I47" i="1"/>
  <c r="J47" i="1"/>
  <c r="K47" i="1"/>
  <c r="F10" i="1"/>
  <c r="G10" i="1"/>
  <c r="H10" i="1"/>
  <c r="I10" i="1"/>
  <c r="J10" i="1"/>
  <c r="K10" i="1"/>
  <c r="F20" i="1"/>
  <c r="G20" i="1"/>
  <c r="H20" i="1"/>
  <c r="I20" i="1"/>
  <c r="J20" i="1"/>
  <c r="K20" i="1"/>
  <c r="F23" i="1"/>
  <c r="G23" i="1"/>
  <c r="H23" i="1"/>
  <c r="I23" i="1"/>
  <c r="J23" i="1"/>
  <c r="K23" i="1"/>
  <c r="A26" i="1"/>
  <c r="A33" i="1"/>
  <c r="A32" i="1"/>
  <c r="A14" i="1"/>
  <c r="A6" i="1"/>
  <c r="A12" i="1"/>
  <c r="A18" i="1"/>
  <c r="A35" i="1"/>
  <c r="A40" i="1"/>
  <c r="A37" i="1"/>
  <c r="A38" i="1"/>
  <c r="A49" i="1"/>
  <c r="A48" i="1"/>
  <c r="A43" i="1"/>
  <c r="A44" i="1"/>
  <c r="A24" i="1"/>
  <c r="A30" i="1"/>
  <c r="A52" i="1"/>
  <c r="A53" i="1"/>
  <c r="A9" i="1"/>
  <c r="A15" i="1"/>
  <c r="A22" i="1"/>
  <c r="A34" i="1"/>
  <c r="A54" i="1"/>
  <c r="A51" i="1"/>
  <c r="A50" i="1"/>
  <c r="A42" i="1"/>
  <c r="A27" i="1"/>
  <c r="A39" i="1"/>
  <c r="A29" i="1"/>
  <c r="A46" i="1"/>
  <c r="A31" i="1"/>
  <c r="A47" i="1"/>
  <c r="A10" i="1"/>
  <c r="A20" i="1"/>
  <c r="A23" i="1"/>
  <c r="F11" i="1" l="1"/>
  <c r="F28" i="1"/>
  <c r="F16" i="1"/>
  <c r="F41" i="1"/>
  <c r="F13" i="1"/>
  <c r="F21" i="1"/>
  <c r="F36" i="1"/>
  <c r="F45" i="1"/>
  <c r="F19" i="1"/>
  <c r="F7" i="1"/>
  <c r="F17" i="1"/>
  <c r="F25" i="1"/>
  <c r="F8" i="1"/>
  <c r="F5" i="1"/>
  <c r="A5" i="1" l="1"/>
  <c r="G5" i="1"/>
  <c r="H5" i="1"/>
  <c r="I5" i="1"/>
  <c r="J5" i="1"/>
  <c r="K5" i="1"/>
  <c r="G8" i="1" l="1"/>
  <c r="H8" i="1"/>
  <c r="I8" i="1"/>
  <c r="J8" i="1"/>
  <c r="K8" i="1"/>
  <c r="G25" i="1"/>
  <c r="H25" i="1"/>
  <c r="I25" i="1"/>
  <c r="J25" i="1"/>
  <c r="K25" i="1"/>
  <c r="G17" i="1"/>
  <c r="H17" i="1"/>
  <c r="I17" i="1"/>
  <c r="J17" i="1"/>
  <c r="K17" i="1"/>
  <c r="G7" i="1"/>
  <c r="H7" i="1"/>
  <c r="I7" i="1"/>
  <c r="J7" i="1"/>
  <c r="K7" i="1"/>
  <c r="G19" i="1"/>
  <c r="H19" i="1"/>
  <c r="I19" i="1"/>
  <c r="J19" i="1"/>
  <c r="K19" i="1"/>
  <c r="A8" i="1"/>
  <c r="A25" i="1"/>
  <c r="A17" i="1"/>
  <c r="A7" i="1"/>
  <c r="A19" i="1"/>
  <c r="G45" i="1" l="1"/>
  <c r="H45" i="1"/>
  <c r="I45" i="1"/>
  <c r="J45" i="1"/>
  <c r="K45" i="1"/>
  <c r="A45" i="1"/>
  <c r="G36" i="1"/>
  <c r="H36" i="1"/>
  <c r="I36" i="1"/>
  <c r="J36" i="1"/>
  <c r="K36" i="1"/>
  <c r="G21" i="1"/>
  <c r="H21" i="1"/>
  <c r="I21" i="1"/>
  <c r="J21" i="1"/>
  <c r="K21" i="1"/>
  <c r="G13" i="1"/>
  <c r="H13" i="1"/>
  <c r="I13" i="1"/>
  <c r="J13" i="1"/>
  <c r="K13" i="1"/>
  <c r="A36" i="1"/>
  <c r="A21" i="1"/>
  <c r="A13" i="1"/>
  <c r="A41" i="1" l="1"/>
  <c r="G41" i="1"/>
  <c r="H41" i="1"/>
  <c r="I41" i="1"/>
  <c r="J41" i="1"/>
  <c r="K41" i="1"/>
  <c r="G16" i="1" l="1"/>
  <c r="H16" i="1"/>
  <c r="I16" i="1"/>
  <c r="J16" i="1"/>
  <c r="K16" i="1"/>
  <c r="A16" i="1"/>
  <c r="A28" i="1" l="1"/>
  <c r="G28" i="1"/>
  <c r="H28" i="1"/>
  <c r="I28" i="1"/>
  <c r="J28" i="1"/>
  <c r="K28" i="1"/>
  <c r="A11" i="1"/>
  <c r="G11" i="1"/>
  <c r="H11" i="1"/>
  <c r="I11" i="1"/>
  <c r="J11" i="1"/>
  <c r="K1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<sst xmlns="http://schemas.openxmlformats.org/spreadsheetml/2006/main" count="13401" uniqueCount="2637">
  <si>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</si>
  <si>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</si>
  <si>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</si>
  <si>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</si>
  <si>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</si>
  <si>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</si>
  <si>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</si>
  <si>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</si>
  <si>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</si>
  <si>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</si>
  <si>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</si>
  <si>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</si>
  <si>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</si>
  <si>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</si>
  <si>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</si>
  <si>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</si>
  <si>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</si>
  <si>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</si>
  <si>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</si>
  <si>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</si>
  <si>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</si>
  <si>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</si>
  <si>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</si>
  <si>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</si>
  <si>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</si>
  <si>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</si>
  <si>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</si>
  <si>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</si>
  <si>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</si>
  <si>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</si>
  <si>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</si>
  <si>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</si>
  <si>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</si>
  <si>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</si>
  <si>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</si>
  <si>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</si>
  <si>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</si>
  <si>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</si>
  <si>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</si>
  <si>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</si>
  <si>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</si>
  <si>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</si>
  <si>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</si>
  <si>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</si>
  <si>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</si>
  <si>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</si>
  <si>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</si>
  <si>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</si>
  <si>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</si>
  <si>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</si>
  <si>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</si>
  <si>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</si>
  <si>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</si>
  <si>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</si>
  <si>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</si>
  <si>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</si>
  <si>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</si>
  <si>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</si>
  <si>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</si>
  <si>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</si>
  <si>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</si>
  <si>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</si>
  <si>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</si>
  <si>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</si>
  <si>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</si>
  <si>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</si>
  <si>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</si>
  <si>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</si>
  <si>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</si>
  <si>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</si>
  <si>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</si>
  <si>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</si>
  <si>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</si>
  <si>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</si>
  <si>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</si>
  <si>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</si>
  <si>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</si>
  <si>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</si>
  <si>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</si>
  <si>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</si>
  <si>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</si>
  <si>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</si>
  <si>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</si>
  <si>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</si>
  <si>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</si>
  <si>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</si>
  <si>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</si>
  <si>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</si>
  <si>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</si>
  <si>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</si>
  <si>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</si>
  <si>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</si>
  <si>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</si>
  <si>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</si>
  <si>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</si>
  <si>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</si>
  <si>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</si>
  <si>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</si>
  <si>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</si>
  <si>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</si>
  <si>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</si>
  <si>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</si>
  <si>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</si>
  <si>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</si>
  <si>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</si>
  <si>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</si>
  <si>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</si>
  <si>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</si>
  <si>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</si>
  <si>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</si>
  <si>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</si>
  <si>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</si>
  <si>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</si>
  <si>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</si>
  <si>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</si>
  <si>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</si>
  <si>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</si>
  <si>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</si>
  <si>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</si>
  <si>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</si>
  <si>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</si>
  <si>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</si>
  <si>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</si>
  <si>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</si>
  <si>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</si>
  <si>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</si>
  <si>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</si>
  <si>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</si>
  <si>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</si>
  <si>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</si>
  <si>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</si>
  <si>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</si>
  <si>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</si>
  <si>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</si>
  <si>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</si>
  <si>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</si>
  <si>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</si>
  <si>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</si>
  <si>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</si>
  <si>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</si>
  <si>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</si>
  <si>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</si>
  <si>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</si>
  <si>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</si>
  <si>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</si>
  <si>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</si>
  <si>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</si>
  <si>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</si>
  <si>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</si>
  <si>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</si>
  <si>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</si>
  <si>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</si>
  <si>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</si>
  <si>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</si>
  <si>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</si>
  <si>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</si>
  <si>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</si>
  <si>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</si>
  <si>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</si>
  <si>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</si>
  <si>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</si>
  <si>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</si>
  <si>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</si>
  <si>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</si>
  <si>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</si>
  <si>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</si>
  <si>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</si>
  <si>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</si>
  <si>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</si>
  <si>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</si>
  <si>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</si>
  <si>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</si>
  <si>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</si>
  <si>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</si>
  <si>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</si>
  <si>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</si>
  <si>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</si>
  <si>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</si>
  <si>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</si>
  <si>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</si>
  <si>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</si>
  <si>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</si>
  <si>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</si>
  <si>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</si>
  <si>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</si>
  <si>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</si>
  <si>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</si>
  <si>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</si>
  <si>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</si>
  <si>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</si>
  <si>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</si>
  <si>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</si>
  <si>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</si>
  <si>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</si>
  <si>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</si>
  <si>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</si>
  <si>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</si>
  <si>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</si>
  <si>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</si>
  <si>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</si>
  <si>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</si>
  <si>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</si>
  <si>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</si>
  <si>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</si>
  <si>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</si>
  <si>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</si>
  <si>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</si>
  <si>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</si>
  <si>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</si>
  <si>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</si>
  <si>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</si>
  <si>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</si>
  <si>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</si>
  <si>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</si>
  <si>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</si>
  <si>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</si>
  <si>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</si>
  <si>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</si>
  <si>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</si>
  <si>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</si>
  <si>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</si>
  <si>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</si>
  <si>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</si>
  <si>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</si>
  <si>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</si>
  <si>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</si>
  <si>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</si>
  <si>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</si>
  <si>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</si>
  <si>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</si>
  <si>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</si>
  <si>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</si>
  <si>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</si>
  <si>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</si>
  <si>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</si>
  <si>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</si>
  <si>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</si>
  <si>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</si>
  <si>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</si>
  <si>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</si>
  <si>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</si>
  <si>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</si>
  <si>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</si>
  <si>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</si>
  <si>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</si>
  <si>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</si>
  <si>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</si>
  <si>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</si>
  <si>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</si>
  <si>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</si>
  <si>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</si>
  <si>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</si>
  <si>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</si>
  <si>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</si>
  <si>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</si>
  <si>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</si>
  <si>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</si>
  <si>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</si>
  <si>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</si>
  <si>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</si>
  <si>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</si>
  <si>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</si>
  <si>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</si>
  <si>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</si>
  <si>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</si>
  <si>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</si>
  <si>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</si>
  <si>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</si>
  <si>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</si>
  <si>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</si>
  <si>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</si>
  <si>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</si>
  <si>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</si>
  <si>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</si>
  <si>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</si>
  <si>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</si>
  <si>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</si>
  <si>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</si>
  <si>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</si>
  <si>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</si>
  <si>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</si>
  <si>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</si>
  <si>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</si>
  <si>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</si>
  <si>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</si>
  <si>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</si>
  <si>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</si>
  <si>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</si>
  <si>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</si>
  <si>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</si>
  <si>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</si>
  <si>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</si>
  <si>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</si>
  <si>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</si>
  <si>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</si>
  <si>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</si>
  <si>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</si>
  <si>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</si>
  <si>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</si>
  <si>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</si>
  <si>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</si>
  <si>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</si>
  <si>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</si>
  <si>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</si>
  <si>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</si>
  <si>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</si>
  <si>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</si>
  <si>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</si>
  <si>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</si>
  <si>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</si>
  <si>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</si>
  <si>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</si>
  <si>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</si>
  <si>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</si>
  <si>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</si>
  <si>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</si>
  <si>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</si>
  <si>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</si>
  <si>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</si>
  <si>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</si>
  <si>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</si>
  <si>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</si>
  <si>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</si>
  <si>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</si>
  <si>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</si>
  <si>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</si>
  <si>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</si>
  <si>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</si>
  <si>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</si>
  <si>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</si>
  <si>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</si>
  <si>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</si>
  <si>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</si>
  <si>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</si>
  <si>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</si>
  <si>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</si>
  <si>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</si>
  <si>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</si>
  <si>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</si>
  <si>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</si>
  <si>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</si>
  <si>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</si>
  <si>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</si>
  <si>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</si>
  <si>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</si>
  <si>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</si>
  <si>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</si>
  <si>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</si>
  <si>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</si>
  <si>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</si>
  <si>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</si>
  <si>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</si>
  <si>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</si>
  <si>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</si>
  <si>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</si>
  <si>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</si>
  <si>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</si>
  <si>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</si>
  <si>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</si>
  <si>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</si>
  <si>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</si>
  <si>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</si>
  <si>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</si>
  <si>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</si>
  <si>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</si>
  <si>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</si>
  <si>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</si>
  <si>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</si>
  <si>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</si>
  <si>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</si>
  <si>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</si>
  <si>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</si>
  <si>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</si>
  <si>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</si>
  <si>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</si>
  <si>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</si>
  <si>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</si>
  <si>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</si>
  <si>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</si>
  <si>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</si>
  <si>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</si>
  <si>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</si>
  <si>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</si>
  <si>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</si>
  <si>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</si>
  <si>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</si>
  <si>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</si>
  <si>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</si>
  <si>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</si>
  <si>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</si>
  <si>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</si>
  <si>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</si>
  <si>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</si>
  <si>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</si>
  <si>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</si>
  <si>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</si>
  <si>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</si>
  <si>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</si>
  <si>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</si>
  <si>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</si>
  <si>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</si>
  <si>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</si>
  <si>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</si>
  <si>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</si>
  <si>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</si>
  <si>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</si>
  <si>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</si>
  <si>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</si>
  <si>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</si>
  <si>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</si>
  <si>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</si>
  <si>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</si>
  <si>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</si>
  <si>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</si>
  <si>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</si>
  <si>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</si>
  <si>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</si>
  <si>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</si>
  <si>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</si>
  <si>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</si>
  <si>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</si>
  <si>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</si>
  <si>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</si>
  <si>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</si>
  <si>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</si>
  <si>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</si>
  <si>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</si>
  <si>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</si>
  <si>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</si>
  <si>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</si>
  <si>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</si>
  <si>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</si>
  <si>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</si>
  <si>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</si>
  <si>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</si>
  <si>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</si>
  <si>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</si>
  <si>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</si>
  <si>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</si>
  <si>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</si>
  <si>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</si>
  <si>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</si>
  <si>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</si>
  <si>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</si>
  <si>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</si>
  <si>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</si>
  <si>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</si>
  <si>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</si>
  <si>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</si>
  <si>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</si>
  <si>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</si>
  <si>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</si>
  <si>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</si>
  <si>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</si>
  <si>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</si>
  <si>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</si>
  <si>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</si>
  <si>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</si>
  <si>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</si>
  <si>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</si>
  <si>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</si>
  <si>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</si>
  <si>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</si>
  <si>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</si>
  <si>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</si>
  <si>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</si>
  <si>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</si>
  <si>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</si>
  <si>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</si>
  <si>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</si>
  <si>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</si>
  <si>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</si>
  <si>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</si>
  <si>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</si>
  <si>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</si>
  <si>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</si>
  <si>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</si>
  <si>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</si>
  <si>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</si>
  <si>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</si>
  <si>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</si>
  <si>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</si>
  <si>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</si>
  <si>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</si>
  <si>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</si>
  <si>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</si>
  <si>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</si>
  <si>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</si>
  <si>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</si>
  <si>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</si>
  <si>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</si>
  <si>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</si>
  <si>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</si>
  <si>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</si>
  <si>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</si>
  <si>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</si>
  <si>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</si>
  <si>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</si>
  <si>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</si>
  <si>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</si>
  <si>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</si>
  <si>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</si>
  <si>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</si>
  <si>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</si>
  <si>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</si>
  <si>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</si>
  <si>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</si>
  <si>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</si>
  <si>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</si>
  <si>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</si>
  <si>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</si>
  <si>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</si>
  <si>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</si>
  <si>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</si>
  <si>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</si>
  <si>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</si>
  <si>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</si>
  <si>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</si>
  <si>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</si>
  <si>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</si>
  <si>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</si>
  <si>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</si>
  <si>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</si>
  <si>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</si>
  <si>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</si>
  <si>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</si>
  <si>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</si>
  <si>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</si>
  <si>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</si>
  <si>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</si>
  <si>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</si>
  <si>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</si>
  <si>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</si>
  <si>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</si>
  <si>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</si>
  <si>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</si>
  <si>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</si>
  <si>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</si>
  <si>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</si>
  <si>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</si>
  <si>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</si>
  <si>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</si>
  <si>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</si>
  <si>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</si>
  <si>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</si>
  <si>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</si>
  <si>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</si>
  <si>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</si>
  <si>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</si>
  <si>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</si>
  <si>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</si>
  <si>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</si>
  <si>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</si>
  <si>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</si>
  <si>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</si>
  <si>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</si>
  <si>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</si>
  <si>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</si>
  <si>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</si>
  <si>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</si>
  <si>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</si>
  <si>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</si>
  <si>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</si>
  <si>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</si>
  <si>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</si>
  <si>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</si>
  <si>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</si>
  <si>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</si>
  <si>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</si>
  <si>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</si>
  <si>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</si>
  <si>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</si>
  <si>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</si>
  <si>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</si>
  <si>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</si>
  <si>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</si>
  <si>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</si>
  <si>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</si>
  <si>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</si>
  <si>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</si>
  <si>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</si>
  <si>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</si>
  <si>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</si>
  <si>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</si>
  <si>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</si>
  <si>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</si>
  <si>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</si>
  <si>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</si>
  <si>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</si>
  <si>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</si>
  <si>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</si>
  <si>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</si>
  <si>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</si>
  <si>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</si>
  <si>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</si>
  <si>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</si>
  <si>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</si>
  <si>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</si>
  <si>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</si>
  <si>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</si>
  <si>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</si>
  <si>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</si>
  <si>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</si>
  <si>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</si>
  <si>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</si>
  <si>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</si>
  <si>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</si>
  <si>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</si>
  <si>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</si>
  <si>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</si>
  <si>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</si>
  <si>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</si>
  <si>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</si>
  <si>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</si>
  <si>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</si>
  <si>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</si>
  <si>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</si>
  <si>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</si>
  <si>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</si>
  <si>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</si>
  <si>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</si>
  <si>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</si>
  <si>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</si>
  <si>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</si>
  <si>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</si>
  <si>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</si>
  <si>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</si>
  <si>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</si>
  <si>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</si>
  <si>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</si>
  <si>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</si>
  <si>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</si>
  <si>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</si>
  <si>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</si>
  <si>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</si>
  <si>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</si>
  <si>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</si>
  <si>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</si>
  <si>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</si>
  <si>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</si>
  <si>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</si>
  <si>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</si>
  <si>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</si>
  <si>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</si>
  <si>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</si>
  <si>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</si>
  <si>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</si>
  <si>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</si>
  <si>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</si>
  <si>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</si>
  <si>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</si>
  <si>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</si>
  <si>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</si>
  <si>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</si>
  <si>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</si>
  <si>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</si>
  <si>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</si>
  <si>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</si>
  <si>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</si>
  <si>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</si>
  <si>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</si>
  <si>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</si>
  <si>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</si>
  <si>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</si>
  <si>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</si>
  <si>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</si>
  <si>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</si>
  <si>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</si>
  <si>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</si>
  <si>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</si>
  <si>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</si>
  <si>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</si>
  <si>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</si>
  <si>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</si>
  <si>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</si>
  <si>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</si>
  <si>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</si>
  <si>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</si>
  <si>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</si>
  <si>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</si>
  <si>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</si>
  <si>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</si>
  <si>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</si>
  <si>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</si>
  <si>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</si>
  <si>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</si>
  <si>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</si>
  <si>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</si>
  <si>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</si>
  <si>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</si>
  <si>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</si>
  <si>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</si>
  <si>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</si>
  <si>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</si>
  <si>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</si>
  <si>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</si>
  <si>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</si>
  <si>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</si>
  <si>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</si>
  <si>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</si>
  <si>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</si>
  <si>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</si>
  <si>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</si>
  <si>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</si>
  <si>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</si>
  <si>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</si>
  <si>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</si>
  <si>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</si>
  <si>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</si>
  <si>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</si>
  <si>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</si>
  <si>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</si>
  <si>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</si>
  <si>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</si>
  <si>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</si>
  <si>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</si>
  <si>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</si>
  <si>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</si>
  <si>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</si>
  <si>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</si>
  <si>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</si>
  <si>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</si>
  <si>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</si>
  <si>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</si>
  <si>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</si>
  <si>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</si>
  <si>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</si>
  <si>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</si>
  <si>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</si>
  <si>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</si>
  <si>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</si>
  <si>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</si>
  <si>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</si>
  <si>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</si>
  <si>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</si>
  <si>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</si>
  <si>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</si>
  <si>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</si>
  <si>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</si>
  <si>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</si>
  <si>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</si>
  <si>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</si>
  <si>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</si>
  <si>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</si>
  <si>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</si>
  <si>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</si>
  <si>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</si>
  <si>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</si>
  <si>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</si>
  <si>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</si>
  <si>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</si>
  <si>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</si>
  <si>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</si>
  <si>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</si>
  <si>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</si>
  <si>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</si>
  <si>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</si>
  <si>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</si>
  <si>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</si>
  <si>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</si>
  <si>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</si>
  <si>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</si>
  <si>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</si>
  <si>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</si>
  <si>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</si>
  <si>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</si>
  <si>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</si>
  <si>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</si>
  <si>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</si>
  <si>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</si>
  <si>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</si>
  <si>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</si>
  <si>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</si>
  <si>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</si>
  <si>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</si>
  <si>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</si>
  <si>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</si>
  <si>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</si>
  <si>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</si>
  <si>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</si>
  <si>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</si>
  <si>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</si>
  <si>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</si>
  <si>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</si>
  <si>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</si>
  <si>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</si>
  <si>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</si>
  <si>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</si>
  <si>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</si>
  <si>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</si>
  <si>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</si>
  <si>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</si>
  <si>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</si>
  <si>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</si>
  <si>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</si>
  <si>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</si>
  <si>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</si>
  <si>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</si>
  <si>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</si>
  <si>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</si>
  <si>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</si>
  <si>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</si>
  <si>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</si>
  <si>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</si>
  <si>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</si>
  <si>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</si>
  <si>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</si>
  <si>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</si>
  <si>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</si>
  <si>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</si>
  <si>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</si>
  <si>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</si>
  <si>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</si>
  <si>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</si>
  <si>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</si>
  <si>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</si>
  <si>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</si>
  <si>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</si>
  <si>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</si>
  <si>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</si>
  <si>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</si>
  <si>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</si>
  <si>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</si>
  <si>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</si>
  <si>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</si>
  <si>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</si>
  <si>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</si>
  <si>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</si>
  <si>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</si>
  <si>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</si>
  <si>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</si>
  <si>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</si>
  <si>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</si>
  <si>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</si>
  <si>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</si>
  <si>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</si>
  <si>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</si>
  <si>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</si>
  <si>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</si>
  <si>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</si>
  <si>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</si>
  <si>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</si>
  <si>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</si>
  <si>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</si>
  <si>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</si>
  <si>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</si>
  <si>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</si>
  <si>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</si>
  <si>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</si>
  <si>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</si>
  <si>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</si>
  <si>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</si>
  <si>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</si>
  <si>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</si>
  <si>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</si>
  <si>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</si>
  <si>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</si>
  <si>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</si>
  <si>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</si>
  <si>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</si>
  <si>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</si>
  <si>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</si>
  <si>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</si>
  <si>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</si>
  <si>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</si>
  <si>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</si>
  <si>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</si>
  <si>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</si>
  <si>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</si>
  <si>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</si>
  <si>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</si>
  <si>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</si>
  <si>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</si>
  <si>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</si>
  <si>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</si>
  <si>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</si>
  <si>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</si>
  <si>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</si>
  <si>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</si>
  <si>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</si>
  <si>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</si>
  <si>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</si>
  <si>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</si>
  <si>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</si>
  <si>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</si>
  <si>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</si>
  <si>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</si>
  <si>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</si>
  <si>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</si>
  <si>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</si>
  <si>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</si>
  <si>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</si>
  <si>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</si>
  <si>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</si>
  <si>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</si>
  <si>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</si>
  <si>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</si>
  <si>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</si>
  <si>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</si>
  <si>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</si>
  <si>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</si>
  <si>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</si>
  <si>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</si>
  <si>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</si>
  <si>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</si>
  <si>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</si>
  <si>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</si>
  <si>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</si>
  <si>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</si>
  <si>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</si>
  <si>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</si>
  <si>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</si>
  <si>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</si>
  <si>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</si>
  <si>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</si>
  <si>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</si>
  <si>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</si>
  <si>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</si>
  <si>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</si>
  <si>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</si>
  <si>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</si>
  <si>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</si>
  <si>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</si>
  <si>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</si>
  <si>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</si>
  <si>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</si>
  <si>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</si>
  <si>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</si>
  <si>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</si>
  <si>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</si>
  <si>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</si>
  <si>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</si>
  <si>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</si>
  <si>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</si>
  <si>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</si>
  <si>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</si>
  <si>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</si>
  <si>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</si>
  <si>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</si>
  <si>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</si>
  <si>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</si>
  <si>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</si>
  <si>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</si>
  <si>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</si>
  <si>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</si>
  <si>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</si>
  <si>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</si>
  <si>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</si>
  <si>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</si>
  <si>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</si>
  <si>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</si>
  <si>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</si>
  <si>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</si>
  <si>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</si>
  <si>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</si>
  <si>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</si>
  <si>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</si>
  <si>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</si>
  <si>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</si>
  <si>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</si>
  <si>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</si>
  <si>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</si>
  <si>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</si>
  <si>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</si>
  <si>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</si>
  <si>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</si>
  <si>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</si>
  <si>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</si>
  <si>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</si>
  <si>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</si>
  <si>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</si>
  <si>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</si>
  <si>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</si>
  <si>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</si>
  <si>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</si>
  <si>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</si>
  <si>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</si>
  <si>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</si>
  <si>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</si>
  <si>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</si>
  <si>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</si>
  <si>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</si>
  <si>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</si>
  <si>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</si>
  <si>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</si>
  <si>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</si>
  <si>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</si>
  <si>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</si>
  <si>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</si>
  <si>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</si>
  <si>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</si>
  <si>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</si>
  <si>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</si>
  <si>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</si>
  <si>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</si>
  <si>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</si>
  <si>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</si>
  <si>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</si>
  <si>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</si>
  <si>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</si>
  <si>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</si>
  <si>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</si>
  <si>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</si>
  <si>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</si>
  <si>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</si>
  <si>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</si>
  <si>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</si>
  <si>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</si>
  <si>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</si>
  <si>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</si>
  <si>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</si>
  <si>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</si>
  <si>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</si>
  <si>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</si>
  <si>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</si>
  <si>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</si>
  <si>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</si>
  <si>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</si>
  <si>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</si>
  <si>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</si>
  <si>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</si>
  <si>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</si>
  <si>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</si>
  <si>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</si>
  <si>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</si>
  <si>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</si>
  <si>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</si>
  <si>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</si>
  <si>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</si>
  <si>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</si>
  <si>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</si>
  <si>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</si>
  <si>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</si>
  <si>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</si>
  <si>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</si>
  <si>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</si>
  <si>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</si>
  <si>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</si>
  <si>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</si>
  <si>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</si>
  <si>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</si>
  <si>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</si>
  <si>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</si>
  <si>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</si>
  <si>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</si>
  <si>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</si>
  <si>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</si>
  <si>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</si>
  <si>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</si>
  <si>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</si>
  <si>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</si>
  <si>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</si>
  <si>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</si>
  <si>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</si>
  <si>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</si>
  <si>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</si>
  <si>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</si>
  <si>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</si>
  <si>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</si>
  <si>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</si>
  <si>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</si>
  <si>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</si>
  <si>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</si>
  <si>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</si>
  <si>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</si>
  <si>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</si>
  <si>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</si>
  <si>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</si>
  <si>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</si>
  <si>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</si>
  <si>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</si>
  <si>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</si>
  <si>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</si>
  <si>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</si>
  <si>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</si>
  <si>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</si>
  <si>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</si>
  <si>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</si>
  <si>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</si>
  <si>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</si>
  <si>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</si>
  <si>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</si>
  <si>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</si>
  <si>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</si>
  <si>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</si>
  <si>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</si>
  <si>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</si>
  <si>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</si>
  <si>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</si>
  <si>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</si>
  <si>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</si>
  <si>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</si>
  <si>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</si>
  <si>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</si>
  <si>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</si>
  <si>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</si>
  <si>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</si>
  <si>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</si>
  <si>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</si>
  <si>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</si>
  <si>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</si>
  <si>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</si>
  <si>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</si>
  <si>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</si>
  <si>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</si>
  <si>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</si>
  <si>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</si>
  <si>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</si>
  <si>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</si>
  <si>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</si>
  <si>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</si>
  <si>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</si>
  <si>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</si>
  <si>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</si>
  <si>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</si>
  <si>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</si>
  <si>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</si>
  <si>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</si>
  <si>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</si>
  <si>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</si>
  <si>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</si>
  <si>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</si>
  <si>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</si>
  <si>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</si>
  <si>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</si>
  <si>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</si>
  <si>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</si>
  <si>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</si>
  <si>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</si>
  <si>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</si>
  <si>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</si>
  <si>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</si>
  <si>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</si>
  <si>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</si>
  <si>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</si>
  <si>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</si>
  <si>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</si>
  <si>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</si>
  <si>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</si>
  <si>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</si>
  <si>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</si>
  <si>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</si>
  <si>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</si>
  <si>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</si>
  <si>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</si>
  <si>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</si>
  <si>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</si>
  <si>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</si>
  <si>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</si>
  <si>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</si>
  <si>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</si>
  <si>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</si>
  <si>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</si>
  <si>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</si>
  <si>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</si>
  <si>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</si>
  <si>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</si>
  <si>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</si>
  <si>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</si>
  <si>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</si>
  <si>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</si>
  <si>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</si>
  <si>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</si>
  <si>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</si>
  <si>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</si>
  <si>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</si>
  <si>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</si>
  <si>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</si>
  <si>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</si>
  <si>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</si>
  <si>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</si>
  <si>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</si>
  <si>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</si>
  <si>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</si>
  <si>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</si>
  <si>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</si>
  <si>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</si>
  <si>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</si>
  <si>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</si>
  <si>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</si>
  <si>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</si>
  <si>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</si>
  <si>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</si>
  <si>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</si>
  <si>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</si>
  <si>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</si>
  <si>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</si>
  <si>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</si>
  <si>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</si>
  <si>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</si>
  <si>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</si>
  <si>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</si>
  <si>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</si>
  <si>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</si>
  <si>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</si>
  <si>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</si>
  <si>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</si>
  <si>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</si>
  <si>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</si>
  <si>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</si>
  <si>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</si>
  <si>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</si>
  <si>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</si>
  <si>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</si>
  <si>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</si>
  <si>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</si>
  <si>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</si>
  <si>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</si>
  <si>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</si>
  <si>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</si>
  <si>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</si>
  <si>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</si>
  <si>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</si>
  <si>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</si>
  <si>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</si>
  <si>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</si>
  <si>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</si>
  <si>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</si>
  <si>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</si>
  <si>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</si>
  <si>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</si>
  <si>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</si>
  <si>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</si>
  <si>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</si>
  <si>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</si>
  <si>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</si>
  <si>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</si>
  <si>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</si>
  <si>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</si>
  <si>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</si>
  <si>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</si>
  <si>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</si>
  <si>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</si>
  <si>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</si>
  <si>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</si>
  <si>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</si>
  <si>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</si>
  <si>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</si>
  <si>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</si>
  <si>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</si>
  <si>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</si>
  <si>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</si>
  <si>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</si>
  <si>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</si>
  <si>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</si>
  <si>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</si>
  <si>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</si>
  <si>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</si>
  <si>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</si>
  <si>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</si>
  <si>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</si>
  <si>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</si>
  <si>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</si>
  <si>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</si>
  <si>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</si>
  <si>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</si>
  <si>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</si>
  <si>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</si>
  <si>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</si>
  <si>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</si>
  <si>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</si>
  <si>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</si>
  <si>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</si>
  <si>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</si>
  <si>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</si>
  <si>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</si>
  <si>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</si>
  <si>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</si>
  <si>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</si>
  <si>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</si>
  <si>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</si>
  <si>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</si>
  <si>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</si>
  <si>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</si>
  <si>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</si>
  <si>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</si>
  <si>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</si>
  <si>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</si>
  <si>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</si>
  <si>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</si>
  <si>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</si>
  <si>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</si>
  <si>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</si>
  <si>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</si>
  <si>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</si>
  <si>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</si>
  <si>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</si>
  <si>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</si>
  <si>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</si>
  <si>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</si>
  <si>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</si>
  <si>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</si>
  <si>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</si>
  <si>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</si>
  <si>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</si>
  <si>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</si>
  <si>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</si>
  <si>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</si>
  <si>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</si>
  <si>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</si>
  <si>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</si>
  <si>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</si>
  <si>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</si>
  <si>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</si>
  <si>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</si>
  <si>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</si>
  <si>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</si>
  <si>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</si>
  <si>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</si>
  <si>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</si>
  <si>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</si>
  <si>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</si>
  <si>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</si>
  <si>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</si>
  <si>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</si>
  <si>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</si>
  <si>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</si>
  <si>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</si>
  <si>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</si>
  <si>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</si>
  <si>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</si>
  <si>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</si>
  <si>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</si>
  <si>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</si>
  <si>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</si>
  <si>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</si>
  <si>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</si>
  <si>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</si>
  <si>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</si>
  <si>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</si>
  <si>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</si>
  <si>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</si>
  <si>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</si>
  <si>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</si>
  <si>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</si>
  <si>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</si>
  <si>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</si>
  <si>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</si>
  <si>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</si>
  <si>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</si>
  <si>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</si>
  <si>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</si>
  <si>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</si>
  <si>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</si>
  <si>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</si>
  <si>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</si>
  <si>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</si>
  <si>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</si>
  <si>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</si>
  <si>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</si>
  <si>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</si>
  <si>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</si>
  <si>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</si>
  <si>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</si>
  <si>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</si>
  <si>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</si>
  <si>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</si>
  <si>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</si>
  <si>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</si>
  <si>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</si>
  <si>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</si>
  <si>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</si>
  <si>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</si>
  <si>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</si>
  <si>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</si>
  <si>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</si>
  <si>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</si>
  <si>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</si>
  <si>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</si>
  <si>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</si>
  <si>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</si>
  <si>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</si>
  <si>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</si>
  <si>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</si>
  <si>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</si>
  <si>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</si>
  <si>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</si>
  <si>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</si>
  <si>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</si>
  <si>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</si>
  <si>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</si>
  <si>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</si>
  <si>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</si>
  <si>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</si>
  <si>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</si>
  <si>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</si>
  <si>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</si>
  <si>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</si>
  <si>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</si>
  <si>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</si>
  <si>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</si>
  <si>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</si>
  <si>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</si>
  <si>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</si>
  <si>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</si>
  <si>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</si>
  <si>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</si>
  <si>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</si>
  <si>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</si>
  <si>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</si>
  <si>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</si>
  <si>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</si>
  <si>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</si>
  <si>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</si>
  <si>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</si>
  <si>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</si>
  <si>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</si>
  <si>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</si>
  <si>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</si>
  <si>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</si>
  <si>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</si>
  <si>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</si>
  <si>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</si>
  <si>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</si>
  <si>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</si>
  <si>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</si>
  <si>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</si>
  <si>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</si>
  <si>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</si>
  <si>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</si>
  <si>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</si>
  <si>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</si>
  <si>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</si>
  <si>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</si>
  <si>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</si>
  <si>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</si>
  <si>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</si>
  <si>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</si>
  <si>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</si>
  <si>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</si>
  <si>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</si>
  <si>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</si>
  <si>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</si>
  <si>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</si>
  <si>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</si>
  <si>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</si>
  <si>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</si>
  <si>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</si>
  <si>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</si>
  <si>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</si>
  <si>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</si>
  <si>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</si>
  <si>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</si>
  <si>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</si>
  <si>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</si>
  <si>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</si>
  <si>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</si>
  <si>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</si>
  <si>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</si>
  <si>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</si>
  <si>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</si>
  <si>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</si>
  <si>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</si>
  <si>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</si>
  <si>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</si>
  <si>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</si>
  <si>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</si>
  <si>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</si>
  <si>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</si>
  <si>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</si>
  <si>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</si>
  <si>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</si>
  <si>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</si>
  <si>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</si>
  <si>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</si>
  <si>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</si>
  <si>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</si>
  <si>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</si>
  <si>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</si>
  <si>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</si>
  <si>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</si>
  <si>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</si>
  <si>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</si>
  <si>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</si>
  <si>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</si>
  <si>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</si>
  <si>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</si>
  <si>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</si>
  <si>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</si>
  <si>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</si>
  <si>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</si>
  <si>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</si>
  <si>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</si>
  <si>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</si>
  <si>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</si>
  <si>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</si>
  <si>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</si>
  <si>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</si>
  <si>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</si>
  <si>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</si>
  <si>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</si>
  <si>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</si>
  <si>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</si>
  <si>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</si>
  <si>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</si>
  <si>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</si>
  <si>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</si>
  <si>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</si>
  <si>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</si>
  <si>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</si>
  <si>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</si>
  <si>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</si>
  <si>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</si>
  <si>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</si>
  <si>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</si>
  <si>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</si>
  <si>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</si>
  <si>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</si>
  <si>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</si>
  <si>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</si>
  <si>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</si>
  <si>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</si>
  <si>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</si>
  <si>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</si>
  <si>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</si>
  <si>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</si>
  <si>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</si>
  <si>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</si>
  <si>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</si>
  <si>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</si>
  <si>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</si>
  <si>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</si>
  <si>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</si>
  <si>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</si>
  <si>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</si>
  <si>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</si>
  <si>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</si>
  <si>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</si>
  <si>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</si>
  <si>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</si>
  <si>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</si>
  <si>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</si>
  <si>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</si>
  <si>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</si>
  <si>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</si>
  <si>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</si>
  <si>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</si>
  <si>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</si>
  <si>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</si>
  <si>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</si>
  <si>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</si>
  <si>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</si>
  <si>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</si>
  <si>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</si>
  <si>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</si>
  <si>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</si>
  <si>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</si>
  <si>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</si>
  <si>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</si>
  <si>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</si>
  <si>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</si>
  <si>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</si>
  <si>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</si>
  <si>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</si>
  <si>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</si>
  <si>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</si>
  <si>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</si>
  <si>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</si>
  <si>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</si>
  <si>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</si>
  <si>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</si>
  <si>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</si>
  <si>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</si>
  <si>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</si>
  <si>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</si>
  <si>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</si>
  <si>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</si>
  <si>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</si>
  <si>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</si>
  <si>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</si>
  <si>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</si>
  <si>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</si>
  <si>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</si>
  <si>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</si>
  <si>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</si>
  <si>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</si>
  <si>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</si>
  <si>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</si>
  <si>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</si>
  <si>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</si>
  <si>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</si>
  <si>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</si>
  <si>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</si>
  <si>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</si>
  <si>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</si>
  <si>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</si>
  <si>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</si>
  <si>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</si>
  <si>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</si>
  <si>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</si>
  <si>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</si>
  <si>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</si>
  <si>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</si>
  <si>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</si>
  <si>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</si>
  <si>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</si>
  <si>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</si>
  <si>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</si>
  <si>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</si>
  <si>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</si>
  <si>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</si>
  <si>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</si>
  <si>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</si>
  <si>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</si>
  <si>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</si>
  <si>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</si>
  <si>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</si>
  <si>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</si>
  <si>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</si>
  <si>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</si>
  <si>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</si>
  <si>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</si>
  <si>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</si>
  <si>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</si>
  <si>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</si>
  <si>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</si>
  <si>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</si>
  <si>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</si>
  <si>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</si>
  <si>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</si>
  <si>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</si>
  <si>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</si>
  <si>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</si>
  <si>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</si>
  <si>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</si>
  <si>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</si>
  <si>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</si>
  <si>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</si>
  <si>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</si>
  <si>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</si>
  <si>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</si>
  <si>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</si>
  <si>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</si>
  <si>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</si>
  <si>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</si>
  <si>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</si>
  <si>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</si>
  <si>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</si>
  <si>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</si>
  <si>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</si>
  <si>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</si>
  <si>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</si>
  <si>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</si>
  <si>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</si>
  <si>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</si>
  <si>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</si>
  <si>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</si>
  <si>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</si>
  <si>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</si>
  <si>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</si>
  <si>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</si>
  <si>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</si>
  <si>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</si>
  <si>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</si>
  <si>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</si>
  <si>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</si>
  <si>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</si>
  <si>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</si>
  <si>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</si>
  <si>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</si>
  <si>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</si>
  <si>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</si>
  <si>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</si>
  <si>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</si>
  <si>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</si>
  <si>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</si>
  <si>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</si>
  <si>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</si>
  <si>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</si>
  <si>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</si>
  <si>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</si>
  <si>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</si>
  <si>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</si>
  <si>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</si>
  <si>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</si>
  <si>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</si>
  <si>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</si>
  <si>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</si>
  <si>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</si>
  <si>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</si>
  <si>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</si>
  <si>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</si>
  <si>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</si>
  <si>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</si>
  <si>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</si>
  <si>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</si>
  <si>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</si>
  <si>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</si>
  <si>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</si>
  <si>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</si>
  <si>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</si>
  <si>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</si>
  <si>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</si>
  <si>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</si>
  <si>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</si>
  <si>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</si>
  <si>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</si>
  <si>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</si>
  <si>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</si>
  <si>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</si>
  <si>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</si>
  <si>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</si>
  <si>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</si>
  <si>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</si>
  <si>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</si>
  <si>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</si>
  <si>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</si>
  <si>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</si>
  <si>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</si>
  <si>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</si>
  <si>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</si>
  <si>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</si>
  <si>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</si>
  <si>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</si>
  <si>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</si>
  <si>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</si>
  <si>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</si>
  <si>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</si>
  <si>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</si>
  <si>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</si>
  <si>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</si>
  <si>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</si>
  <si>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</si>
  <si>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</si>
  <si>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</si>
  <si>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</si>
  <si>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</si>
  <si>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</si>
  <si>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</si>
  <si>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</si>
  <si>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</si>
  <si>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</si>
  <si>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</si>
  <si>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</si>
  <si>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</si>
  <si>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</si>
  <si>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</si>
  <si>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</si>
  <si>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</si>
  <si>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</si>
  <si>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</si>
  <si>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</si>
  <si>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</si>
  <si>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</si>
  <si>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</si>
  <si>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</si>
  <si>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</si>
  <si>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</si>
  <si>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</si>
  <si>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</si>
  <si>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</si>
  <si>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</si>
  <si>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</si>
  <si>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</si>
  <si>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</si>
  <si>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</si>
  <si>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</si>
  <si>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</si>
  <si>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</si>
  <si>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</si>
  <si>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</si>
  <si>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</si>
  <si>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</si>
  <si>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</si>
  <si>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</si>
  <si>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</si>
  <si>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</si>
  <si>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</si>
  <si>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</si>
  <si>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</si>
  <si>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</si>
  <si>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</si>
  <si>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</si>
  <si>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</si>
  <si>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</si>
  <si>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</si>
  <si>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</si>
  <si>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</si>
  <si>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</si>
  <si>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</si>
  <si>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</si>
  <si>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</si>
  <si>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</si>
  <si>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</si>
  <si>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</si>
  <si>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</si>
  <si>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</si>
  <si>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</si>
  <si>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</si>
  <si>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</si>
  <si>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</si>
  <si>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</si>
  <si>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</si>
  <si>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</si>
  <si>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</si>
  <si>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</si>
  <si>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</si>
  <si>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</si>
  <si>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</si>
  <si>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</si>
  <si>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</si>
  <si>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</si>
  <si>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</si>
  <si>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</si>
  <si>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</si>
  <si>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</si>
  <si>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</si>
  <si>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</si>
  <si>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</si>
  <si>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</si>
  <si>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</si>
  <si>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</si>
  <si>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</si>
  <si>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</si>
  <si>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</si>
  <si>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</si>
  <si>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</si>
  <si>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</si>
  <si>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</si>
  <si>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</si>
  <si>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</si>
  <si>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</si>
  <si>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</si>
  <si>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</si>
  <si>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</si>
  <si>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</si>
  <si>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</si>
  <si>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</si>
  <si>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</si>
  <si>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</si>
  <si>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</si>
  <si>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</si>
  <si>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</si>
  <si>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</si>
  <si>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</si>
  <si>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</si>
  <si>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</si>
  <si>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</si>
  <si>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</si>
  <si>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</si>
  <si>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</si>
  <si>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</si>
  <si>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</si>
  <si>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</si>
  <si>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</si>
  <si>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</si>
  <si>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</si>
  <si>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</si>
  <si>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</si>
  <si>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</si>
  <si>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</si>
  <si>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</si>
  <si>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</si>
  <si>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</si>
  <si>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</si>
  <si>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</si>
  <si>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</si>
  <si>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</si>
  <si>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</si>
  <si>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</si>
  <si>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</si>
  <si>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</si>
  <si>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</si>
  <si>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</si>
  <si>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</si>
  <si>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</si>
  <si>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</si>
  <si>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</si>
  <si>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</si>
  <si>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</si>
  <si>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</si>
  <si>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</si>
  <si>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</si>
  <si>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</si>
  <si>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</si>
  <si>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</si>
  <si>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</si>
  <si>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</si>
  <si>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</si>
  <si>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</si>
  <si>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</si>
  <si>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</si>
  <si>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</si>
  <si>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</si>
  <si>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</si>
  <si>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</si>
  <si>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</si>
  <si>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</si>
  <si>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</si>
  <si>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</si>
  <si>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</si>
  <si>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</si>
  <si>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</si>
  <si>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</si>
  <si>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</si>
  <si>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</si>
  <si>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</si>
  <si>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</si>
  <si>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</si>
  <si>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</si>
  <si>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</si>
  <si>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</si>
  <si>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</si>
  <si>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</si>
  <si>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</si>
  <si>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</si>
  <si>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</si>
  <si>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</si>
  <si>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</si>
  <si>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</si>
  <si>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</si>
  <si>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</si>
  <si>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</si>
  <si>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</si>
  <si>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</si>
  <si>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</si>
  <si>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</si>
  <si>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</si>
  <si>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</si>
  <si>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</si>
  <si>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</si>
  <si>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</si>
  <si>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</si>
  <si>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</si>
  <si>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</si>
  <si>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</si>
  <si>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</si>
  <si>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</si>
  <si>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</si>
  <si>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</si>
  <si>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</si>
  <si>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</si>
  <si>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</si>
  <si>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</si>
  <si>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</si>
  <si>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</si>
  <si>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</si>
  <si>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</si>
  <si>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</si>
  <si>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</si>
  <si>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</si>
  <si>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</si>
  <si>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</si>
  <si>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</si>
  <si>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</si>
  <si>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</si>
  <si>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</si>
  <si>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</si>
  <si>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</si>
  <si>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</si>
  <si>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</si>
  <si>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</si>
  <si>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</si>
  <si>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</si>
  <si>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</si>
  <si>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</si>
  <si>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</si>
  <si>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</si>
  <si>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</si>
  <si>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</si>
  <si>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</si>
  <si>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</si>
  <si>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</si>
  <si>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</si>
  <si>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</si>
  <si>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</si>
  <si>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</si>
  <si>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</si>
  <si>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</si>
  <si>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</si>
  <si>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</si>
  <si>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</si>
  <si>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</si>
  <si>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</si>
  <si>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</si>
  <si>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</si>
  <si>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</si>
  <si>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</si>
  <si>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</si>
  <si>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</si>
  <si>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</si>
  <si>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</si>
  <si>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</si>
  <si>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</si>
  <si>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</si>
  <si>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</si>
  <si>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</si>
  <si>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</si>
  <si>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</si>
  <si>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</si>
  <si>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</si>
  <si>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</si>
  <si>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</si>
  <si>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</si>
  <si>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</si>
  <si>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</si>
  <si>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</si>
  <si>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</si>
  <si>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</si>
  <si>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</si>
  <si>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</si>
  <si>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</si>
  <si>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</si>
  <si>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</si>
  <si>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</si>
  <si>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</si>
  <si>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</si>
  <si>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</si>
  <si>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</si>
  <si>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</si>
  <si>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</si>
  <si>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</si>
  <si>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</si>
  <si>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</si>
  <si>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</si>
  <si>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</si>
  <si>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</si>
  <si>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</si>
  <si>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</si>
  <si>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</si>
  <si>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</si>
  <si>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</si>
  <si>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</si>
  <si>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</si>
  <si>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</si>
  <si>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</si>
  <si>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</si>
  <si>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</si>
  <si>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</si>
  <si>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</si>
  <si>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</si>
  <si>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</si>
  <si>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</si>
  <si>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</si>
  <si>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</si>
  <si>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</si>
  <si>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</si>
  <si>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</si>
  <si>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</si>
  <si>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</si>
  <si>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</si>
  <si>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</si>
  <si>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</si>
  <si>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</si>
  <si>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</si>
  <si>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</si>
  <si>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</si>
  <si>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</si>
  <si>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</si>
  <si>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</si>
  <si>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</si>
  <si>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</si>
  <si>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</si>
  <si>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</si>
  <si>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</si>
  <si>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</si>
  <si>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</si>
  <si>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</si>
  <si>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</si>
  <si>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</si>
  <si>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</si>
  <si>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</si>
  <si>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</si>
  <si>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</si>
  <si>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</si>
  <si>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</si>
  <si>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</si>
  <si>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</si>
  <si>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</si>
  <si>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</si>
  <si>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</si>
  <si>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</si>
  <si>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</si>
  <si>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</si>
  <si>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</si>
  <si>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</si>
  <si>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</si>
  <si>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</si>
  <si>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</si>
  <si>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</si>
  <si>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</si>
  <si>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</si>
  <si>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</si>
  <si>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</si>
  <si>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</si>
  <si>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</si>
  <si>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</si>
  <si>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</si>
  <si>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</si>
  <si>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</si>
  <si>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</si>
  <si>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</si>
  <si>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</si>
  <si>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</si>
  <si>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</si>
  <si>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</si>
  <si>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</si>
  <si>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</si>
  <si>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</si>
  <si>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</si>
  <si>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</si>
  <si>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</si>
  <si>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</si>
  <si>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</si>
  <si>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</si>
  <si>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</si>
  <si>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</si>
  <si>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</si>
  <si>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</si>
  <si>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</si>
  <si>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</si>
  <si>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</si>
  <si>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</si>
  <si>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</si>
  <si>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</si>
  <si>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</si>
  <si>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</si>
  <si>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</si>
  <si>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</si>
  <si>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</si>
  <si>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</si>
  <si>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</si>
  <si>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</si>
  <si>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</si>
  <si>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</si>
  <si>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</si>
  <si>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</si>
  <si>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</si>
  <si>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</si>
  <si>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</si>
  <si>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</si>
  <si>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</si>
  <si>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</si>
  <si>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</si>
  <si>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</si>
  <si>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</si>
  <si>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</si>
  <si>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</si>
  <si>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</si>
  <si>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</si>
  <si>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</si>
  <si>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</si>
  <si>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</si>
  <si>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</si>
  <si>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</si>
  <si>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</si>
  <si>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</si>
  <si>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</si>
  <si>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</si>
  <si>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</si>
  <si>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</si>
  <si>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</si>
  <si>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</si>
  <si>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</si>
  <si>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</si>
  <si>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</si>
  <si>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</si>
  <si>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</si>
  <si>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</si>
  <si>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</si>
  <si>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</si>
  <si>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</si>
  <si>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</si>
  <si>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</si>
  <si>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</si>
  <si>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</si>
  <si>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</si>
  <si>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</si>
  <si>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</si>
  <si>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</si>
  <si>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</si>
  <si>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</si>
  <si>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</si>
  <si>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</si>
  <si>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</si>
  <si>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</si>
  <si>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</si>
  <si>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</si>
  <si>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</si>
  <si>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</si>
  <si>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</si>
  <si>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</si>
  <si>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</si>
  <si>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</si>
  <si>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</si>
  <si>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</si>
  <si>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</si>
  <si>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</si>
  <si>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</si>
  <si>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</si>
  <si>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</si>
  <si>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</si>
  <si>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</si>
  <si>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</si>
  <si>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</si>
  <si>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</si>
  <si>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</si>
  <si>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</si>
  <si>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</si>
  <si>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</si>
  <si>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</si>
  <si>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</si>
  <si>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</si>
  <si>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</si>
  <si>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</si>
  <si>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</si>
  <si>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</si>
  <si>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</si>
  <si>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</si>
  <si>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</si>
  <si>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</si>
  <si>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</si>
  <si>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</si>
  <si>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</si>
  <si>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</si>
  <si>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</si>
  <si>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</si>
  <si>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</si>
  <si>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</si>
  <si>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</si>
  <si>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</si>
  <si>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</si>
  <si>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</si>
  <si>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</si>
  <si>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</si>
  <si>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</si>
  <si>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</si>
  <si>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</si>
  <si>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</si>
  <si>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</si>
  <si>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</si>
  <si>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</si>
  <si>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</si>
  <si>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</si>
  <si>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</si>
  <si>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</si>
  <si>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</si>
  <si>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</si>
  <si>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</si>
  <si>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</si>
  <si>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</si>
  <si>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</si>
  <si>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</si>
  <si>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</si>
  <si>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</si>
  <si>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</si>
  <si>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</si>
  <si>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</si>
  <si>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</si>
  <si>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</si>
  <si>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</si>
  <si>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</si>
  <si>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</si>
  <si>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</si>
  <si>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</si>
  <si>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</si>
  <si>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</si>
  <si>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</si>
  <si>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</si>
  <si>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</si>
  <si>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</si>
  <si>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</si>
  <si>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</si>
  <si>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</si>
  <si>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</si>
  <si>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</si>
  <si>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</si>
  <si>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</si>
  <si>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</si>
  <si>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</si>
  <si>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</si>
  <si>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</si>
  <si>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</si>
  <si>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</si>
  <si>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</si>
  <si>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</si>
  <si>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</si>
  <si>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</si>
  <si>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</si>
  <si>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</si>
  <si>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</si>
  <si>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</si>
  <si>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</si>
  <si>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</si>
  <si>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</si>
  <si>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</si>
  <si>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</si>
  <si>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</si>
  <si>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</si>
  <si>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</si>
  <si>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</si>
  <si>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</si>
  <si>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</si>
  <si>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</si>
  <si>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</si>
  <si>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</si>
  <si>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</si>
  <si>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</si>
  <si>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</si>
  <si>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</si>
  <si>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</si>
  <si>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</si>
  <si>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</si>
  <si>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</si>
  <si>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</si>
  <si>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</si>
  <si>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</si>
  <si>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</si>
  <si>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</si>
  <si>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</si>
  <si>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</si>
  <si>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</si>
  <si>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</si>
  <si>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</si>
  <si>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</si>
  <si>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</si>
  <si>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</si>
  <si>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</si>
  <si>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</si>
  <si>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</si>
  <si>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</si>
  <si>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</si>
  <si>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</si>
  <si>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</si>
  <si>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</si>
  <si>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</si>
  <si>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</si>
  <si>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</si>
  <si>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</si>
  <si>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</si>
  <si>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</si>
  <si>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</si>
  <si>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</si>
  <si>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</si>
  <si>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</si>
  <si>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</si>
  <si>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</si>
  <si>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</si>
  <si>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</si>
  <si>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</si>
  <si>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</si>
  <si>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</si>
  <si>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</si>
  <si>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</si>
  <si>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</si>
  <si>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</si>
  <si>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</si>
  <si>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</si>
  <si>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</si>
  <si>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</si>
  <si>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</si>
  <si>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</si>
  <si>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</si>
  <si>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</si>
  <si>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</si>
  <si>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</si>
  <si>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</si>
  <si>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</si>
  <si>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</si>
  <si>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</si>
  <si>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</si>
  <si>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</si>
  <si>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</si>
  <si>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</si>
  <si>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</si>
  <si>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</si>
  <si>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</si>
  <si>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</si>
  <si>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</si>
  <si>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</si>
  <si>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</si>
  <si>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</si>
  <si>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</si>
  <si>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</si>
  <si>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</si>
  <si>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</si>
  <si>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</si>
  <si>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</si>
  <si>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</si>
  <si>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</si>
  <si>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</si>
  <si>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</si>
  <si>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</si>
  <si>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</si>
  <si>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</si>
  <si>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</si>
  <si>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</si>
  <si>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</si>
  <si>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</si>
  <si>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</si>
  <si>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</si>
  <si>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</si>
  <si>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</si>
  <si>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</si>
  <si>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</si>
  <si>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</si>
  <si>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</si>
  <si>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</si>
  <si>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</si>
  <si>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</si>
  <si>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</si>
  <si>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</si>
  <si>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</si>
  <si>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</si>
  <si>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</si>
  <si>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</si>
  <si>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</si>
  <si>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</si>
  <si>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</si>
  <si>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</si>
  <si>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</si>
  <si>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</si>
  <si>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</si>
  <si>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</si>
  <si>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</si>
  <si>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</si>
  <si>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</si>
  <si>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</si>
  <si>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</si>
  <si>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</si>
  <si>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</si>
  <si>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</si>
  <si>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</si>
  <si>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</si>
  <si>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</si>
  <si>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</si>
  <si>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</si>
  <si>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</si>
  <si>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</si>
  <si>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</si>
  <si>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</si>
  <si>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</si>
  <si>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</si>
  <si>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</si>
  <si>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</si>
  <si>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</si>
  <si>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</si>
  <si>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</si>
  <si>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</si>
  <si>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</si>
  <si>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</si>
  <si>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</si>
  <si>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</si>
  <si>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</si>
  <si>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</si>
  <si>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</si>
  <si>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</si>
  <si>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</si>
  <si>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</si>
  <si>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</si>
  <si>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</si>
  <si>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</si>
  <si>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</si>
  <si>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</si>
  <si>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</si>
  <si>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</si>
  <si>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</si>
  <si>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</si>
  <si>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</si>
  <si>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</si>
  <si>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</si>
  <si>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</si>
  <si>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</si>
  <si>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</si>
  <si>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</si>
  <si>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</si>
  <si>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</si>
  <si>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</si>
  <si>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</si>
  <si>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</si>
  <si>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</si>
  <si>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</si>
  <si>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</si>
  <si>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</si>
  <si>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</si>
  <si>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</si>
  <si>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</si>
  <si>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</si>
  <si>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</si>
  <si>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</si>
  <si>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</si>
  <si>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</si>
  <si>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</si>
  <si>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</si>
  <si>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</si>
  <si>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</si>
  <si>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</si>
  <si>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</si>
  <si>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</si>
  <si>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</si>
  <si>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</si>
  <si>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</si>
  <si>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</si>
  <si>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</si>
  <si>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</si>
  <si>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</si>
  <si>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</si>
  <si>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</si>
  <si>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</si>
  <si>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</si>
  <si>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</si>
  <si>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</si>
  <si>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</si>
  <si>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</si>
  <si>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</si>
  <si>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</si>
  <si>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</si>
  <si>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</si>
  <si>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</si>
  <si>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</si>
  <si>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</si>
  <si>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</si>
  <si>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</si>
  <si>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</si>
  <si>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</si>
  <si>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</si>
  <si>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</si>
  <si>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</si>
  <si>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</si>
  <si>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</si>
  <si>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</si>
  <si>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</si>
  <si>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</si>
  <si>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</si>
  <si>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</si>
  <si>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</si>
  <si>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</si>
  <si>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</si>
  <si>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</si>
  <si>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</si>
  <si>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</si>
  <si>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</si>
  <si>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</si>
  <si>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</si>
  <si>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</si>
  <si>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</si>
  <si>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</si>
  <si>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</si>
  <si>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</si>
  <si>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</si>
  <si>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</si>
  <si>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</si>
  <si>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</si>
  <si>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</si>
  <si>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</si>
  <si>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</si>
  <si>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</si>
  <si>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</si>
  <si>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</si>
  <si>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</si>
  <si>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</si>
  <si>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</si>
  <si>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</si>
  <si>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</si>
  <si>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</si>
  <si>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</si>
  <si>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</si>
  <si>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</si>
  <si>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</si>
  <si>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</si>
  <si>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</si>
  <si>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</si>
  <si>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</si>
  <si>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</si>
  <si>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</si>
  <si>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</si>
  <si>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</si>
  <si>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</si>
  <si>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</si>
  <si>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</si>
  <si>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</si>
  <si>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</si>
  <si>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</si>
  <si>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</si>
  <si>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</si>
  <si>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</si>
  <si>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</si>
  <si>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</si>
  <si>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</si>
  <si>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</si>
  <si>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</si>
  <si>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</si>
  <si>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</si>
  <si>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</si>
  <si>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</si>
  <si>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</si>
  <si>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</si>
  <si>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</si>
  <si>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</si>
  <si>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</si>
  <si>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</si>
  <si>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</si>
  <si>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</si>
  <si>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</si>
  <si>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</si>
  <si>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</si>
  <si>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</si>
  <si>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</si>
  <si>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</si>
  <si>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</si>
  <si>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</si>
  <si>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</si>
  <si>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</si>
  <si>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</si>
  <si>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</si>
  <si>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</si>
  <si>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</si>
  <si>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3335880041</t>
  </si>
  <si>
    <t>3335880127</t>
  </si>
  <si>
    <t>3335880126</t>
  </si>
  <si>
    <t>3335880125</t>
  </si>
  <si>
    <t>ATM Estación Texaco Las Lavas</t>
  </si>
  <si>
    <t>DRBR166</t>
  </si>
  <si>
    <t>3335880147</t>
  </si>
  <si>
    <t>3335880145</t>
  </si>
  <si>
    <t>3335880144</t>
  </si>
  <si>
    <t>3335880156</t>
  </si>
  <si>
    <t>3335880155</t>
  </si>
  <si>
    <t>3335880154</t>
  </si>
  <si>
    <t>3335880153</t>
  </si>
  <si>
    <t>3335880151</t>
  </si>
  <si>
    <t>3335880150</t>
  </si>
  <si>
    <t>3335880162</t>
  </si>
  <si>
    <t>3335880161</t>
  </si>
  <si>
    <t>3335880160</t>
  </si>
  <si>
    <t>3335880159</t>
  </si>
  <si>
    <t>3335880166</t>
  </si>
  <si>
    <t>3335880165</t>
  </si>
  <si>
    <t>3335880163</t>
  </si>
  <si>
    <t>LECTOR.</t>
  </si>
  <si>
    <t>DISPENSADOR.</t>
  </si>
  <si>
    <t>3335880128</t>
  </si>
  <si>
    <t>3335879893</t>
  </si>
  <si>
    <t>3335879882</t>
  </si>
  <si>
    <t>3335879880</t>
  </si>
  <si>
    <t>3335879873</t>
  </si>
  <si>
    <t>09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</si>
</sst>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2"/>
  <sheetViews>
    <sheetView zoomScale="70" zoomScaleNormal="70" workbookViewId="0">
      <pane ySplit="4" topLeftCell="A5" activePane="bottomLeft" state="frozen"/>
      <selection pane="bottomLeft" activeCell="A4" sqref="A4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6.42578125" style="44" bestFit="1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2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2636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ht="18" x14ac:dyDescent="0.25">
      <c r="A5" s="131" t="str">
        <f>VLOOKUP(E5,'LISTADO ATM'!$A$2:$C$898,3,0)</f>
        <v>SUR</v>
      </c>
      <c r="B5" s="138" t="s">
        <v>2599</v>
      </c>
      <c r="C5" s="127">
        <v>44324.58898148148</v>
      </c>
      <c r="D5" s="127" t="s">
        <v>2180</v>
      </c>
      <c r="E5" s="128">
        <v>45</v>
      </c>
      <c r="F5" s="144" t="str">
        <f>VLOOKUP(E5,VIP!$A$2:$O13083,2,0)</f>
        <v>DRBR045</v>
      </c>
      <c r="G5" s="131" t="str">
        <f>VLOOKUP(E5,'LISTADO ATM'!$A$2:$B$897,2,0)</f>
        <v xml:space="preserve">ATM Oficina Tamayo </v>
      </c>
      <c r="H5" s="131" t="str">
        <f>VLOOKUP(E5,VIP!$A$2:$O17922,7,FALSE)</f>
        <v>Si</v>
      </c>
      <c r="I5" s="131" t="str">
        <f>VLOOKUP(E5,VIP!$A$2:$O9887,8,FALSE)</f>
        <v>Si</v>
      </c>
      <c r="J5" s="131" t="str">
        <f>VLOOKUP(E5,VIP!$A$2:$O9837,8,FALSE)</f>
        <v>Si</v>
      </c>
      <c r="K5" s="131" t="str">
        <f>VLOOKUP(E5,VIP!$A$2:$O13411,6,0)</f>
        <v>SI</v>
      </c>
      <c r="L5" s="129" t="s">
        <v>2219</v>
      </c>
      <c r="M5" s="126" t="s">
        <v>2455</v>
      </c>
      <c r="N5" s="142" t="s">
        <v>2462</v>
      </c>
      <c r="O5" s="141" t="s">
        <v>2464</v>
      </c>
      <c r="P5" s="130"/>
      <c r="Q5" s="126" t="s">
        <v>2219</v>
      </c>
    </row>
    <row r="6" spans="1:17" ht="18" x14ac:dyDescent="0.25">
      <c r="A6" s="131" t="str">
        <f>VLOOKUP(E6,'LISTADO ATM'!$A$2:$C$898,3,0)</f>
        <v>ESTE</v>
      </c>
      <c r="B6" s="138" t="s">
        <v>2623</v>
      </c>
      <c r="C6" s="127">
        <v>44325.172523148147</v>
      </c>
      <c r="D6" s="127" t="s">
        <v>2180</v>
      </c>
      <c r="E6" s="128">
        <v>68</v>
      </c>
      <c r="F6" s="144" t="str">
        <f>VLOOKUP(E6,VIP!$A$2:$O13050,2,0)</f>
        <v>DRBR068</v>
      </c>
      <c r="G6" s="131" t="str">
        <f>VLOOKUP(E6,'LISTADO ATM'!$A$2:$B$897,2,0)</f>
        <v xml:space="preserve">ATM Hotel Nickelodeon (Punta Cana) </v>
      </c>
      <c r="H6" s="131" t="str">
        <f>VLOOKUP(E6,VIP!$A$2:$O17926,7,FALSE)</f>
        <v>Si</v>
      </c>
      <c r="I6" s="131" t="str">
        <f>VLOOKUP(E6,VIP!$A$2:$O9891,8,FALSE)</f>
        <v>Si</v>
      </c>
      <c r="J6" s="131" t="str">
        <f>VLOOKUP(E6,VIP!$A$2:$O9841,8,FALSE)</f>
        <v>Si</v>
      </c>
      <c r="K6" s="131" t="str">
        <f>VLOOKUP(E6,VIP!$A$2:$O13415,6,0)</f>
        <v>NO</v>
      </c>
      <c r="L6" s="129" t="s">
        <v>2219</v>
      </c>
      <c r="M6" s="126" t="s">
        <v>2455</v>
      </c>
      <c r="N6" s="142" t="s">
        <v>2462</v>
      </c>
      <c r="O6" s="141" t="s">
        <v>2464</v>
      </c>
      <c r="P6" s="130"/>
      <c r="Q6" s="126" t="s">
        <v>2219</v>
      </c>
    </row>
    <row r="7" spans="1:17" ht="18" x14ac:dyDescent="0.25">
      <c r="A7" s="131" t="str">
        <f>VLOOKUP(E7,'LISTADO ATM'!$A$2:$C$898,3,0)</f>
        <v>DISTRITO NACIONAL</v>
      </c>
      <c r="B7" s="138" t="s">
        <v>2590</v>
      </c>
      <c r="C7" s="127">
        <v>44323.983634259261</v>
      </c>
      <c r="D7" s="127" t="s">
        <v>2180</v>
      </c>
      <c r="E7" s="128">
        <v>160</v>
      </c>
      <c r="F7" s="144" t="str">
        <f>VLOOKUP(E7,VIP!$A$2:$O13058,2,0)</f>
        <v>DRBR160</v>
      </c>
      <c r="G7" s="131" t="str">
        <f>VLOOKUP(E7,'LISTADO ATM'!$A$2:$B$897,2,0)</f>
        <v xml:space="preserve">ATM Oficina Herrera </v>
      </c>
      <c r="H7" s="131" t="str">
        <f>VLOOKUP(E7,VIP!$A$2:$O17924,7,FALSE)</f>
        <v>Si</v>
      </c>
      <c r="I7" s="131" t="str">
        <f>VLOOKUP(E7,VIP!$A$2:$O9889,8,FALSE)</f>
        <v>Si</v>
      </c>
      <c r="J7" s="131" t="str">
        <f>VLOOKUP(E7,VIP!$A$2:$O9839,8,FALSE)</f>
        <v>Si</v>
      </c>
      <c r="K7" s="131" t="str">
        <f>VLOOKUP(E7,VIP!$A$2:$O13413,6,0)</f>
        <v>NO</v>
      </c>
      <c r="L7" s="129" t="s">
        <v>2219</v>
      </c>
      <c r="M7" s="126" t="s">
        <v>2455</v>
      </c>
      <c r="N7" s="142" t="s">
        <v>2462</v>
      </c>
      <c r="O7" s="141" t="s">
        <v>2464</v>
      </c>
      <c r="P7" s="130"/>
      <c r="Q7" s="126" t="s">
        <v>2219</v>
      </c>
    </row>
    <row r="8" spans="1:17" ht="18" x14ac:dyDescent="0.25">
      <c r="A8" s="131" t="str">
        <f>VLOOKUP(E8,'LISTADO ATM'!$A$2:$C$898,3,0)</f>
        <v>DISTRITO NACIONAL</v>
      </c>
      <c r="B8" s="138" t="s">
        <v>2587</v>
      </c>
      <c r="C8" s="127">
        <v>44323.987222222226</v>
      </c>
      <c r="D8" s="127" t="s">
        <v>2180</v>
      </c>
      <c r="E8" s="128">
        <v>194</v>
      </c>
      <c r="F8" s="144" t="str">
        <f>VLOOKUP(E8,VIP!$A$2:$O13061,2,0)</f>
        <v>DRBR194</v>
      </c>
      <c r="G8" s="131" t="str">
        <f>VLOOKUP(E8,'LISTADO ATM'!$A$2:$B$897,2,0)</f>
        <v xml:space="preserve">ATM UNP Pantoja </v>
      </c>
      <c r="H8" s="131" t="str">
        <f>VLOOKUP(E8,VIP!$A$2:$O17921,7,FALSE)</f>
        <v>Si</v>
      </c>
      <c r="I8" s="131" t="str">
        <f>VLOOKUP(E8,VIP!$A$2:$O9886,8,FALSE)</f>
        <v>No</v>
      </c>
      <c r="J8" s="131" t="str">
        <f>VLOOKUP(E8,VIP!$A$2:$O9836,8,FALSE)</f>
        <v>No</v>
      </c>
      <c r="K8" s="131" t="str">
        <f>VLOOKUP(E8,VIP!$A$2:$O13410,6,0)</f>
        <v>NO</v>
      </c>
      <c r="L8" s="129" t="s">
        <v>2219</v>
      </c>
      <c r="M8" s="126" t="s">
        <v>2455</v>
      </c>
      <c r="N8" s="142" t="s">
        <v>2462</v>
      </c>
      <c r="O8" s="141" t="s">
        <v>2464</v>
      </c>
      <c r="P8" s="130"/>
      <c r="Q8" s="126" t="s">
        <v>2219</v>
      </c>
    </row>
    <row r="9" spans="1:17" ht="18" x14ac:dyDescent="0.25">
      <c r="A9" s="131" t="str">
        <f>VLOOKUP(E9,'LISTADO ATM'!$A$2:$C$898,3,0)</f>
        <v>ESTE</v>
      </c>
      <c r="B9" s="138" t="s">
        <v>2610</v>
      </c>
      <c r="C9" s="127">
        <v>44324.631724537037</v>
      </c>
      <c r="D9" s="127" t="s">
        <v>2180</v>
      </c>
      <c r="E9" s="128">
        <v>211</v>
      </c>
      <c r="F9" s="144" t="str">
        <f>VLOOKUP(E9,VIP!$A$2:$O13071,2,0)</f>
        <v>DRBR211</v>
      </c>
      <c r="G9" s="131" t="str">
        <f>VLOOKUP(E9,'LISTADO ATM'!$A$2:$B$897,2,0)</f>
        <v xml:space="preserve">ATM Oficina La Romana I </v>
      </c>
      <c r="H9" s="131" t="str">
        <f>VLOOKUP(E9,VIP!$A$2:$O17947,7,FALSE)</f>
        <v>Si</v>
      </c>
      <c r="I9" s="131" t="str">
        <f>VLOOKUP(E9,VIP!$A$2:$O9912,8,FALSE)</f>
        <v>Si</v>
      </c>
      <c r="J9" s="131" t="str">
        <f>VLOOKUP(E9,VIP!$A$2:$O9862,8,FALSE)</f>
        <v>Si</v>
      </c>
      <c r="K9" s="131" t="str">
        <f>VLOOKUP(E9,VIP!$A$2:$O13436,6,0)</f>
        <v>NO</v>
      </c>
      <c r="L9" s="129" t="s">
        <v>2219</v>
      </c>
      <c r="M9" s="126" t="s">
        <v>2455</v>
      </c>
      <c r="N9" s="142" t="s">
        <v>2462</v>
      </c>
      <c r="O9" s="141" t="s">
        <v>2464</v>
      </c>
      <c r="P9" s="130"/>
      <c r="Q9" s="126" t="s">
        <v>2219</v>
      </c>
    </row>
    <row r="10" spans="1:17" ht="18" x14ac:dyDescent="0.25">
      <c r="A10" s="131" t="str">
        <f>VLOOKUP(E10,'LISTADO ATM'!$A$2:$C$898,3,0)</f>
        <v>DISTRITO NACIONAL</v>
      </c>
      <c r="B10" s="138" t="s">
        <v>2585</v>
      </c>
      <c r="C10" s="127">
        <v>44324.022199074076</v>
      </c>
      <c r="D10" s="127" t="s">
        <v>2180</v>
      </c>
      <c r="E10" s="128">
        <v>487</v>
      </c>
      <c r="F10" s="144" t="str">
        <f>VLOOKUP(E10,VIP!$A$2:$O13102,2,0)</f>
        <v>DRBR487</v>
      </c>
      <c r="G10" s="131" t="str">
        <f>VLOOKUP(E10,'LISTADO ATM'!$A$2:$B$897,2,0)</f>
        <v xml:space="preserve">ATM Olé Hainamosa </v>
      </c>
      <c r="H10" s="131" t="str">
        <f>VLOOKUP(E10,VIP!$A$2:$O17978,7,FALSE)</f>
        <v>Si</v>
      </c>
      <c r="I10" s="131" t="str">
        <f>VLOOKUP(E10,VIP!$A$2:$O9943,8,FALSE)</f>
        <v>Si</v>
      </c>
      <c r="J10" s="131" t="str">
        <f>VLOOKUP(E10,VIP!$A$2:$O9893,8,FALSE)</f>
        <v>Si</v>
      </c>
      <c r="K10" s="131" t="str">
        <f>VLOOKUP(E10,VIP!$A$2:$O13467,6,0)</f>
        <v>SI</v>
      </c>
      <c r="L10" s="129" t="s">
        <v>2219</v>
      </c>
      <c r="M10" s="126" t="s">
        <v>2455</v>
      </c>
      <c r="N10" s="142" t="s">
        <v>2462</v>
      </c>
      <c r="O10" s="141" t="s">
        <v>2464</v>
      </c>
      <c r="P10" s="130"/>
      <c r="Q10" s="126" t="s">
        <v>2219</v>
      </c>
    </row>
    <row r="11" spans="1:17" ht="18" x14ac:dyDescent="0.25">
      <c r="A11" s="131" t="str">
        <f>VLOOKUP(E11,'LISTADO ATM'!$A$2:$C$898,3,0)</f>
        <v>DISTRITO NACIONAL</v>
      </c>
      <c r="B11" s="138" t="s">
        <v>2577</v>
      </c>
      <c r="C11" s="127">
        <v>44322.51190972222</v>
      </c>
      <c r="D11" s="127" t="s">
        <v>2180</v>
      </c>
      <c r="E11" s="128">
        <v>493</v>
      </c>
      <c r="F11" s="144" t="str">
        <f>VLOOKUP(E11,VIP!$A$2:$O13037,2,0)</f>
        <v>DRBR493</v>
      </c>
      <c r="G11" s="131" t="str">
        <f>VLOOKUP(E11,'LISTADO ATM'!$A$2:$B$897,2,0)</f>
        <v xml:space="preserve">ATM Oficina Haina Occidental II </v>
      </c>
      <c r="H11" s="131" t="str">
        <f>VLOOKUP(E11,VIP!$A$2:$O17900,7,FALSE)</f>
        <v>Si</v>
      </c>
      <c r="I11" s="131" t="str">
        <f>VLOOKUP(E11,VIP!$A$2:$O9865,8,FALSE)</f>
        <v>Si</v>
      </c>
      <c r="J11" s="131" t="str">
        <f>VLOOKUP(E11,VIP!$A$2:$O9815,8,FALSE)</f>
        <v>Si</v>
      </c>
      <c r="K11" s="131" t="str">
        <f>VLOOKUP(E11,VIP!$A$2:$O13389,6,0)</f>
        <v>NO</v>
      </c>
      <c r="L11" s="129" t="s">
        <v>2219</v>
      </c>
      <c r="M11" s="126" t="s">
        <v>2455</v>
      </c>
      <c r="N11" s="142" t="s">
        <v>2580</v>
      </c>
      <c r="O11" s="141" t="s">
        <v>2464</v>
      </c>
      <c r="P11" s="130"/>
      <c r="Q11" s="126" t="s">
        <v>2219</v>
      </c>
    </row>
    <row r="12" spans="1:17" ht="18" x14ac:dyDescent="0.25">
      <c r="A12" s="131" t="str">
        <f>VLOOKUP(E12,'LISTADO ATM'!$A$2:$C$898,3,0)</f>
        <v>DISTRITO NACIONAL</v>
      </c>
      <c r="B12" s="138" t="s">
        <v>2624</v>
      </c>
      <c r="C12" s="127">
        <v>44325.170752314814</v>
      </c>
      <c r="D12" s="127" t="s">
        <v>2180</v>
      </c>
      <c r="E12" s="128">
        <v>516</v>
      </c>
      <c r="F12" s="144" t="str">
        <f>VLOOKUP(E12,VIP!$A$2:$O13051,2,0)</f>
        <v>DRBR516</v>
      </c>
      <c r="G12" s="131" t="str">
        <f>VLOOKUP(E12,'LISTADO ATM'!$A$2:$B$897,2,0)</f>
        <v xml:space="preserve">ATM Oficina Gascue </v>
      </c>
      <c r="H12" s="131" t="str">
        <f>VLOOKUP(E12,VIP!$A$2:$O17927,7,FALSE)</f>
        <v>Si</v>
      </c>
      <c r="I12" s="131" t="str">
        <f>VLOOKUP(E12,VIP!$A$2:$O9892,8,FALSE)</f>
        <v>Si</v>
      </c>
      <c r="J12" s="131" t="str">
        <f>VLOOKUP(E12,VIP!$A$2:$O9842,8,FALSE)</f>
        <v>Si</v>
      </c>
      <c r="K12" s="131" t="str">
        <f>VLOOKUP(E12,VIP!$A$2:$O13416,6,0)</f>
        <v>SI</v>
      </c>
      <c r="L12" s="129" t="s">
        <v>2219</v>
      </c>
      <c r="M12" s="126" t="s">
        <v>2455</v>
      </c>
      <c r="N12" s="142" t="s">
        <v>2462</v>
      </c>
      <c r="O12" s="141" t="s">
        <v>2464</v>
      </c>
      <c r="P12" s="130"/>
      <c r="Q12" s="126" t="s">
        <v>2219</v>
      </c>
    </row>
    <row r="13" spans="1:17" ht="18" x14ac:dyDescent="0.25">
      <c r="A13" s="131" t="str">
        <f>VLOOKUP(E13,'LISTADO ATM'!$A$2:$C$898,3,0)</f>
        <v>DISTRITO NACIONAL</v>
      </c>
      <c r="B13" s="138" t="s">
        <v>2583</v>
      </c>
      <c r="C13" s="127">
        <v>44323.737905092596</v>
      </c>
      <c r="D13" s="127" t="s">
        <v>2180</v>
      </c>
      <c r="E13" s="128">
        <v>517</v>
      </c>
      <c r="F13" s="144" t="str">
        <f>VLOOKUP(E13,VIP!$A$2:$O13049,2,0)</f>
        <v>DRBR517</v>
      </c>
      <c r="G13" s="131" t="str">
        <f>VLOOKUP(E13,'LISTADO ATM'!$A$2:$B$897,2,0)</f>
        <v xml:space="preserve">ATM Autobanco Oficina Sans Soucí </v>
      </c>
      <c r="H13" s="131" t="str">
        <f>VLOOKUP(E13,VIP!$A$2:$O17920,7,FALSE)</f>
        <v>Si</v>
      </c>
      <c r="I13" s="131" t="str">
        <f>VLOOKUP(E13,VIP!$A$2:$O9885,8,FALSE)</f>
        <v>Si</v>
      </c>
      <c r="J13" s="131" t="str">
        <f>VLOOKUP(E13,VIP!$A$2:$O9835,8,FALSE)</f>
        <v>Si</v>
      </c>
      <c r="K13" s="131" t="str">
        <f>VLOOKUP(E13,VIP!$A$2:$O13409,6,0)</f>
        <v>SI</v>
      </c>
      <c r="L13" s="129" t="s">
        <v>2219</v>
      </c>
      <c r="M13" s="126" t="s">
        <v>2455</v>
      </c>
      <c r="N13" s="142" t="s">
        <v>2462</v>
      </c>
      <c r="O13" s="141" t="s">
        <v>2464</v>
      </c>
      <c r="P13" s="130"/>
      <c r="Q13" s="126" t="s">
        <v>2219</v>
      </c>
    </row>
    <row r="14" spans="1:17" ht="18" x14ac:dyDescent="0.25">
      <c r="A14" s="131" t="str">
        <f>VLOOKUP(E14,'LISTADO ATM'!$A$2:$C$898,3,0)</f>
        <v>DISTRITO NACIONAL</v>
      </c>
      <c r="B14" s="138" t="s">
        <v>2622</v>
      </c>
      <c r="C14" s="127">
        <v>44325.177418981482</v>
      </c>
      <c r="D14" s="127" t="s">
        <v>2180</v>
      </c>
      <c r="E14" s="128">
        <v>585</v>
      </c>
      <c r="F14" s="144" t="str">
        <f>VLOOKUP(E14,VIP!$A$2:$O13049,2,0)</f>
        <v>DRBR083</v>
      </c>
      <c r="G14" s="131" t="str">
        <f>VLOOKUP(E14,'LISTADO ATM'!$A$2:$B$897,2,0)</f>
        <v xml:space="preserve">ATM Oficina Haina Oriental </v>
      </c>
      <c r="H14" s="131" t="str">
        <f>VLOOKUP(E14,VIP!$A$2:$O17925,7,FALSE)</f>
        <v>Si</v>
      </c>
      <c r="I14" s="131" t="str">
        <f>VLOOKUP(E14,VIP!$A$2:$O9890,8,FALSE)</f>
        <v>Si</v>
      </c>
      <c r="J14" s="131" t="str">
        <f>VLOOKUP(E14,VIP!$A$2:$O9840,8,FALSE)</f>
        <v>Si</v>
      </c>
      <c r="K14" s="131" t="str">
        <f>VLOOKUP(E14,VIP!$A$2:$O13414,6,0)</f>
        <v>NO</v>
      </c>
      <c r="L14" s="129" t="s">
        <v>2219</v>
      </c>
      <c r="M14" s="126" t="s">
        <v>2455</v>
      </c>
      <c r="N14" s="142" t="s">
        <v>2462</v>
      </c>
      <c r="O14" s="141" t="s">
        <v>2464</v>
      </c>
      <c r="P14" s="130"/>
      <c r="Q14" s="126" t="s">
        <v>2219</v>
      </c>
    </row>
    <row r="15" spans="1:17" ht="18" x14ac:dyDescent="0.25">
      <c r="A15" s="131" t="str">
        <f>VLOOKUP(E15,'LISTADO ATM'!$A$2:$C$898,3,0)</f>
        <v>NORTE</v>
      </c>
      <c r="B15" s="138" t="s">
        <v>2600</v>
      </c>
      <c r="C15" s="127">
        <v>44324.588252314818</v>
      </c>
      <c r="D15" s="127" t="s">
        <v>2181</v>
      </c>
      <c r="E15" s="128">
        <v>595</v>
      </c>
      <c r="F15" s="144" t="str">
        <f>VLOOKUP(E15,VIP!$A$2:$O13073,2,0)</f>
        <v>DRBR595</v>
      </c>
      <c r="G15" s="131" t="str">
        <f>VLOOKUP(E15,'LISTADO ATM'!$A$2:$B$897,2,0)</f>
        <v xml:space="preserve">ATM S/M Central I (Santiago) </v>
      </c>
      <c r="H15" s="131" t="str">
        <f>VLOOKUP(E15,VIP!$A$2:$O17949,7,FALSE)</f>
        <v>Si</v>
      </c>
      <c r="I15" s="131" t="str">
        <f>VLOOKUP(E15,VIP!$A$2:$O9914,8,FALSE)</f>
        <v>Si</v>
      </c>
      <c r="J15" s="131" t="str">
        <f>VLOOKUP(E15,VIP!$A$2:$O9864,8,FALSE)</f>
        <v>Si</v>
      </c>
      <c r="K15" s="131" t="str">
        <f>VLOOKUP(E15,VIP!$A$2:$O13438,6,0)</f>
        <v>NO</v>
      </c>
      <c r="L15" s="129" t="s">
        <v>2219</v>
      </c>
      <c r="M15" s="126" t="s">
        <v>2455</v>
      </c>
      <c r="N15" s="142" t="s">
        <v>2462</v>
      </c>
      <c r="O15" s="141" t="s">
        <v>2491</v>
      </c>
      <c r="P15" s="130"/>
      <c r="Q15" s="126" t="s">
        <v>2219</v>
      </c>
    </row>
    <row r="16" spans="1:17" ht="18" x14ac:dyDescent="0.25">
      <c r="A16" s="131" t="str">
        <f>VLOOKUP(E16,'LISTADO ATM'!$A$2:$C$898,3,0)</f>
        <v>DISTRITO NACIONAL</v>
      </c>
      <c r="B16" s="138" t="s">
        <v>2578</v>
      </c>
      <c r="C16" s="127">
        <v>44322.71943287037</v>
      </c>
      <c r="D16" s="127" t="s">
        <v>2180</v>
      </c>
      <c r="E16" s="128">
        <v>672</v>
      </c>
      <c r="F16" s="144" t="str">
        <f>VLOOKUP(E16,VIP!$A$2:$O13039,2,0)</f>
        <v>DRBR672</v>
      </c>
      <c r="G16" s="131" t="str">
        <f>VLOOKUP(E16,'LISTADO ATM'!$A$2:$B$897,2,0)</f>
        <v>ATM Destacamento Policía Nacional La Victoria</v>
      </c>
      <c r="H16" s="131" t="str">
        <f>VLOOKUP(E16,VIP!$A$2:$O17923,7,FALSE)</f>
        <v>Si</v>
      </c>
      <c r="I16" s="131" t="str">
        <f>VLOOKUP(E16,VIP!$A$2:$O9888,8,FALSE)</f>
        <v>Si</v>
      </c>
      <c r="J16" s="131" t="str">
        <f>VLOOKUP(E16,VIP!$A$2:$O9838,8,FALSE)</f>
        <v>Si</v>
      </c>
      <c r="K16" s="131" t="str">
        <f>VLOOKUP(E16,VIP!$A$2:$O13412,6,0)</f>
        <v>SI</v>
      </c>
      <c r="L16" s="129" t="s">
        <v>2219</v>
      </c>
      <c r="M16" s="126" t="s">
        <v>2455</v>
      </c>
      <c r="N16" s="142" t="s">
        <v>2580</v>
      </c>
      <c r="O16" s="141" t="s">
        <v>2464</v>
      </c>
      <c r="P16" s="130"/>
      <c r="Q16" s="126" t="s">
        <v>2219</v>
      </c>
    </row>
    <row r="17" spans="1:17" ht="18" x14ac:dyDescent="0.25">
      <c r="A17" s="131" t="str">
        <f>VLOOKUP(E17,'LISTADO ATM'!$A$2:$C$898,3,0)</f>
        <v>DISTRITO NACIONAL</v>
      </c>
      <c r="B17" s="138" t="s">
        <v>2589</v>
      </c>
      <c r="C17" s="127">
        <v>44323.98474537037</v>
      </c>
      <c r="D17" s="127" t="s">
        <v>2180</v>
      </c>
      <c r="E17" s="128">
        <v>707</v>
      </c>
      <c r="F17" s="144" t="str">
        <f>VLOOKUP(E17,VIP!$A$2:$O13059,2,0)</f>
        <v>DRBR707</v>
      </c>
      <c r="G17" s="131" t="str">
        <f>VLOOKUP(E17,'LISTADO ATM'!$A$2:$B$897,2,0)</f>
        <v xml:space="preserve">ATM IAD </v>
      </c>
      <c r="H17" s="131" t="str">
        <f>VLOOKUP(E17,VIP!$A$2:$O17923,7,FALSE)</f>
        <v>No</v>
      </c>
      <c r="I17" s="131" t="str">
        <f>VLOOKUP(E17,VIP!$A$2:$O9888,8,FALSE)</f>
        <v>No</v>
      </c>
      <c r="J17" s="131" t="str">
        <f>VLOOKUP(E17,VIP!$A$2:$O9838,8,FALSE)</f>
        <v>No</v>
      </c>
      <c r="K17" s="131" t="str">
        <f>VLOOKUP(E17,VIP!$A$2:$O13412,6,0)</f>
        <v>NO</v>
      </c>
      <c r="L17" s="129" t="s">
        <v>2219</v>
      </c>
      <c r="M17" s="126" t="s">
        <v>2455</v>
      </c>
      <c r="N17" s="142" t="s">
        <v>2462</v>
      </c>
      <c r="O17" s="141" t="s">
        <v>2464</v>
      </c>
      <c r="P17" s="130"/>
      <c r="Q17" s="126" t="s">
        <v>2219</v>
      </c>
    </row>
    <row r="18" spans="1:17" ht="18" x14ac:dyDescent="0.25">
      <c r="A18" s="131" t="str">
        <f>VLOOKUP(E18,'LISTADO ATM'!$A$2:$C$898,3,0)</f>
        <v>DISTRITO NACIONAL</v>
      </c>
      <c r="B18" s="138" t="s">
        <v>2625</v>
      </c>
      <c r="C18" s="127">
        <v>44325.167557870373</v>
      </c>
      <c r="D18" s="127" t="s">
        <v>2180</v>
      </c>
      <c r="E18" s="128">
        <v>812</v>
      </c>
      <c r="F18" s="144" t="str">
        <f>VLOOKUP(E18,VIP!$A$2:$O13052,2,0)</f>
        <v>DRBR812</v>
      </c>
      <c r="G18" s="131" t="str">
        <f>VLOOKUP(E18,'LISTADO ATM'!$A$2:$B$897,2,0)</f>
        <v xml:space="preserve">ATM Canasta del Pueblo </v>
      </c>
      <c r="H18" s="131" t="str">
        <f>VLOOKUP(E18,VIP!$A$2:$O17928,7,FALSE)</f>
        <v>Si</v>
      </c>
      <c r="I18" s="131" t="str">
        <f>VLOOKUP(E18,VIP!$A$2:$O9893,8,FALSE)</f>
        <v>Si</v>
      </c>
      <c r="J18" s="131" t="str">
        <f>VLOOKUP(E18,VIP!$A$2:$O9843,8,FALSE)</f>
        <v>Si</v>
      </c>
      <c r="K18" s="131" t="str">
        <f>VLOOKUP(E18,VIP!$A$2:$O13417,6,0)</f>
        <v>NO</v>
      </c>
      <c r="L18" s="129" t="s">
        <v>2219</v>
      </c>
      <c r="M18" s="126" t="s">
        <v>2455</v>
      </c>
      <c r="N18" s="142" t="s">
        <v>2462</v>
      </c>
      <c r="O18" s="141" t="s">
        <v>2464</v>
      </c>
      <c r="P18" s="130"/>
      <c r="Q18" s="126" t="s">
        <v>2219</v>
      </c>
    </row>
    <row r="19" spans="1:17" ht="18" x14ac:dyDescent="0.25">
      <c r="A19" s="131" t="str">
        <f>VLOOKUP(E19,'LISTADO ATM'!$A$2:$C$898,3,0)</f>
        <v>DISTRITO NACIONAL</v>
      </c>
      <c r="B19" s="138" t="s">
        <v>2591</v>
      </c>
      <c r="C19" s="127">
        <v>44323.981770833336</v>
      </c>
      <c r="D19" s="127" t="s">
        <v>2180</v>
      </c>
      <c r="E19" s="128">
        <v>818</v>
      </c>
      <c r="F19" s="144" t="str">
        <f>VLOOKUP(E19,VIP!$A$2:$O13057,2,0)</f>
        <v>DRBR818</v>
      </c>
      <c r="G19" s="131" t="str">
        <f>VLOOKUP(E19,'LISTADO ATM'!$A$2:$B$897,2,0)</f>
        <v xml:space="preserve">ATM Juridicción Inmobiliaria </v>
      </c>
      <c r="H19" s="131" t="str">
        <f>VLOOKUP(E19,VIP!$A$2:$O17925,7,FALSE)</f>
        <v>No</v>
      </c>
      <c r="I19" s="131" t="str">
        <f>VLOOKUP(E19,VIP!$A$2:$O9890,8,FALSE)</f>
        <v>No</v>
      </c>
      <c r="J19" s="131" t="str">
        <f>VLOOKUP(E19,VIP!$A$2:$O9840,8,FALSE)</f>
        <v>No</v>
      </c>
      <c r="K19" s="131" t="str">
        <f>VLOOKUP(E19,VIP!$A$2:$O13414,6,0)</f>
        <v>NO</v>
      </c>
      <c r="L19" s="129" t="s">
        <v>2219</v>
      </c>
      <c r="M19" s="126" t="s">
        <v>2455</v>
      </c>
      <c r="N19" s="142" t="s">
        <v>2462</v>
      </c>
      <c r="O19" s="141" t="s">
        <v>2464</v>
      </c>
      <c r="P19" s="130"/>
      <c r="Q19" s="126" t="s">
        <v>2219</v>
      </c>
    </row>
    <row r="20" spans="1:17" ht="18" x14ac:dyDescent="0.25">
      <c r="A20" s="131" t="str">
        <f>VLOOKUP(E20,'LISTADO ATM'!$A$2:$C$898,3,0)</f>
        <v>DISTRITO NACIONAL</v>
      </c>
      <c r="B20" s="138" t="s">
        <v>2635</v>
      </c>
      <c r="C20" s="127">
        <v>44324.017581018517</v>
      </c>
      <c r="D20" s="127" t="s">
        <v>2180</v>
      </c>
      <c r="E20" s="128">
        <v>858</v>
      </c>
      <c r="F20" s="144" t="str">
        <f>VLOOKUP(E20,VIP!$A$2:$O13103,2,0)</f>
        <v>DRBR858</v>
      </c>
      <c r="G20" s="131" t="str">
        <f>VLOOKUP(E20,'LISTADO ATM'!$A$2:$B$897,2,0)</f>
        <v xml:space="preserve">ATM Cooperativa Maestros (COOPNAMA) </v>
      </c>
      <c r="H20" s="131" t="str">
        <f>VLOOKUP(E20,VIP!$A$2:$O17979,7,FALSE)</f>
        <v>Si</v>
      </c>
      <c r="I20" s="131" t="str">
        <f>VLOOKUP(E20,VIP!$A$2:$O9944,8,FALSE)</f>
        <v>No</v>
      </c>
      <c r="J20" s="131" t="str">
        <f>VLOOKUP(E20,VIP!$A$2:$O9894,8,FALSE)</f>
        <v>No</v>
      </c>
      <c r="K20" s="131" t="str">
        <f>VLOOKUP(E20,VIP!$A$2:$O13468,6,0)</f>
        <v>NO</v>
      </c>
      <c r="L20" s="129" t="s">
        <v>2219</v>
      </c>
      <c r="M20" s="126" t="s">
        <v>2455</v>
      </c>
      <c r="N20" s="142" t="s">
        <v>2462</v>
      </c>
      <c r="O20" s="141" t="s">
        <v>2464</v>
      </c>
      <c r="P20" s="130"/>
      <c r="Q20" s="126" t="s">
        <v>2219</v>
      </c>
    </row>
    <row r="21" spans="1:17" ht="18" x14ac:dyDescent="0.25">
      <c r="A21" s="131" t="str">
        <f>VLOOKUP(E21,'LISTADO ATM'!$A$2:$C$898,3,0)</f>
        <v>ESTE</v>
      </c>
      <c r="B21" s="138" t="s">
        <v>2582</v>
      </c>
      <c r="C21" s="127">
        <v>44323.742291666669</v>
      </c>
      <c r="D21" s="127" t="s">
        <v>2180</v>
      </c>
      <c r="E21" s="128">
        <v>899</v>
      </c>
      <c r="F21" s="144" t="str">
        <f>VLOOKUP(E21,VIP!$A$2:$O13050,2,0)</f>
        <v>DRBR899</v>
      </c>
      <c r="G21" s="131" t="str">
        <f>VLOOKUP(E21,'LISTADO ATM'!$A$2:$B$897,2,0)</f>
        <v xml:space="preserve">ATM Oficina Punta Cana </v>
      </c>
      <c r="H21" s="131" t="str">
        <f>VLOOKUP(E21,VIP!$A$2:$O17918,7,FALSE)</f>
        <v>Si</v>
      </c>
      <c r="I21" s="131" t="str">
        <f>VLOOKUP(E21,VIP!$A$2:$O9883,8,FALSE)</f>
        <v>Si</v>
      </c>
      <c r="J21" s="131" t="str">
        <f>VLOOKUP(E21,VIP!$A$2:$O9833,8,FALSE)</f>
        <v>Si</v>
      </c>
      <c r="K21" s="131" t="str">
        <f>VLOOKUP(E21,VIP!$A$2:$O13407,6,0)</f>
        <v>NO</v>
      </c>
      <c r="L21" s="129" t="s">
        <v>2219</v>
      </c>
      <c r="M21" s="126" t="s">
        <v>2455</v>
      </c>
      <c r="N21" s="142" t="s">
        <v>2462</v>
      </c>
      <c r="O21" s="141" t="s">
        <v>2464</v>
      </c>
      <c r="P21" s="130"/>
      <c r="Q21" s="126" t="s">
        <v>2219</v>
      </c>
    </row>
    <row r="22" spans="1:17" ht="18" x14ac:dyDescent="0.25">
      <c r="A22" s="131" t="str">
        <f>VLOOKUP(E22,'LISTADO ATM'!$A$2:$C$898,3,0)</f>
        <v>DISTRITO NACIONAL</v>
      </c>
      <c r="B22" s="138" t="s">
        <v>2601</v>
      </c>
      <c r="C22" s="127">
        <v>44324.587708333333</v>
      </c>
      <c r="D22" s="127" t="s">
        <v>2180</v>
      </c>
      <c r="E22" s="128">
        <v>904</v>
      </c>
      <c r="F22" s="144" t="str">
        <f>VLOOKUP(E22,VIP!$A$2:$O13074,2,0)</f>
        <v>DRBR24B</v>
      </c>
      <c r="G22" s="131" t="str">
        <f>VLOOKUP(E22,'LISTADO ATM'!$A$2:$B$897,2,0)</f>
        <v xml:space="preserve">ATM Oficina Multicentro La Sirena Churchill </v>
      </c>
      <c r="H22" s="131" t="str">
        <f>VLOOKUP(E22,VIP!$A$2:$O17950,7,FALSE)</f>
        <v>Si</v>
      </c>
      <c r="I22" s="131" t="str">
        <f>VLOOKUP(E22,VIP!$A$2:$O9915,8,FALSE)</f>
        <v>Si</v>
      </c>
      <c r="J22" s="131" t="str">
        <f>VLOOKUP(E22,VIP!$A$2:$O9865,8,FALSE)</f>
        <v>Si</v>
      </c>
      <c r="K22" s="131" t="str">
        <f>VLOOKUP(E22,VIP!$A$2:$O13439,6,0)</f>
        <v>SI</v>
      </c>
      <c r="L22" s="129" t="s">
        <v>2219</v>
      </c>
      <c r="M22" s="126" t="s">
        <v>2455</v>
      </c>
      <c r="N22" s="142" t="s">
        <v>2462</v>
      </c>
      <c r="O22" s="141" t="s">
        <v>2464</v>
      </c>
      <c r="P22" s="130"/>
      <c r="Q22" s="126" t="s">
        <v>2219</v>
      </c>
    </row>
    <row r="23" spans="1:17" ht="18" x14ac:dyDescent="0.25">
      <c r="A23" s="131" t="str">
        <f>VLOOKUP(E23,'LISTADO ATM'!$A$2:$C$898,3,0)</f>
        <v>DISTRITO NACIONAL</v>
      </c>
      <c r="B23" s="138" t="s">
        <v>2586</v>
      </c>
      <c r="C23" s="127">
        <v>44324.008738425924</v>
      </c>
      <c r="D23" s="127" t="s">
        <v>2180</v>
      </c>
      <c r="E23" s="128">
        <v>917</v>
      </c>
      <c r="F23" s="144" t="str">
        <f>VLOOKUP(E23,VIP!$A$2:$O13104,2,0)</f>
        <v>DRBR01B</v>
      </c>
      <c r="G23" s="131" t="str">
        <f>VLOOKUP(E23,'LISTADO ATM'!$A$2:$B$897,2,0)</f>
        <v xml:space="preserve">ATM Oficina Los Mina </v>
      </c>
      <c r="H23" s="131" t="str">
        <f>VLOOKUP(E23,VIP!$A$2:$O17980,7,FALSE)</f>
        <v>Si</v>
      </c>
      <c r="I23" s="131" t="str">
        <f>VLOOKUP(E23,VIP!$A$2:$O9945,8,FALSE)</f>
        <v>Si</v>
      </c>
      <c r="J23" s="131" t="str">
        <f>VLOOKUP(E23,VIP!$A$2:$O9895,8,FALSE)</f>
        <v>Si</v>
      </c>
      <c r="K23" s="131" t="str">
        <f>VLOOKUP(E23,VIP!$A$2:$O13469,6,0)</f>
        <v>NO</v>
      </c>
      <c r="L23" s="129" t="s">
        <v>2219</v>
      </c>
      <c r="M23" s="126" t="s">
        <v>2455</v>
      </c>
      <c r="N23" s="142" t="s">
        <v>2462</v>
      </c>
      <c r="O23" s="141" t="s">
        <v>2464</v>
      </c>
      <c r="P23" s="130"/>
      <c r="Q23" s="126" t="s">
        <v>2219</v>
      </c>
    </row>
    <row r="24" spans="1:17" ht="18" x14ac:dyDescent="0.25">
      <c r="A24" s="131" t="str">
        <f>VLOOKUP(E24,'LISTADO ATM'!$A$2:$C$898,3,0)</f>
        <v>DISTRITO NACIONAL</v>
      </c>
      <c r="B24" s="138" t="s">
        <v>2615</v>
      </c>
      <c r="C24" s="127">
        <v>44324.873518518521</v>
      </c>
      <c r="D24" s="127" t="s">
        <v>2180</v>
      </c>
      <c r="E24" s="128">
        <v>735</v>
      </c>
      <c r="F24" s="144" t="str">
        <f>VLOOKUP(E24,VIP!$A$2:$O13064,2,0)</f>
        <v>DRBR179</v>
      </c>
      <c r="G24" s="131" t="str">
        <f>VLOOKUP(E24,'LISTADO ATM'!$A$2:$B$897,2,0)</f>
        <v xml:space="preserve">ATM Oficina Independencia II  </v>
      </c>
      <c r="H24" s="131" t="str">
        <f>VLOOKUP(E24,VIP!$A$2:$O17940,7,FALSE)</f>
        <v>Si</v>
      </c>
      <c r="I24" s="131" t="str">
        <f>VLOOKUP(E24,VIP!$A$2:$O9905,8,FALSE)</f>
        <v>Si</v>
      </c>
      <c r="J24" s="131" t="str">
        <f>VLOOKUP(E24,VIP!$A$2:$O9855,8,FALSE)</f>
        <v>Si</v>
      </c>
      <c r="K24" s="131" t="str">
        <f>VLOOKUP(E24,VIP!$A$2:$O13429,6,0)</f>
        <v>NO</v>
      </c>
      <c r="L24" s="129" t="s">
        <v>2630</v>
      </c>
      <c r="M24" s="126" t="s">
        <v>2455</v>
      </c>
      <c r="N24" s="142" t="s">
        <v>2462</v>
      </c>
      <c r="O24" s="141" t="s">
        <v>2464</v>
      </c>
      <c r="P24" s="130"/>
      <c r="Q24" s="126" t="s">
        <v>2630</v>
      </c>
    </row>
    <row r="25" spans="1:17" ht="18" x14ac:dyDescent="0.25">
      <c r="A25" s="131" t="str">
        <f>VLOOKUP(E25,'LISTADO ATM'!$A$2:$C$898,3,0)</f>
        <v>NORTE</v>
      </c>
      <c r="B25" s="138" t="s">
        <v>2588</v>
      </c>
      <c r="C25" s="127">
        <v>44323.986203703702</v>
      </c>
      <c r="D25" s="127" t="s">
        <v>2181</v>
      </c>
      <c r="E25" s="128">
        <v>142</v>
      </c>
      <c r="F25" s="144" t="str">
        <f>VLOOKUP(E25,VIP!$A$2:$O13060,2,0)</f>
        <v>DRBR142</v>
      </c>
      <c r="G25" s="131" t="str">
        <f>VLOOKUP(E25,'LISTADO ATM'!$A$2:$B$897,2,0)</f>
        <v xml:space="preserve">ATM Centro de Caja Galerías Bonao </v>
      </c>
      <c r="H25" s="131" t="str">
        <f>VLOOKUP(E25,VIP!$A$2:$O17922,7,FALSE)</f>
        <v>Si</v>
      </c>
      <c r="I25" s="131" t="str">
        <f>VLOOKUP(E25,VIP!$A$2:$O9887,8,FALSE)</f>
        <v>Si</v>
      </c>
      <c r="J25" s="131" t="str">
        <f>VLOOKUP(E25,VIP!$A$2:$O9837,8,FALSE)</f>
        <v>Si</v>
      </c>
      <c r="K25" s="131" t="str">
        <f>VLOOKUP(E25,VIP!$A$2:$O13411,6,0)</f>
        <v>SI</v>
      </c>
      <c r="L25" s="129" t="s">
        <v>2245</v>
      </c>
      <c r="M25" s="126" t="s">
        <v>2455</v>
      </c>
      <c r="N25" s="142" t="s">
        <v>2576</v>
      </c>
      <c r="O25" s="141" t="s">
        <v>2491</v>
      </c>
      <c r="P25" s="130"/>
      <c r="Q25" s="126" t="s">
        <v>2245</v>
      </c>
    </row>
    <row r="26" spans="1:17" s="96" customFormat="1" ht="18" x14ac:dyDescent="0.25">
      <c r="A26" s="141" t="str">
        <f>VLOOKUP(E26,'LISTADO ATM'!$A$2:$C$898,3,0)</f>
        <v>ESTE</v>
      </c>
      <c r="B26" s="138" t="s">
        <v>2626</v>
      </c>
      <c r="C26" s="145">
        <v>44325.320162037038</v>
      </c>
      <c r="D26" s="145" t="s">
        <v>2180</v>
      </c>
      <c r="E26" s="128">
        <v>330</v>
      </c>
      <c r="F26" s="144" t="str">
        <f>VLOOKUP(E26,VIP!$A$2:$O13045,2,0)</f>
        <v>DRBR330</v>
      </c>
      <c r="G26" s="141" t="str">
        <f>VLOOKUP(E26,'LISTADO ATM'!$A$2:$B$897,2,0)</f>
        <v xml:space="preserve">ATM Oficina Boulevard (Higuey) </v>
      </c>
      <c r="H26" s="141" t="str">
        <f>VLOOKUP(E26,VIP!$A$2:$O17921,7,FALSE)</f>
        <v>Si</v>
      </c>
      <c r="I26" s="141" t="str">
        <f>VLOOKUP(E26,VIP!$A$2:$O9886,8,FALSE)</f>
        <v>Si</v>
      </c>
      <c r="J26" s="141" t="str">
        <f>VLOOKUP(E26,VIP!$A$2:$O9836,8,FALSE)</f>
        <v>Si</v>
      </c>
      <c r="K26" s="141" t="str">
        <f>VLOOKUP(E26,VIP!$A$2:$O13410,6,0)</f>
        <v>SI</v>
      </c>
      <c r="L26" s="129" t="s">
        <v>2245</v>
      </c>
      <c r="M26" s="142" t="s">
        <v>2455</v>
      </c>
      <c r="N26" s="142" t="s">
        <v>2462</v>
      </c>
      <c r="O26" s="141" t="s">
        <v>2464</v>
      </c>
      <c r="P26" s="146"/>
      <c r="Q26" s="142" t="s">
        <v>2245</v>
      </c>
    </row>
    <row r="27" spans="1:17" s="96" customFormat="1" ht="18" x14ac:dyDescent="0.25">
      <c r="A27" s="141" t="str">
        <f>VLOOKUP(E27,'LISTADO ATM'!$A$2:$C$898,3,0)</f>
        <v>DISTRITO NACIONAL</v>
      </c>
      <c r="B27" s="138" t="s">
        <v>2607</v>
      </c>
      <c r="C27" s="145">
        <v>44324.483969907407</v>
      </c>
      <c r="D27" s="145" t="s">
        <v>2180</v>
      </c>
      <c r="E27" s="128">
        <v>573</v>
      </c>
      <c r="F27" s="144" t="str">
        <f>VLOOKUP(E27,VIP!$A$2:$O13081,2,0)</f>
        <v>DRBR038</v>
      </c>
      <c r="G27" s="141" t="str">
        <f>VLOOKUP(E27,'LISTADO ATM'!$A$2:$B$897,2,0)</f>
        <v xml:space="preserve">ATM IDSS </v>
      </c>
      <c r="H27" s="141" t="str">
        <f>VLOOKUP(E27,VIP!$A$2:$O17957,7,FALSE)</f>
        <v>Si</v>
      </c>
      <c r="I27" s="141" t="str">
        <f>VLOOKUP(E27,VIP!$A$2:$O9922,8,FALSE)</f>
        <v>Si</v>
      </c>
      <c r="J27" s="141" t="str">
        <f>VLOOKUP(E27,VIP!$A$2:$O9872,8,FALSE)</f>
        <v>Si</v>
      </c>
      <c r="K27" s="141" t="str">
        <f>VLOOKUP(E27,VIP!$A$2:$O13446,6,0)</f>
        <v>NO</v>
      </c>
      <c r="L27" s="129" t="s">
        <v>2245</v>
      </c>
      <c r="M27" s="142" t="s">
        <v>2455</v>
      </c>
      <c r="N27" s="142" t="s">
        <v>2462</v>
      </c>
      <c r="O27" s="141" t="s">
        <v>2464</v>
      </c>
      <c r="P27" s="146"/>
      <c r="Q27" s="142" t="s">
        <v>2245</v>
      </c>
    </row>
    <row r="28" spans="1:17" s="96" customFormat="1" ht="18" x14ac:dyDescent="0.25">
      <c r="A28" s="141" t="str">
        <f>VLOOKUP(E28,'LISTADO ATM'!$A$2:$C$898,3,0)</f>
        <v>NORTE</v>
      </c>
      <c r="B28" s="138">
        <v>3335878060</v>
      </c>
      <c r="C28" s="145">
        <v>44322.62777777778</v>
      </c>
      <c r="D28" s="145" t="s">
        <v>2181</v>
      </c>
      <c r="E28" s="128">
        <v>647</v>
      </c>
      <c r="F28" s="144" t="str">
        <f>VLOOKUP(E28,VIP!$A$2:$O13038,2,0)</f>
        <v>DRBR254</v>
      </c>
      <c r="G28" s="141" t="str">
        <f>VLOOKUP(E28,'LISTADO ATM'!$A$2:$B$897,2,0)</f>
        <v xml:space="preserve">ATM CORAASAN </v>
      </c>
      <c r="H28" s="141" t="str">
        <f>VLOOKUP(E28,VIP!$A$2:$O17902,7,FALSE)</f>
        <v>Si</v>
      </c>
      <c r="I28" s="141" t="str">
        <f>VLOOKUP(E28,VIP!$A$2:$O9867,8,FALSE)</f>
        <v>Si</v>
      </c>
      <c r="J28" s="141" t="str">
        <f>VLOOKUP(E28,VIP!$A$2:$O9817,8,FALSE)</f>
        <v>Si</v>
      </c>
      <c r="K28" s="141" t="str">
        <f>VLOOKUP(E28,VIP!$A$2:$O13391,6,0)</f>
        <v>NO</v>
      </c>
      <c r="L28" s="129" t="s">
        <v>2245</v>
      </c>
      <c r="M28" s="142" t="s">
        <v>2455</v>
      </c>
      <c r="N28" s="142" t="s">
        <v>2592</v>
      </c>
      <c r="O28" s="141" t="s">
        <v>2491</v>
      </c>
      <c r="P28" s="146"/>
      <c r="Q28" s="142" t="s">
        <v>2245</v>
      </c>
    </row>
    <row r="29" spans="1:17" s="96" customFormat="1" ht="18" x14ac:dyDescent="0.25">
      <c r="A29" s="141" t="str">
        <f>VLOOKUP(E29,'LISTADO ATM'!$A$2:$C$898,3,0)</f>
        <v>DISTRITO NACIONAL</v>
      </c>
      <c r="B29" s="138" t="s">
        <v>2632</v>
      </c>
      <c r="C29" s="145">
        <v>44324.367534722223</v>
      </c>
      <c r="D29" s="145" t="s">
        <v>2180</v>
      </c>
      <c r="E29" s="128">
        <v>648</v>
      </c>
      <c r="F29" s="147" t="str">
        <f>VLOOKUP(E29,VIP!$A$2:$O13093,2,0)</f>
        <v>DRBR190</v>
      </c>
      <c r="G29" s="141" t="str">
        <f>VLOOKUP(E29,'LISTADO ATM'!$A$2:$B$897,2,0)</f>
        <v xml:space="preserve">ATM Hermandad de Pensionados </v>
      </c>
      <c r="H29" s="141" t="str">
        <f>VLOOKUP(E29,VIP!$A$2:$O17969,7,FALSE)</f>
        <v>Si</v>
      </c>
      <c r="I29" s="141" t="str">
        <f>VLOOKUP(E29,VIP!$A$2:$O9934,8,FALSE)</f>
        <v>No</v>
      </c>
      <c r="J29" s="141" t="str">
        <f>VLOOKUP(E29,VIP!$A$2:$O9884,8,FALSE)</f>
        <v>No</v>
      </c>
      <c r="K29" s="141" t="str">
        <f>VLOOKUP(E29,VIP!$A$2:$O13458,6,0)</f>
        <v>NO</v>
      </c>
      <c r="L29" s="129" t="s">
        <v>2245</v>
      </c>
      <c r="M29" s="142" t="s">
        <v>2455</v>
      </c>
      <c r="N29" s="142" t="s">
        <v>2462</v>
      </c>
      <c r="O29" s="141" t="s">
        <v>2464</v>
      </c>
      <c r="P29" s="146"/>
      <c r="Q29" s="142" t="s">
        <v>2245</v>
      </c>
    </row>
    <row r="30" spans="1:17" s="96" customFormat="1" ht="18" x14ac:dyDescent="0.25">
      <c r="A30" s="141" t="str">
        <f>VLOOKUP(E30,'LISTADO ATM'!$A$2:$C$898,3,0)</f>
        <v>ESTE</v>
      </c>
      <c r="B30" s="138" t="s">
        <v>2631</v>
      </c>
      <c r="C30" s="145">
        <v>44324.634293981479</v>
      </c>
      <c r="D30" s="145" t="s">
        <v>2180</v>
      </c>
      <c r="E30" s="128">
        <v>776</v>
      </c>
      <c r="F30" s="147" t="str">
        <f>VLOOKUP(E30,VIP!$A$2:$O13068,2,0)</f>
        <v>DRBR03D</v>
      </c>
      <c r="G30" s="141" t="str">
        <f>VLOOKUP(E30,'LISTADO ATM'!$A$2:$B$897,2,0)</f>
        <v xml:space="preserve">ATM Oficina Monte Plata </v>
      </c>
      <c r="H30" s="141" t="str">
        <f>VLOOKUP(E30,VIP!$A$2:$O17944,7,FALSE)</f>
        <v>Si</v>
      </c>
      <c r="I30" s="141" t="str">
        <f>VLOOKUP(E30,VIP!$A$2:$O9909,8,FALSE)</f>
        <v>Si</v>
      </c>
      <c r="J30" s="141" t="str">
        <f>VLOOKUP(E30,VIP!$A$2:$O9859,8,FALSE)</f>
        <v>Si</v>
      </c>
      <c r="K30" s="141" t="str">
        <f>VLOOKUP(E30,VIP!$A$2:$O13433,6,0)</f>
        <v>SI</v>
      </c>
      <c r="L30" s="129" t="s">
        <v>2245</v>
      </c>
      <c r="M30" s="142" t="s">
        <v>2455</v>
      </c>
      <c r="N30" s="142" t="s">
        <v>2462</v>
      </c>
      <c r="O30" s="141" t="s">
        <v>2464</v>
      </c>
      <c r="P30" s="146"/>
      <c r="Q30" s="142" t="s">
        <v>2245</v>
      </c>
    </row>
    <row r="31" spans="1:17" s="96" customFormat="1" ht="18" x14ac:dyDescent="0.25">
      <c r="A31" s="141" t="str">
        <f>VLOOKUP(E31,'LISTADO ATM'!$A$2:$C$898,3,0)</f>
        <v>ESTE</v>
      </c>
      <c r="B31" s="138" t="s">
        <v>2633</v>
      </c>
      <c r="C31" s="145">
        <v>44324.328784722224</v>
      </c>
      <c r="D31" s="145" t="s">
        <v>2180</v>
      </c>
      <c r="E31" s="128">
        <v>822</v>
      </c>
      <c r="F31" s="147" t="str">
        <f>VLOOKUP(E31,VIP!$A$2:$O13097,2,0)</f>
        <v>DRBR822</v>
      </c>
      <c r="G31" s="141" t="str">
        <f>VLOOKUP(E31,'LISTADO ATM'!$A$2:$B$897,2,0)</f>
        <v xml:space="preserve">ATM INDUSPALMA </v>
      </c>
      <c r="H31" s="141" t="str">
        <f>VLOOKUP(E31,VIP!$A$2:$O17973,7,FALSE)</f>
        <v>Si</v>
      </c>
      <c r="I31" s="141" t="str">
        <f>VLOOKUP(E31,VIP!$A$2:$O9938,8,FALSE)</f>
        <v>Si</v>
      </c>
      <c r="J31" s="141" t="str">
        <f>VLOOKUP(E31,VIP!$A$2:$O9888,8,FALSE)</f>
        <v>Si</v>
      </c>
      <c r="K31" s="141" t="str">
        <f>VLOOKUP(E31,VIP!$A$2:$O13462,6,0)</f>
        <v>NO</v>
      </c>
      <c r="L31" s="129" t="s">
        <v>2245</v>
      </c>
      <c r="M31" s="142" t="s">
        <v>2455</v>
      </c>
      <c r="N31" s="142" t="s">
        <v>2462</v>
      </c>
      <c r="O31" s="141" t="s">
        <v>2464</v>
      </c>
      <c r="P31" s="146"/>
      <c r="Q31" s="142" t="s">
        <v>2245</v>
      </c>
    </row>
    <row r="32" spans="1:17" s="96" customFormat="1" ht="18" x14ac:dyDescent="0.25">
      <c r="A32" s="141" t="str">
        <f>VLOOKUP(E32,'LISTADO ATM'!$A$2:$C$898,3,0)</f>
        <v>SUR</v>
      </c>
      <c r="B32" s="138" t="s">
        <v>2628</v>
      </c>
      <c r="C32" s="145">
        <v>44325.257233796299</v>
      </c>
      <c r="D32" s="145" t="s">
        <v>2180</v>
      </c>
      <c r="E32" s="128">
        <v>885</v>
      </c>
      <c r="F32" s="147" t="str">
        <f>VLOOKUP(E32,VIP!$A$2:$O13048,2,0)</f>
        <v>DRBR885</v>
      </c>
      <c r="G32" s="141" t="str">
        <f>VLOOKUP(E32,'LISTADO ATM'!$A$2:$B$897,2,0)</f>
        <v xml:space="preserve">ATM UNP Rancho Arriba </v>
      </c>
      <c r="H32" s="141" t="str">
        <f>VLOOKUP(E32,VIP!$A$2:$O17924,7,FALSE)</f>
        <v>Si</v>
      </c>
      <c r="I32" s="141" t="str">
        <f>VLOOKUP(E32,VIP!$A$2:$O9889,8,FALSE)</f>
        <v>Si</v>
      </c>
      <c r="J32" s="141" t="str">
        <f>VLOOKUP(E32,VIP!$A$2:$O9839,8,FALSE)</f>
        <v>Si</v>
      </c>
      <c r="K32" s="141" t="str">
        <f>VLOOKUP(E32,VIP!$A$2:$O13413,6,0)</f>
        <v>NO</v>
      </c>
      <c r="L32" s="129" t="s">
        <v>2245</v>
      </c>
      <c r="M32" s="142" t="s">
        <v>2455</v>
      </c>
      <c r="N32" s="142" t="s">
        <v>2462</v>
      </c>
      <c r="O32" s="141" t="s">
        <v>2464</v>
      </c>
      <c r="P32" s="146"/>
      <c r="Q32" s="142" t="s">
        <v>2245</v>
      </c>
    </row>
    <row r="33" spans="1:17" s="96" customFormat="1" ht="18" x14ac:dyDescent="0.25">
      <c r="A33" s="141" t="str">
        <f>VLOOKUP(E33,'LISTADO ATM'!$A$2:$C$898,3,0)</f>
        <v>DISTRITO NACIONAL</v>
      </c>
      <c r="B33" s="138" t="s">
        <v>2627</v>
      </c>
      <c r="C33" s="145">
        <v>44325.319351851853</v>
      </c>
      <c r="D33" s="145" t="s">
        <v>2180</v>
      </c>
      <c r="E33" s="128">
        <v>919</v>
      </c>
      <c r="F33" s="147" t="str">
        <f>VLOOKUP(E33,VIP!$A$2:$O13046,2,0)</f>
        <v>DRBR16F</v>
      </c>
      <c r="G33" s="141" t="str">
        <f>VLOOKUP(E33,'LISTADO ATM'!$A$2:$B$897,2,0)</f>
        <v xml:space="preserve">ATM S/M La Cadena Sarasota </v>
      </c>
      <c r="H33" s="141" t="str">
        <f>VLOOKUP(E33,VIP!$A$2:$O17922,7,FALSE)</f>
        <v>Si</v>
      </c>
      <c r="I33" s="141" t="str">
        <f>VLOOKUP(E33,VIP!$A$2:$O9887,8,FALSE)</f>
        <v>Si</v>
      </c>
      <c r="J33" s="141" t="str">
        <f>VLOOKUP(E33,VIP!$A$2:$O9837,8,FALSE)</f>
        <v>Si</v>
      </c>
      <c r="K33" s="141" t="str">
        <f>VLOOKUP(E33,VIP!$A$2:$O13411,6,0)</f>
        <v>SI</v>
      </c>
      <c r="L33" s="129" t="s">
        <v>2245</v>
      </c>
      <c r="M33" s="142" t="s">
        <v>2455</v>
      </c>
      <c r="N33" s="142" t="s">
        <v>2462</v>
      </c>
      <c r="O33" s="141" t="s">
        <v>2464</v>
      </c>
      <c r="P33" s="146"/>
      <c r="Q33" s="142" t="s">
        <v>2245</v>
      </c>
    </row>
    <row r="34" spans="1:17" s="96" customFormat="1" ht="18" x14ac:dyDescent="0.25">
      <c r="A34" s="141" t="str">
        <f>VLOOKUP(E34,'LISTADO ATM'!$A$2:$C$898,3,0)</f>
        <v>DISTRITO NACIONAL</v>
      </c>
      <c r="B34" s="138" t="s">
        <v>2602</v>
      </c>
      <c r="C34" s="145">
        <v>44324.538252314815</v>
      </c>
      <c r="D34" s="145" t="s">
        <v>2482</v>
      </c>
      <c r="E34" s="128">
        <v>743</v>
      </c>
      <c r="F34" s="147" t="str">
        <f>VLOOKUP(E34,VIP!$A$2:$O13075,2,0)</f>
        <v>DRBR287</v>
      </c>
      <c r="G34" s="141" t="str">
        <f>VLOOKUP(E34,'LISTADO ATM'!$A$2:$B$897,2,0)</f>
        <v xml:space="preserve">ATM Oficina Los Frailes </v>
      </c>
      <c r="H34" s="141" t="str">
        <f>VLOOKUP(E34,VIP!$A$2:$O17951,7,FALSE)</f>
        <v>Si</v>
      </c>
      <c r="I34" s="141" t="str">
        <f>VLOOKUP(E34,VIP!$A$2:$O9916,8,FALSE)</f>
        <v>Si</v>
      </c>
      <c r="J34" s="141" t="str">
        <f>VLOOKUP(E34,VIP!$A$2:$O9866,8,FALSE)</f>
        <v>Si</v>
      </c>
      <c r="K34" s="141" t="str">
        <f>VLOOKUP(E34,VIP!$A$2:$O13440,6,0)</f>
        <v>SI</v>
      </c>
      <c r="L34" s="129" t="s">
        <v>2572</v>
      </c>
      <c r="M34" s="142" t="s">
        <v>2455</v>
      </c>
      <c r="N34" s="142" t="s">
        <v>2462</v>
      </c>
      <c r="O34" s="141" t="s">
        <v>2483</v>
      </c>
      <c r="P34" s="146"/>
      <c r="Q34" s="142" t="s">
        <v>2572</v>
      </c>
    </row>
    <row r="35" spans="1:17" s="96" customFormat="1" ht="18" x14ac:dyDescent="0.25">
      <c r="A35" s="141" t="str">
        <f>VLOOKUP(E35,'LISTADO ATM'!$A$2:$C$898,3,0)</f>
        <v>DISTRITO NACIONAL</v>
      </c>
      <c r="B35" s="138" t="s">
        <v>2616</v>
      </c>
      <c r="C35" s="145">
        <v>44325.075682870367</v>
      </c>
      <c r="D35" s="145" t="s">
        <v>2458</v>
      </c>
      <c r="E35" s="128">
        <v>60</v>
      </c>
      <c r="F35" s="147" t="str">
        <f>VLOOKUP(E35,VIP!$A$2:$O13055,2,0)</f>
        <v>DRBR060</v>
      </c>
      <c r="G35" s="141" t="str">
        <f>VLOOKUP(E35,'LISTADO ATM'!$A$2:$B$897,2,0)</f>
        <v xml:space="preserve">ATM Autobanco 27 de Febrero </v>
      </c>
      <c r="H35" s="141" t="str">
        <f>VLOOKUP(E35,VIP!$A$2:$O17931,7,FALSE)</f>
        <v>Si</v>
      </c>
      <c r="I35" s="141" t="str">
        <f>VLOOKUP(E35,VIP!$A$2:$O9896,8,FALSE)</f>
        <v>Si</v>
      </c>
      <c r="J35" s="141" t="str">
        <f>VLOOKUP(E35,VIP!$A$2:$O9846,8,FALSE)</f>
        <v>Si</v>
      </c>
      <c r="K35" s="141" t="str">
        <f>VLOOKUP(E35,VIP!$A$2:$O13420,6,0)</f>
        <v>NO</v>
      </c>
      <c r="L35" s="129" t="s">
        <v>2449</v>
      </c>
      <c r="M35" s="142" t="s">
        <v>2455</v>
      </c>
      <c r="N35" s="142" t="s">
        <v>2462</v>
      </c>
      <c r="O35" s="141" t="s">
        <v>2463</v>
      </c>
      <c r="P35" s="146"/>
      <c r="Q35" s="142" t="s">
        <v>2449</v>
      </c>
    </row>
    <row r="36" spans="1:17" s="96" customFormat="1" ht="18" x14ac:dyDescent="0.25">
      <c r="A36" s="141" t="str">
        <f>VLOOKUP(E36,'LISTADO ATM'!$A$2:$C$898,3,0)</f>
        <v>DISTRITO NACIONAL</v>
      </c>
      <c r="B36" s="138" t="s">
        <v>2581</v>
      </c>
      <c r="C36" s="145">
        <v>44323.749675925923</v>
      </c>
      <c r="D36" s="145" t="s">
        <v>2458</v>
      </c>
      <c r="E36" s="128">
        <v>147</v>
      </c>
      <c r="F36" s="147" t="str">
        <f>VLOOKUP(E36,VIP!$A$2:$O13051,2,0)</f>
        <v>DRBR147</v>
      </c>
      <c r="G36" s="141" t="str">
        <f>VLOOKUP(E36,'LISTADO ATM'!$A$2:$B$897,2,0)</f>
        <v xml:space="preserve">ATM Kiosco Megacentro I </v>
      </c>
      <c r="H36" s="141" t="str">
        <f>VLOOKUP(E36,VIP!$A$2:$O17914,7,FALSE)</f>
        <v>Si</v>
      </c>
      <c r="I36" s="141" t="str">
        <f>VLOOKUP(E36,VIP!$A$2:$O9879,8,FALSE)</f>
        <v>Si</v>
      </c>
      <c r="J36" s="141" t="str">
        <f>VLOOKUP(E36,VIP!$A$2:$O9829,8,FALSE)</f>
        <v>Si</v>
      </c>
      <c r="K36" s="141" t="str">
        <f>VLOOKUP(E36,VIP!$A$2:$O13403,6,0)</f>
        <v>NO</v>
      </c>
      <c r="L36" s="129" t="s">
        <v>2449</v>
      </c>
      <c r="M36" s="142" t="s">
        <v>2455</v>
      </c>
      <c r="N36" s="142" t="s">
        <v>2462</v>
      </c>
      <c r="O36" s="141" t="s">
        <v>2463</v>
      </c>
      <c r="P36" s="146"/>
      <c r="Q36" s="142" t="s">
        <v>2449</v>
      </c>
    </row>
    <row r="37" spans="1:17" ht="18" x14ac:dyDescent="0.25">
      <c r="A37" s="141" t="str">
        <f>VLOOKUP(E37,'LISTADO ATM'!$A$2:$C$898,3,0)</f>
        <v>DISTRITO NACIONAL</v>
      </c>
      <c r="B37" s="138" t="s">
        <v>2618</v>
      </c>
      <c r="C37" s="145">
        <v>44325.069918981484</v>
      </c>
      <c r="D37" s="145" t="s">
        <v>2458</v>
      </c>
      <c r="E37" s="128">
        <v>302</v>
      </c>
      <c r="F37" s="149" t="str">
        <f>VLOOKUP(E37,VIP!$A$2:$O13057,2,0)</f>
        <v>DRBR302</v>
      </c>
      <c r="G37" s="141" t="str">
        <f>VLOOKUP(E37,'LISTADO ATM'!$A$2:$B$897,2,0)</f>
        <v xml:space="preserve">ATM S/M Aprezio Los Mameyes  </v>
      </c>
      <c r="H37" s="141" t="str">
        <f>VLOOKUP(E37,VIP!$A$2:$O17933,7,FALSE)</f>
        <v>Si</v>
      </c>
      <c r="I37" s="141" t="str">
        <f>VLOOKUP(E37,VIP!$A$2:$O9898,8,FALSE)</f>
        <v>Si</v>
      </c>
      <c r="J37" s="141" t="str">
        <f>VLOOKUP(E37,VIP!$A$2:$O9848,8,FALSE)</f>
        <v>Si</v>
      </c>
      <c r="K37" s="141" t="str">
        <f>VLOOKUP(E37,VIP!$A$2:$O13422,6,0)</f>
        <v>NO</v>
      </c>
      <c r="L37" s="129" t="s">
        <v>2449</v>
      </c>
      <c r="M37" s="142" t="s">
        <v>2455</v>
      </c>
      <c r="N37" s="142" t="s">
        <v>2462</v>
      </c>
      <c r="O37" s="141" t="s">
        <v>2463</v>
      </c>
      <c r="P37" s="146"/>
      <c r="Q37" s="142" t="s">
        <v>2449</v>
      </c>
    </row>
    <row r="38" spans="1:17" ht="18" x14ac:dyDescent="0.25">
      <c r="A38" s="141" t="str">
        <f>VLOOKUP(E38,'LISTADO ATM'!$A$2:$C$898,3,0)</f>
        <v>DISTRITO NACIONAL</v>
      </c>
      <c r="B38" s="138" t="s">
        <v>2619</v>
      </c>
      <c r="C38" s="145">
        <v>44325.060798611114</v>
      </c>
      <c r="D38" s="145" t="s">
        <v>2458</v>
      </c>
      <c r="E38" s="128">
        <v>437</v>
      </c>
      <c r="F38" s="149" t="str">
        <f>VLOOKUP(E38,VIP!$A$2:$O13058,2,0)</f>
        <v>DRBR437</v>
      </c>
      <c r="G38" s="141" t="str">
        <f>VLOOKUP(E38,'LISTADO ATM'!$A$2:$B$897,2,0)</f>
        <v xml:space="preserve">ATM Autobanco Torre III </v>
      </c>
      <c r="H38" s="141" t="str">
        <f>VLOOKUP(E38,VIP!$A$2:$O17934,7,FALSE)</f>
        <v>Si</v>
      </c>
      <c r="I38" s="141" t="str">
        <f>VLOOKUP(E38,VIP!$A$2:$O9899,8,FALSE)</f>
        <v>Si</v>
      </c>
      <c r="J38" s="141" t="str">
        <f>VLOOKUP(E38,VIP!$A$2:$O9849,8,FALSE)</f>
        <v>Si</v>
      </c>
      <c r="K38" s="141" t="str">
        <f>VLOOKUP(E38,VIP!$A$2:$O13423,6,0)</f>
        <v>SI</v>
      </c>
      <c r="L38" s="129" t="s">
        <v>2449</v>
      </c>
      <c r="M38" s="142" t="s">
        <v>2455</v>
      </c>
      <c r="N38" s="142" t="s">
        <v>2462</v>
      </c>
      <c r="O38" s="141" t="s">
        <v>2463</v>
      </c>
      <c r="P38" s="146"/>
      <c r="Q38" s="142" t="s">
        <v>2449</v>
      </c>
    </row>
    <row r="39" spans="1:17" ht="18" x14ac:dyDescent="0.25">
      <c r="A39" s="141" t="str">
        <f>VLOOKUP(E39,'LISTADO ATM'!$A$2:$C$898,3,0)</f>
        <v>SUR</v>
      </c>
      <c r="B39" s="138" t="s">
        <v>2598</v>
      </c>
      <c r="C39" s="145">
        <v>44324.442314814813</v>
      </c>
      <c r="D39" s="145" t="s">
        <v>2458</v>
      </c>
      <c r="E39" s="128">
        <v>873</v>
      </c>
      <c r="F39" s="149" t="str">
        <f>VLOOKUP(E39,VIP!$A$2:$O13086,2,0)</f>
        <v>DRBR873</v>
      </c>
      <c r="G39" s="141" t="str">
        <f>VLOOKUP(E39,'LISTADO ATM'!$A$2:$B$897,2,0)</f>
        <v xml:space="preserve">ATM Centro de Caja San Cristóbal II </v>
      </c>
      <c r="H39" s="141" t="str">
        <f>VLOOKUP(E39,VIP!$A$2:$O17962,7,FALSE)</f>
        <v>Si</v>
      </c>
      <c r="I39" s="141" t="str">
        <f>VLOOKUP(E39,VIP!$A$2:$O9927,8,FALSE)</f>
        <v>Si</v>
      </c>
      <c r="J39" s="141" t="str">
        <f>VLOOKUP(E39,VIP!$A$2:$O9877,8,FALSE)</f>
        <v>Si</v>
      </c>
      <c r="K39" s="141" t="str">
        <f>VLOOKUP(E39,VIP!$A$2:$O13451,6,0)</f>
        <v>SI</v>
      </c>
      <c r="L39" s="129" t="s">
        <v>2449</v>
      </c>
      <c r="M39" s="142" t="s">
        <v>2455</v>
      </c>
      <c r="N39" s="142" t="s">
        <v>2462</v>
      </c>
      <c r="O39" s="141" t="s">
        <v>2463</v>
      </c>
      <c r="P39" s="146"/>
      <c r="Q39" s="142" t="s">
        <v>2449</v>
      </c>
    </row>
    <row r="40" spans="1:17" ht="18" x14ac:dyDescent="0.25">
      <c r="A40" s="141" t="str">
        <f>VLOOKUP(E40,'LISTADO ATM'!$A$2:$C$898,3,0)</f>
        <v>DISTRITO NACIONAL</v>
      </c>
      <c r="B40" s="138" t="s">
        <v>2617</v>
      </c>
      <c r="C40" s="145">
        <v>44325.073055555556</v>
      </c>
      <c r="D40" s="145" t="s">
        <v>2482</v>
      </c>
      <c r="E40" s="128">
        <v>911</v>
      </c>
      <c r="F40" s="149" t="str">
        <f>VLOOKUP(E40,VIP!$A$2:$O13056,2,0)</f>
        <v>DRBR911</v>
      </c>
      <c r="G40" s="141" t="str">
        <f>VLOOKUP(E40,'LISTADO ATM'!$A$2:$B$897,2,0)</f>
        <v xml:space="preserve">ATM Oficina Venezuela II </v>
      </c>
      <c r="H40" s="141" t="str">
        <f>VLOOKUP(E40,VIP!$A$2:$O17932,7,FALSE)</f>
        <v>Si</v>
      </c>
      <c r="I40" s="141" t="str">
        <f>VLOOKUP(E40,VIP!$A$2:$O9897,8,FALSE)</f>
        <v>Si</v>
      </c>
      <c r="J40" s="141" t="str">
        <f>VLOOKUP(E40,VIP!$A$2:$O9847,8,FALSE)</f>
        <v>Si</v>
      </c>
      <c r="K40" s="141" t="str">
        <f>VLOOKUP(E40,VIP!$A$2:$O13421,6,0)</f>
        <v>SI</v>
      </c>
      <c r="L40" s="129" t="s">
        <v>2449</v>
      </c>
      <c r="M40" s="142" t="s">
        <v>2455</v>
      </c>
      <c r="N40" s="142" t="s">
        <v>2462</v>
      </c>
      <c r="O40" s="141" t="s">
        <v>2483</v>
      </c>
      <c r="P40" s="146"/>
      <c r="Q40" s="142" t="s">
        <v>2449</v>
      </c>
    </row>
    <row r="41" spans="1:17" ht="18" x14ac:dyDescent="0.25">
      <c r="A41" s="141" t="str">
        <f>VLOOKUP(E41,'LISTADO ATM'!$A$2:$C$898,3,0)</f>
        <v>DISTRITO NACIONAL</v>
      </c>
      <c r="B41" s="138" t="s">
        <v>2579</v>
      </c>
      <c r="C41" s="145">
        <v>44323.375034722223</v>
      </c>
      <c r="D41" s="145" t="s">
        <v>2180</v>
      </c>
      <c r="E41" s="128">
        <v>314</v>
      </c>
      <c r="F41" s="149" t="str">
        <f>VLOOKUP(E41,VIP!$A$2:$O13046,2,0)</f>
        <v>DRBR314</v>
      </c>
      <c r="G41" s="141" t="str">
        <f>VLOOKUP(E41,'LISTADO ATM'!$A$2:$B$897,2,0)</f>
        <v xml:space="preserve">ATM UNP Cambita Garabito (San Cristóbal) </v>
      </c>
      <c r="H41" s="141" t="str">
        <f>VLOOKUP(E41,VIP!$A$2:$O17928,7,FALSE)</f>
        <v>Si</v>
      </c>
      <c r="I41" s="141" t="str">
        <f>VLOOKUP(E41,VIP!$A$2:$O9893,8,FALSE)</f>
        <v>Si</v>
      </c>
      <c r="J41" s="141" t="str">
        <f>VLOOKUP(E41,VIP!$A$2:$O9843,8,FALSE)</f>
        <v>Si</v>
      </c>
      <c r="K41" s="141" t="str">
        <f>VLOOKUP(E41,VIP!$A$2:$O13417,6,0)</f>
        <v>NO</v>
      </c>
      <c r="L41" s="129" t="s">
        <v>2421</v>
      </c>
      <c r="M41" s="142" t="s">
        <v>2455</v>
      </c>
      <c r="N41" s="142" t="s">
        <v>2580</v>
      </c>
      <c r="O41" s="141" t="s">
        <v>2464</v>
      </c>
      <c r="P41" s="146"/>
      <c r="Q41" s="142" t="s">
        <v>2421</v>
      </c>
    </row>
    <row r="42" spans="1:17" ht="18" x14ac:dyDescent="0.25">
      <c r="A42" s="141" t="str">
        <f>VLOOKUP(E42,'LISTADO ATM'!$A$2:$C$898,3,0)</f>
        <v>DISTRITO NACIONAL</v>
      </c>
      <c r="B42" s="138" t="s">
        <v>2606</v>
      </c>
      <c r="C42" s="145">
        <v>44324.497060185182</v>
      </c>
      <c r="D42" s="145" t="s">
        <v>2180</v>
      </c>
      <c r="E42" s="128">
        <v>710</v>
      </c>
      <c r="F42" s="149" t="str">
        <f>VLOOKUP(E42,VIP!$A$2:$O13079,2,0)</f>
        <v>DRBR506</v>
      </c>
      <c r="G42" s="141" t="str">
        <f>VLOOKUP(E42,'LISTADO ATM'!$A$2:$B$897,2,0)</f>
        <v xml:space="preserve">ATM S/M Soberano </v>
      </c>
      <c r="H42" s="141" t="str">
        <f>VLOOKUP(E42,VIP!$A$2:$O17955,7,FALSE)</f>
        <v>Si</v>
      </c>
      <c r="I42" s="141" t="str">
        <f>VLOOKUP(E42,VIP!$A$2:$O9920,8,FALSE)</f>
        <v>Si</v>
      </c>
      <c r="J42" s="141" t="str">
        <f>VLOOKUP(E42,VIP!$A$2:$O9870,8,FALSE)</f>
        <v>Si</v>
      </c>
      <c r="K42" s="141" t="str">
        <f>VLOOKUP(E42,VIP!$A$2:$O13444,6,0)</f>
        <v>NO</v>
      </c>
      <c r="L42" s="129" t="s">
        <v>2421</v>
      </c>
      <c r="M42" s="142" t="s">
        <v>2455</v>
      </c>
      <c r="N42" s="142" t="s">
        <v>2462</v>
      </c>
      <c r="O42" s="141" t="s">
        <v>2464</v>
      </c>
      <c r="P42" s="146"/>
      <c r="Q42" s="142" t="s">
        <v>2421</v>
      </c>
    </row>
    <row r="43" spans="1:17" ht="18" x14ac:dyDescent="0.25">
      <c r="A43" s="141" t="str">
        <f>VLOOKUP(E43,'LISTADO ATM'!$A$2:$C$898,3,0)</f>
        <v>ESTE</v>
      </c>
      <c r="B43" s="138" t="s">
        <v>2613</v>
      </c>
      <c r="C43" s="145">
        <v>44324.90216435185</v>
      </c>
      <c r="D43" s="145" t="s">
        <v>2180</v>
      </c>
      <c r="E43" s="128">
        <v>117</v>
      </c>
      <c r="F43" s="149" t="str">
        <f>VLOOKUP(E43,VIP!$A$2:$O13061,2,0)</f>
        <v>DRBR117</v>
      </c>
      <c r="G43" s="141" t="str">
        <f>VLOOKUP(E43,'LISTADO ATM'!$A$2:$B$897,2,0)</f>
        <v xml:space="preserve">ATM Oficina El Seybo </v>
      </c>
      <c r="H43" s="141" t="str">
        <f>VLOOKUP(E43,VIP!$A$2:$O17937,7,FALSE)</f>
        <v>Si</v>
      </c>
      <c r="I43" s="141" t="str">
        <f>VLOOKUP(E43,VIP!$A$2:$O9902,8,FALSE)</f>
        <v>Si</v>
      </c>
      <c r="J43" s="141" t="str">
        <f>VLOOKUP(E43,VIP!$A$2:$O9852,8,FALSE)</f>
        <v>Si</v>
      </c>
      <c r="K43" s="141" t="str">
        <f>VLOOKUP(E43,VIP!$A$2:$O13426,6,0)</f>
        <v>SI</v>
      </c>
      <c r="L43" s="129" t="s">
        <v>2629</v>
      </c>
      <c r="M43" s="142" t="s">
        <v>2455</v>
      </c>
      <c r="N43" s="142" t="s">
        <v>2462</v>
      </c>
      <c r="O43" s="141" t="s">
        <v>2464</v>
      </c>
      <c r="P43" s="146"/>
      <c r="Q43" s="142" t="s">
        <v>2629</v>
      </c>
    </row>
    <row r="44" spans="1:17" ht="18" x14ac:dyDescent="0.25">
      <c r="A44" s="141" t="str">
        <f>VLOOKUP(E44,'LISTADO ATM'!$A$2:$C$898,3,0)</f>
        <v>DISTRITO NACIONAL</v>
      </c>
      <c r="B44" s="138" t="s">
        <v>2614</v>
      </c>
      <c r="C44" s="145">
        <v>44324.875</v>
      </c>
      <c r="D44" s="145" t="s">
        <v>2180</v>
      </c>
      <c r="E44" s="128">
        <v>394</v>
      </c>
      <c r="F44" s="149" t="str">
        <f>VLOOKUP(E44,VIP!$A$2:$O13063,2,0)</f>
        <v>DRBR394</v>
      </c>
      <c r="G44" s="141" t="str">
        <f>VLOOKUP(E44,'LISTADO ATM'!$A$2:$B$897,2,0)</f>
        <v xml:space="preserve">ATM Multicentro La Sirena Luperón </v>
      </c>
      <c r="H44" s="141" t="str">
        <f>VLOOKUP(E44,VIP!$A$2:$O17939,7,FALSE)</f>
        <v>Si</v>
      </c>
      <c r="I44" s="141" t="str">
        <f>VLOOKUP(E44,VIP!$A$2:$O9904,8,FALSE)</f>
        <v>Si</v>
      </c>
      <c r="J44" s="141" t="str">
        <f>VLOOKUP(E44,VIP!$A$2:$O9854,8,FALSE)</f>
        <v>Si</v>
      </c>
      <c r="K44" s="141" t="str">
        <f>VLOOKUP(E44,VIP!$A$2:$O13428,6,0)</f>
        <v>NO</v>
      </c>
      <c r="L44" s="129" t="s">
        <v>2629</v>
      </c>
      <c r="M44" s="142" t="s">
        <v>2455</v>
      </c>
      <c r="N44" s="142" t="s">
        <v>2462</v>
      </c>
      <c r="O44" s="141" t="s">
        <v>2464</v>
      </c>
      <c r="P44" s="146"/>
      <c r="Q44" s="142" t="s">
        <v>2629</v>
      </c>
    </row>
    <row r="45" spans="1:17" ht="18" x14ac:dyDescent="0.25">
      <c r="A45" s="141" t="str">
        <f>VLOOKUP(E45,'LISTADO ATM'!$A$2:$C$898,3,0)</f>
        <v>DISTRITO NACIONAL</v>
      </c>
      <c r="B45" s="138" t="s">
        <v>2584</v>
      </c>
      <c r="C45" s="145">
        <v>44323.890069444446</v>
      </c>
      <c r="D45" s="145" t="s">
        <v>2458</v>
      </c>
      <c r="E45" s="128">
        <v>486</v>
      </c>
      <c r="F45" s="149" t="str">
        <f>VLOOKUP(E45,VIP!$A$2:$O13052,2,0)</f>
        <v>DRBR486</v>
      </c>
      <c r="G45" s="141" t="str">
        <f>VLOOKUP(E45,'LISTADO ATM'!$A$2:$B$897,2,0)</f>
        <v xml:space="preserve">ATM Olé La Caleta </v>
      </c>
      <c r="H45" s="141" t="str">
        <f>VLOOKUP(E45,VIP!$A$2:$O17925,7,FALSE)</f>
        <v>Si</v>
      </c>
      <c r="I45" s="141" t="str">
        <f>VLOOKUP(E45,VIP!$A$2:$O9890,8,FALSE)</f>
        <v>Si</v>
      </c>
      <c r="J45" s="141" t="str">
        <f>VLOOKUP(E45,VIP!$A$2:$O9840,8,FALSE)</f>
        <v>Si</v>
      </c>
      <c r="K45" s="141" t="str">
        <f>VLOOKUP(E45,VIP!$A$2:$O13414,6,0)</f>
        <v>NO</v>
      </c>
      <c r="L45" s="129" t="s">
        <v>2418</v>
      </c>
      <c r="M45" s="142" t="s">
        <v>2455</v>
      </c>
      <c r="N45" s="142" t="s">
        <v>2462</v>
      </c>
      <c r="O45" s="141" t="s">
        <v>2463</v>
      </c>
      <c r="P45" s="146"/>
      <c r="Q45" s="142" t="s">
        <v>2418</v>
      </c>
    </row>
    <row r="46" spans="1:17" ht="18" x14ac:dyDescent="0.25">
      <c r="A46" s="141" t="str">
        <f>VLOOKUP(E46,'LISTADO ATM'!$A$2:$C$898,3,0)</f>
        <v>DISTRITO NACIONAL</v>
      </c>
      <c r="B46" s="138" t="s">
        <v>2593</v>
      </c>
      <c r="C46" s="145">
        <v>44324.352303240739</v>
      </c>
      <c r="D46" s="145" t="s">
        <v>2458</v>
      </c>
      <c r="E46" s="128">
        <v>593</v>
      </c>
      <c r="F46" s="149" t="str">
        <f>VLOOKUP(E46,VIP!$A$2:$O13096,2,0)</f>
        <v>DRBR242</v>
      </c>
      <c r="G46" s="141" t="str">
        <f>VLOOKUP(E46,'LISTADO ATM'!$A$2:$B$897,2,0)</f>
        <v xml:space="preserve">ATM Ministerio Fuerzas Armadas II </v>
      </c>
      <c r="H46" s="141" t="str">
        <f>VLOOKUP(E46,VIP!$A$2:$O17972,7,FALSE)</f>
        <v>Si</v>
      </c>
      <c r="I46" s="141" t="str">
        <f>VLOOKUP(E46,VIP!$A$2:$O9937,8,FALSE)</f>
        <v>Si</v>
      </c>
      <c r="J46" s="141" t="str">
        <f>VLOOKUP(E46,VIP!$A$2:$O9887,8,FALSE)</f>
        <v>Si</v>
      </c>
      <c r="K46" s="141" t="str">
        <f>VLOOKUP(E46,VIP!$A$2:$O13461,6,0)</f>
        <v>NO</v>
      </c>
      <c r="L46" s="129" t="s">
        <v>2418</v>
      </c>
      <c r="M46" s="142" t="s">
        <v>2455</v>
      </c>
      <c r="N46" s="142" t="s">
        <v>2462</v>
      </c>
      <c r="O46" s="141" t="s">
        <v>2463</v>
      </c>
      <c r="P46" s="146"/>
      <c r="Q46" s="142" t="s">
        <v>2418</v>
      </c>
    </row>
    <row r="47" spans="1:17" ht="18" x14ac:dyDescent="0.25">
      <c r="A47" s="141" t="str">
        <f>VLOOKUP(E47,'LISTADO ATM'!$A$2:$C$898,3,0)</f>
        <v>ESTE</v>
      </c>
      <c r="B47" s="138" t="s">
        <v>2634</v>
      </c>
      <c r="C47" s="145">
        <v>44324.300312500003</v>
      </c>
      <c r="D47" s="145" t="s">
        <v>2180</v>
      </c>
      <c r="E47" s="128">
        <v>121</v>
      </c>
      <c r="F47" s="149" t="str">
        <f>VLOOKUP(E47,VIP!$A$2:$O13098,2,0)</f>
        <v>DRBR121</v>
      </c>
      <c r="G47" s="141" t="str">
        <f>VLOOKUP(E47,'LISTADO ATM'!$A$2:$B$897,2,0)</f>
        <v xml:space="preserve">ATM Oficina Bayaguana </v>
      </c>
      <c r="H47" s="141" t="str">
        <f>VLOOKUP(E47,VIP!$A$2:$O17974,7,FALSE)</f>
        <v>Si</v>
      </c>
      <c r="I47" s="141" t="str">
        <f>VLOOKUP(E47,VIP!$A$2:$O9939,8,FALSE)</f>
        <v>Si</v>
      </c>
      <c r="J47" s="141" t="str">
        <f>VLOOKUP(E47,VIP!$A$2:$O9889,8,FALSE)</f>
        <v>Si</v>
      </c>
      <c r="K47" s="141" t="str">
        <f>VLOOKUP(E47,VIP!$A$2:$O13463,6,0)</f>
        <v>SI</v>
      </c>
      <c r="L47" s="129" t="s">
        <v>2478</v>
      </c>
      <c r="M47" s="142" t="s">
        <v>2455</v>
      </c>
      <c r="N47" s="142" t="s">
        <v>2462</v>
      </c>
      <c r="O47" s="141" t="s">
        <v>2464</v>
      </c>
      <c r="P47" s="146"/>
      <c r="Q47" s="142" t="s">
        <v>2478</v>
      </c>
    </row>
    <row r="48" spans="1:17" ht="18" x14ac:dyDescent="0.25">
      <c r="A48" s="141" t="str">
        <f>VLOOKUP(E48,'LISTADO ATM'!$A$2:$C$898,3,0)</f>
        <v>DISTRITO NACIONAL</v>
      </c>
      <c r="B48" s="138" t="s">
        <v>2621</v>
      </c>
      <c r="C48" s="145">
        <v>44324.967800925922</v>
      </c>
      <c r="D48" s="145" t="s">
        <v>2180</v>
      </c>
      <c r="E48" s="128">
        <v>409</v>
      </c>
      <c r="F48" s="149" t="str">
        <f>VLOOKUP(E48,VIP!$A$2:$O13060,2,0)</f>
        <v>DRBR409</v>
      </c>
      <c r="G48" s="141" t="str">
        <f>VLOOKUP(E48,'LISTADO ATM'!$A$2:$B$897,2,0)</f>
        <v xml:space="preserve">ATM Oficina Las Palmas de Herrera I </v>
      </c>
      <c r="H48" s="141" t="str">
        <f>VLOOKUP(E48,VIP!$A$2:$O17936,7,FALSE)</f>
        <v>Si</v>
      </c>
      <c r="I48" s="141" t="str">
        <f>VLOOKUP(E48,VIP!$A$2:$O9901,8,FALSE)</f>
        <v>Si</v>
      </c>
      <c r="J48" s="141" t="str">
        <f>VLOOKUP(E48,VIP!$A$2:$O9851,8,FALSE)</f>
        <v>Si</v>
      </c>
      <c r="K48" s="141" t="str">
        <f>VLOOKUP(E48,VIP!$A$2:$O13425,6,0)</f>
        <v>NO</v>
      </c>
      <c r="L48" s="129" t="s">
        <v>2478</v>
      </c>
      <c r="M48" s="142" t="s">
        <v>2455</v>
      </c>
      <c r="N48" s="142" t="s">
        <v>2462</v>
      </c>
      <c r="O48" s="141" t="s">
        <v>2464</v>
      </c>
      <c r="P48" s="146"/>
      <c r="Q48" s="142" t="s">
        <v>2478</v>
      </c>
    </row>
    <row r="49" spans="1:18" ht="18" x14ac:dyDescent="0.25">
      <c r="A49" s="141" t="str">
        <f>VLOOKUP(E49,'LISTADO ATM'!$A$2:$C$898,3,0)</f>
        <v>DISTRITO NACIONAL</v>
      </c>
      <c r="B49" s="138" t="s">
        <v>2620</v>
      </c>
      <c r="C49" s="145">
        <v>44324.969664351855</v>
      </c>
      <c r="D49" s="145" t="s">
        <v>2180</v>
      </c>
      <c r="E49" s="128">
        <v>410</v>
      </c>
      <c r="F49" s="149" t="str">
        <f>VLOOKUP(E49,VIP!$A$2:$O13059,2,0)</f>
        <v>DRBR410</v>
      </c>
      <c r="G49" s="141" t="str">
        <f>VLOOKUP(E49,'LISTADO ATM'!$A$2:$B$897,2,0)</f>
        <v xml:space="preserve">ATM Oficina Las Palmas de Herrera II </v>
      </c>
      <c r="H49" s="141" t="str">
        <f>VLOOKUP(E49,VIP!$A$2:$O17935,7,FALSE)</f>
        <v>Si</v>
      </c>
      <c r="I49" s="141" t="str">
        <f>VLOOKUP(E49,VIP!$A$2:$O9900,8,FALSE)</f>
        <v>Si</v>
      </c>
      <c r="J49" s="141" t="str">
        <f>VLOOKUP(E49,VIP!$A$2:$O9850,8,FALSE)</f>
        <v>Si</v>
      </c>
      <c r="K49" s="141" t="str">
        <f>VLOOKUP(E49,VIP!$A$2:$O13424,6,0)</f>
        <v>NO</v>
      </c>
      <c r="L49" s="129" t="s">
        <v>2478</v>
      </c>
      <c r="M49" s="142" t="s">
        <v>2455</v>
      </c>
      <c r="N49" s="142" t="s">
        <v>2462</v>
      </c>
      <c r="O49" s="141" t="s">
        <v>2464</v>
      </c>
      <c r="P49" s="146"/>
      <c r="Q49" s="142" t="s">
        <v>2478</v>
      </c>
    </row>
    <row r="50" spans="1:18" ht="18" x14ac:dyDescent="0.25">
      <c r="A50" s="141" t="str">
        <f>VLOOKUP(E50,'LISTADO ATM'!$A$2:$C$898,3,0)</f>
        <v>DISTRITO NACIONAL</v>
      </c>
      <c r="B50" s="138" t="s">
        <v>2605</v>
      </c>
      <c r="C50" s="145">
        <v>44324.503159722219</v>
      </c>
      <c r="D50" s="145" t="s">
        <v>2180</v>
      </c>
      <c r="E50" s="128">
        <v>435</v>
      </c>
      <c r="F50" s="149" t="str">
        <f>VLOOKUP(E50,VIP!$A$2:$O13078,2,0)</f>
        <v>DRBR435</v>
      </c>
      <c r="G50" s="141" t="str">
        <f>VLOOKUP(E50,'LISTADO ATM'!$A$2:$B$897,2,0)</f>
        <v xml:space="preserve">ATM Autobanco Torre I </v>
      </c>
      <c r="H50" s="141" t="str">
        <f>VLOOKUP(E50,VIP!$A$2:$O17954,7,FALSE)</f>
        <v>Si</v>
      </c>
      <c r="I50" s="141" t="str">
        <f>VLOOKUP(E50,VIP!$A$2:$O9919,8,FALSE)</f>
        <v>Si</v>
      </c>
      <c r="J50" s="141" t="str">
        <f>VLOOKUP(E50,VIP!$A$2:$O9869,8,FALSE)</f>
        <v>Si</v>
      </c>
      <c r="K50" s="141" t="str">
        <f>VLOOKUP(E50,VIP!$A$2:$O13443,6,0)</f>
        <v>SI</v>
      </c>
      <c r="L50" s="129" t="s">
        <v>2478</v>
      </c>
      <c r="M50" s="142" t="s">
        <v>2455</v>
      </c>
      <c r="N50" s="142" t="s">
        <v>2462</v>
      </c>
      <c r="O50" s="141" t="s">
        <v>2464</v>
      </c>
      <c r="P50" s="146"/>
      <c r="Q50" s="142" t="s">
        <v>2478</v>
      </c>
    </row>
    <row r="51" spans="1:18" ht="18" x14ac:dyDescent="0.25">
      <c r="A51" s="141" t="str">
        <f>VLOOKUP(E51,'LISTADO ATM'!$A$2:$C$898,3,0)</f>
        <v>DISTRITO NACIONAL</v>
      </c>
      <c r="B51" s="138" t="s">
        <v>2604</v>
      </c>
      <c r="C51" s="145">
        <v>44324.504513888889</v>
      </c>
      <c r="D51" s="145" t="s">
        <v>2180</v>
      </c>
      <c r="E51" s="128">
        <v>436</v>
      </c>
      <c r="F51" s="149" t="str">
        <f>VLOOKUP(E51,VIP!$A$2:$O13077,2,0)</f>
        <v>DRBR436</v>
      </c>
      <c r="G51" s="141" t="str">
        <f>VLOOKUP(E51,'LISTADO ATM'!$A$2:$B$897,2,0)</f>
        <v xml:space="preserve">ATM Autobanco Torre II </v>
      </c>
      <c r="H51" s="141" t="str">
        <f>VLOOKUP(E51,VIP!$A$2:$O17953,7,FALSE)</f>
        <v>Si</v>
      </c>
      <c r="I51" s="141" t="str">
        <f>VLOOKUP(E51,VIP!$A$2:$O9918,8,FALSE)</f>
        <v>Si</v>
      </c>
      <c r="J51" s="141" t="str">
        <f>VLOOKUP(E51,VIP!$A$2:$O9868,8,FALSE)</f>
        <v>Si</v>
      </c>
      <c r="K51" s="141" t="str">
        <f>VLOOKUP(E51,VIP!$A$2:$O13442,6,0)</f>
        <v>SI</v>
      </c>
      <c r="L51" s="129" t="s">
        <v>2478</v>
      </c>
      <c r="M51" s="142" t="s">
        <v>2455</v>
      </c>
      <c r="N51" s="142" t="s">
        <v>2462</v>
      </c>
      <c r="O51" s="141" t="s">
        <v>2464</v>
      </c>
      <c r="P51" s="146"/>
      <c r="Q51" s="142" t="s">
        <v>2478</v>
      </c>
    </row>
    <row r="52" spans="1:18" ht="18" x14ac:dyDescent="0.25">
      <c r="A52" s="141" t="str">
        <f>VLOOKUP(E52,'LISTADO ATM'!$A$2:$C$898,3,0)</f>
        <v>NORTE</v>
      </c>
      <c r="B52" s="138" t="s">
        <v>2608</v>
      </c>
      <c r="C52" s="145">
        <v>44324.633402777778</v>
      </c>
      <c r="D52" s="145" t="s">
        <v>2181</v>
      </c>
      <c r="E52" s="128">
        <v>872</v>
      </c>
      <c r="F52" s="149" t="str">
        <f>VLOOKUP(E52,VIP!$A$2:$O13069,2,0)</f>
        <v>DRBR872</v>
      </c>
      <c r="G52" s="141" t="str">
        <f>VLOOKUP(E52,'LISTADO ATM'!$A$2:$B$897,2,0)</f>
        <v xml:space="preserve">ATM Zona Franca Pisano II (Santiago) </v>
      </c>
      <c r="H52" s="141" t="str">
        <f>VLOOKUP(E52,VIP!$A$2:$O17945,7,FALSE)</f>
        <v>Si</v>
      </c>
      <c r="I52" s="141" t="str">
        <f>VLOOKUP(E52,VIP!$A$2:$O9910,8,FALSE)</f>
        <v>Si</v>
      </c>
      <c r="J52" s="141" t="str">
        <f>VLOOKUP(E52,VIP!$A$2:$O9860,8,FALSE)</f>
        <v>Si</v>
      </c>
      <c r="K52" s="141" t="str">
        <f>VLOOKUP(E52,VIP!$A$2:$O13434,6,0)</f>
        <v>NO</v>
      </c>
      <c r="L52" s="129" t="s">
        <v>2478</v>
      </c>
      <c r="M52" s="142" t="s">
        <v>2455</v>
      </c>
      <c r="N52" s="142" t="s">
        <v>2462</v>
      </c>
      <c r="O52" s="141" t="s">
        <v>2491</v>
      </c>
      <c r="P52" s="146"/>
      <c r="Q52" s="142" t="s">
        <v>2478</v>
      </c>
    </row>
    <row r="53" spans="1:18" ht="18" x14ac:dyDescent="0.25">
      <c r="A53" s="141" t="str">
        <f>VLOOKUP(E53,'LISTADO ATM'!$A$2:$C$898,3,0)</f>
        <v>DISTRITO NACIONAL</v>
      </c>
      <c r="B53" s="138" t="s">
        <v>2609</v>
      </c>
      <c r="C53" s="145">
        <v>44324.632974537039</v>
      </c>
      <c r="D53" s="145" t="s">
        <v>2180</v>
      </c>
      <c r="E53" s="128">
        <v>889</v>
      </c>
      <c r="F53" s="149" t="str">
        <f>VLOOKUP(E53,VIP!$A$2:$O13070,2,0)</f>
        <v>DRBR889</v>
      </c>
      <c r="G53" s="141" t="str">
        <f>VLOOKUP(E53,'LISTADO ATM'!$A$2:$B$897,2,0)</f>
        <v>ATM Oficina Plaza Lama Máximo Gómez II</v>
      </c>
      <c r="H53" s="141" t="str">
        <f>VLOOKUP(E53,VIP!$A$2:$O17946,7,FALSE)</f>
        <v>Si</v>
      </c>
      <c r="I53" s="141" t="str">
        <f>VLOOKUP(E53,VIP!$A$2:$O9911,8,FALSE)</f>
        <v>Si</v>
      </c>
      <c r="J53" s="141" t="str">
        <f>VLOOKUP(E53,VIP!$A$2:$O9861,8,FALSE)</f>
        <v>Si</v>
      </c>
      <c r="K53" s="141" t="str">
        <f>VLOOKUP(E53,VIP!$A$2:$O13435,6,0)</f>
        <v>NO</v>
      </c>
      <c r="L53" s="129" t="s">
        <v>2478</v>
      </c>
      <c r="M53" s="142" t="s">
        <v>2455</v>
      </c>
      <c r="N53" s="142" t="s">
        <v>2462</v>
      </c>
      <c r="O53" s="141" t="s">
        <v>2464</v>
      </c>
      <c r="P53" s="146"/>
      <c r="Q53" s="142" t="s">
        <v>2478</v>
      </c>
    </row>
    <row r="54" spans="1:18" ht="18" x14ac:dyDescent="0.25">
      <c r="A54" s="141" t="str">
        <f>VLOOKUP(E54,'LISTADO ATM'!$A$2:$C$898,3,0)</f>
        <v>ESTE</v>
      </c>
      <c r="B54" s="138" t="s">
        <v>2603</v>
      </c>
      <c r="C54" s="145">
        <v>44324.532534722224</v>
      </c>
      <c r="D54" s="145" t="s">
        <v>2180</v>
      </c>
      <c r="E54" s="128">
        <v>963</v>
      </c>
      <c r="F54" s="149" t="str">
        <f>VLOOKUP(E54,VIP!$A$2:$O13076,2,0)</f>
        <v>DRBR963</v>
      </c>
      <c r="G54" s="141" t="str">
        <f>VLOOKUP(E54,'LISTADO ATM'!$A$2:$B$897,2,0)</f>
        <v xml:space="preserve">ATM Multiplaza La Romana </v>
      </c>
      <c r="H54" s="141" t="str">
        <f>VLOOKUP(E54,VIP!$A$2:$O17952,7,FALSE)</f>
        <v>Si</v>
      </c>
      <c r="I54" s="141" t="str">
        <f>VLOOKUP(E54,VIP!$A$2:$O9917,8,FALSE)</f>
        <v>Si</v>
      </c>
      <c r="J54" s="141" t="str">
        <f>VLOOKUP(E54,VIP!$A$2:$O9867,8,FALSE)</f>
        <v>Si</v>
      </c>
      <c r="K54" s="141" t="str">
        <f>VLOOKUP(E54,VIP!$A$2:$O13441,6,0)</f>
        <v>NO</v>
      </c>
      <c r="L54" s="129" t="s">
        <v>2478</v>
      </c>
      <c r="M54" s="142" t="s">
        <v>2455</v>
      </c>
      <c r="N54" s="142" t="s">
        <v>2462</v>
      </c>
      <c r="O54" s="141" t="s">
        <v>2464</v>
      </c>
      <c r="P54" s="146"/>
      <c r="Q54" s="142" t="s">
        <v>2478</v>
      </c>
    </row>
    <row r="55" spans="1:18" x14ac:dyDescent="0.25">
      <c r="E55" s="96"/>
      <c r="F55" s="82"/>
      <c r="M55" s="45"/>
      <c r="P55" s="87"/>
      <c r="Q55" s="89"/>
      <c r="R55" s="75"/>
    </row>
    <row r="56" spans="1:18" x14ac:dyDescent="0.25">
      <c r="E56" s="96"/>
      <c r="F56" s="82"/>
      <c r="M56" s="45"/>
      <c r="P56" s="87"/>
      <c r="Q56" s="89"/>
      <c r="R56" s="75"/>
    </row>
    <row r="57" spans="1:18" x14ac:dyDescent="0.25">
      <c r="E57" s="96"/>
      <c r="F57" s="82"/>
      <c r="M57" s="45"/>
      <c r="P57" s="87"/>
      <c r="Q57" s="89"/>
      <c r="R57" s="75"/>
    </row>
    <row r="58" spans="1:18" x14ac:dyDescent="0.25">
      <c r="E58" s="96"/>
      <c r="F58" s="82"/>
      <c r="M58" s="45"/>
      <c r="P58" s="87"/>
      <c r="Q58" s="89"/>
      <c r="R58" s="75"/>
    </row>
    <row r="59" spans="1:18" x14ac:dyDescent="0.25">
      <c r="E59" s="96"/>
      <c r="F59" s="82"/>
      <c r="M59" s="45"/>
      <c r="P59" s="87"/>
      <c r="Q59" s="89"/>
      <c r="R59" s="75"/>
    </row>
    <row r="60" spans="1:18" x14ac:dyDescent="0.25">
      <c r="E60" s="96"/>
      <c r="F60" s="82"/>
      <c r="M60" s="45"/>
      <c r="P60" s="87"/>
      <c r="Q60" s="89"/>
      <c r="R60" s="75"/>
    </row>
    <row r="61" spans="1:18" x14ac:dyDescent="0.25">
      <c r="E61" s="96"/>
      <c r="F61" s="82"/>
      <c r="M61" s="45"/>
      <c r="P61" s="87"/>
      <c r="Q61" s="89"/>
      <c r="R61" s="75"/>
    </row>
    <row r="62" spans="1:18" x14ac:dyDescent="0.25">
      <c r="E62" s="96"/>
      <c r="F62" s="82"/>
      <c r="M62" s="45"/>
      <c r="P62" s="87"/>
      <c r="Q62" s="89"/>
      <c r="R62" s="75"/>
    </row>
    <row r="63" spans="1:18" x14ac:dyDescent="0.25">
      <c r="E63" s="96"/>
      <c r="F63" s="82"/>
      <c r="M63" s="45"/>
      <c r="P63" s="87"/>
      <c r="Q63" s="89"/>
      <c r="R63" s="75"/>
    </row>
    <row r="64" spans="1:18" x14ac:dyDescent="0.25">
      <c r="E64" s="96"/>
      <c r="F64" s="82"/>
      <c r="M64" s="45"/>
      <c r="P64" s="87"/>
      <c r="Q64" s="89"/>
      <c r="R64" s="75"/>
    </row>
    <row r="65" spans="5:18" x14ac:dyDescent="0.25">
      <c r="E65" s="96"/>
      <c r="F65" s="82"/>
      <c r="M65" s="45"/>
      <c r="P65" s="87"/>
      <c r="Q65" s="89"/>
      <c r="R65" s="75"/>
    </row>
    <row r="66" spans="5:18" x14ac:dyDescent="0.25">
      <c r="E66" s="96"/>
      <c r="F66" s="82"/>
      <c r="M66" s="45"/>
      <c r="P66" s="87"/>
      <c r="Q66" s="89"/>
      <c r="R66" s="75"/>
    </row>
    <row r="67" spans="5:18" x14ac:dyDescent="0.25">
      <c r="E67" s="96"/>
      <c r="F67" s="82"/>
      <c r="M67" s="45"/>
      <c r="P67" s="87"/>
      <c r="Q67" s="89"/>
      <c r="R67" s="75"/>
    </row>
    <row r="68" spans="5:18" x14ac:dyDescent="0.25">
      <c r="E68" s="96"/>
      <c r="F68" s="82"/>
      <c r="M68" s="45"/>
      <c r="P68" s="87"/>
      <c r="Q68" s="89"/>
      <c r="R68" s="75"/>
    </row>
    <row r="69" spans="5:18" x14ac:dyDescent="0.25">
      <c r="E69" s="96"/>
      <c r="F69" s="82"/>
      <c r="M69" s="45"/>
      <c r="P69" s="87"/>
      <c r="Q69" s="89"/>
      <c r="R69" s="75"/>
    </row>
    <row r="70" spans="5:18" x14ac:dyDescent="0.25">
      <c r="E70" s="96"/>
      <c r="F70" s="82"/>
      <c r="M70" s="45"/>
      <c r="P70" s="87"/>
      <c r="Q70" s="89"/>
      <c r="R70" s="75"/>
    </row>
    <row r="71" spans="5:18" x14ac:dyDescent="0.25">
      <c r="E71" s="96"/>
      <c r="F71" s="82"/>
      <c r="M71" s="45"/>
      <c r="P71" s="87"/>
      <c r="Q71" s="89"/>
      <c r="R71" s="75"/>
    </row>
    <row r="72" spans="5:18" x14ac:dyDescent="0.25">
      <c r="E72" s="96"/>
      <c r="F72" s="82"/>
      <c r="M72" s="45"/>
      <c r="P72" s="87"/>
      <c r="Q72" s="89"/>
      <c r="R72" s="75"/>
    </row>
  </sheetData>
  <autoFilter ref="A4:Q23">
    <sortState ref="A5:Q77">
      <sortCondition ref="Q4:Q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3:E1048576 F55:F72 E1:E54">
    <cfRule type="duplicateValues" dxfId="157" priority="143"/>
  </conditionalFormatting>
  <conditionalFormatting sqref="E73:E1048576 F55:F72 E8:E25 E1:E4">
    <cfRule type="duplicateValues" dxfId="156" priority="127994"/>
  </conditionalFormatting>
  <conditionalFormatting sqref="E73:E1048576 F55:F72 E8:E25">
    <cfRule type="duplicateValues" dxfId="155" priority="127998"/>
  </conditionalFormatting>
  <conditionalFormatting sqref="E73:E1048576 F55:F72 E8:E25 E1:E4">
    <cfRule type="duplicateValues" dxfId="154" priority="128001"/>
    <cfRule type="duplicateValues" dxfId="153" priority="128002"/>
  </conditionalFormatting>
  <conditionalFormatting sqref="E73:E1048576 F55:F72 E8:E25 E1:E4">
    <cfRule type="duplicateValues" dxfId="152" priority="128009"/>
    <cfRule type="duplicateValues" dxfId="151" priority="128010"/>
    <cfRule type="duplicateValues" dxfId="150" priority="128011"/>
    <cfRule type="duplicateValues" dxfId="149" priority="128012"/>
  </conditionalFormatting>
  <conditionalFormatting sqref="E73:E1048576 F55:F72 E8:E25">
    <cfRule type="duplicateValues" dxfId="148" priority="128025"/>
    <cfRule type="duplicateValues" dxfId="147" priority="128026"/>
  </conditionalFormatting>
  <conditionalFormatting sqref="B5:B25">
    <cfRule type="duplicateValues" dxfId="146" priority="129955"/>
  </conditionalFormatting>
  <conditionalFormatting sqref="B5:B25">
    <cfRule type="duplicateValues" dxfId="145" priority="129957"/>
    <cfRule type="duplicateValues" dxfId="144" priority="129958"/>
  </conditionalFormatting>
  <conditionalFormatting sqref="B26">
    <cfRule type="duplicateValues" dxfId="143" priority="129996"/>
  </conditionalFormatting>
  <conditionalFormatting sqref="B26">
    <cfRule type="duplicateValues" dxfId="142" priority="129998"/>
    <cfRule type="duplicateValues" dxfId="141" priority="129999"/>
  </conditionalFormatting>
  <conditionalFormatting sqref="E26">
    <cfRule type="duplicateValues" dxfId="140" priority="130000"/>
  </conditionalFormatting>
  <conditionalFormatting sqref="E26">
    <cfRule type="duplicateValues" dxfId="139" priority="130003"/>
    <cfRule type="duplicateValues" dxfId="138" priority="130004"/>
  </conditionalFormatting>
  <conditionalFormatting sqref="E26">
    <cfRule type="duplicateValues" dxfId="137" priority="130005"/>
    <cfRule type="duplicateValues" dxfId="136" priority="130006"/>
    <cfRule type="duplicateValues" dxfId="135" priority="130007"/>
    <cfRule type="duplicateValues" dxfId="134" priority="130008"/>
  </conditionalFormatting>
  <conditionalFormatting sqref="B27:B28">
    <cfRule type="duplicateValues" dxfId="133" priority="130072"/>
  </conditionalFormatting>
  <conditionalFormatting sqref="B27:B28">
    <cfRule type="duplicateValues" dxfId="132" priority="130074"/>
    <cfRule type="duplicateValues" dxfId="131" priority="130075"/>
  </conditionalFormatting>
  <conditionalFormatting sqref="E27:E28">
    <cfRule type="duplicateValues" dxfId="130" priority="130078"/>
  </conditionalFormatting>
  <conditionalFormatting sqref="E27:E28">
    <cfRule type="duplicateValues" dxfId="129" priority="130080"/>
    <cfRule type="duplicateValues" dxfId="128" priority="130081"/>
  </conditionalFormatting>
  <conditionalFormatting sqref="E27:E28">
    <cfRule type="duplicateValues" dxfId="127" priority="130084"/>
    <cfRule type="duplicateValues" dxfId="126" priority="130085"/>
    <cfRule type="duplicateValues" dxfId="125" priority="130086"/>
    <cfRule type="duplicateValues" dxfId="124" priority="130087"/>
  </conditionalFormatting>
  <conditionalFormatting sqref="B29:B31">
    <cfRule type="duplicateValues" dxfId="123" priority="130294"/>
  </conditionalFormatting>
  <conditionalFormatting sqref="B29:B31">
    <cfRule type="duplicateValues" dxfId="122" priority="130296"/>
    <cfRule type="duplicateValues" dxfId="121" priority="130297"/>
  </conditionalFormatting>
  <conditionalFormatting sqref="E29:E31">
    <cfRule type="duplicateValues" dxfId="120" priority="130300"/>
  </conditionalFormatting>
  <conditionalFormatting sqref="E29:E31">
    <cfRule type="duplicateValues" dxfId="119" priority="130302"/>
    <cfRule type="duplicateValues" dxfId="118" priority="130303"/>
  </conditionalFormatting>
  <conditionalFormatting sqref="E29:E31">
    <cfRule type="duplicateValues" dxfId="117" priority="130306"/>
    <cfRule type="duplicateValues" dxfId="116" priority="130307"/>
    <cfRule type="duplicateValues" dxfId="115" priority="130308"/>
    <cfRule type="duplicateValues" dxfId="114" priority="130309"/>
  </conditionalFormatting>
  <conditionalFormatting sqref="B32:B36">
    <cfRule type="duplicateValues" dxfId="113" priority="130363"/>
  </conditionalFormatting>
  <conditionalFormatting sqref="B32:B36">
    <cfRule type="duplicateValues" dxfId="112" priority="130367"/>
    <cfRule type="duplicateValues" dxfId="111" priority="130368"/>
  </conditionalFormatting>
  <conditionalFormatting sqref="E32:E36">
    <cfRule type="duplicateValues" dxfId="110" priority="130371"/>
  </conditionalFormatting>
  <conditionalFormatting sqref="E32:E36">
    <cfRule type="duplicateValues" dxfId="109" priority="130377"/>
    <cfRule type="duplicateValues" dxfId="108" priority="130378"/>
  </conditionalFormatting>
  <conditionalFormatting sqref="E32:E36">
    <cfRule type="duplicateValues" dxfId="107" priority="130381"/>
    <cfRule type="duplicateValues" dxfId="106" priority="130382"/>
    <cfRule type="duplicateValues" dxfId="105" priority="130383"/>
    <cfRule type="duplicateValues" dxfId="104" priority="130384"/>
  </conditionalFormatting>
  <conditionalFormatting sqref="B55:B1048576 B8:B25 B1:B4">
    <cfRule type="duplicateValues" dxfId="103" priority="131745"/>
  </conditionalFormatting>
  <conditionalFormatting sqref="B55:B1048576 B8:B25">
    <cfRule type="duplicateValues" dxfId="102" priority="131749"/>
  </conditionalFormatting>
  <conditionalFormatting sqref="B55:B1048576 B8:B25 B1:B4">
    <cfRule type="duplicateValues" dxfId="101" priority="131752"/>
    <cfRule type="duplicateValues" dxfId="100" priority="131753"/>
  </conditionalFormatting>
  <conditionalFormatting sqref="B55:B1048576 B1:B31">
    <cfRule type="duplicateValues" dxfId="99" priority="131789"/>
    <cfRule type="duplicateValues" dxfId="98" priority="131790"/>
  </conditionalFormatting>
  <conditionalFormatting sqref="B37:B54">
    <cfRule type="duplicateValues" dxfId="97" priority="131795"/>
  </conditionalFormatting>
  <conditionalFormatting sqref="B37:B54">
    <cfRule type="duplicateValues" dxfId="96" priority="131796"/>
    <cfRule type="duplicateValues" dxfId="95" priority="131797"/>
  </conditionalFormatting>
  <conditionalFormatting sqref="E37:E54">
    <cfRule type="duplicateValues" dxfId="94" priority="131798"/>
  </conditionalFormatting>
  <conditionalFormatting sqref="E37:E54">
    <cfRule type="duplicateValues" dxfId="93" priority="131799"/>
    <cfRule type="duplicateValues" dxfId="92" priority="131800"/>
  </conditionalFormatting>
  <conditionalFormatting sqref="E37:E54">
    <cfRule type="duplicateValues" dxfId="91" priority="131801"/>
    <cfRule type="duplicateValues" dxfId="90" priority="131802"/>
    <cfRule type="duplicateValues" dxfId="89" priority="131803"/>
    <cfRule type="duplicateValues" dxfId="88" priority="131804"/>
  </conditionalFormatting>
  <conditionalFormatting sqref="E5:E54">
    <cfRule type="duplicateValues" dxfId="87" priority="131805"/>
  </conditionalFormatting>
  <conditionalFormatting sqref="E5:E54">
    <cfRule type="duplicateValues" dxfId="86" priority="131806"/>
    <cfRule type="duplicateValues" dxfId="85" priority="131807"/>
  </conditionalFormatting>
  <conditionalFormatting sqref="E5:E54">
    <cfRule type="duplicateValues" dxfId="84" priority="131808"/>
    <cfRule type="duplicateValues" dxfId="83" priority="131809"/>
    <cfRule type="duplicateValues" dxfId="82" priority="131810"/>
    <cfRule type="duplicateValues" dxfId="81" priority="13181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91" zoomScale="85" zoomScaleNormal="85" workbookViewId="0">
      <selection activeCell="C101" sqref="C101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3" t="s">
        <v>2150</v>
      </c>
      <c r="B1" s="174"/>
      <c r="C1" s="174"/>
      <c r="D1" s="174"/>
      <c r="E1" s="175"/>
    </row>
    <row r="2" spans="1:5" ht="25.5" customHeight="1" x14ac:dyDescent="0.25">
      <c r="A2" s="176" t="s">
        <v>2460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9" t="s">
        <v>2415</v>
      </c>
      <c r="B7" s="180"/>
      <c r="C7" s="180"/>
      <c r="D7" s="180"/>
      <c r="E7" s="181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e">
        <f>VLOOKUP(B9,'[1]LISTADO ATM'!$A$2:$C$821,3,0)</f>
        <v>#N/A</v>
      </c>
      <c r="B9" s="133"/>
      <c r="C9" s="136" t="e">
        <f>VLOOKUP(B9,'[1]LISTADO ATM'!$A$2:$B$821,2,0)</f>
        <v>#N/A</v>
      </c>
      <c r="D9" s="135" t="s">
        <v>2574</v>
      </c>
      <c r="E9" s="143"/>
    </row>
    <row r="10" spans="1:5" ht="18.75" customHeight="1" x14ac:dyDescent="0.25">
      <c r="A10" s="97" t="e">
        <f>VLOOKUP(B10,'[1]LISTADO ATM'!$A$2:$C$821,3,0)</f>
        <v>#N/A</v>
      </c>
      <c r="B10" s="133"/>
      <c r="C10" s="136" t="e">
        <f>VLOOKUP(B10,'[1]LISTADO ATM'!$A$2:$B$821,2,0)</f>
        <v>#N/A</v>
      </c>
      <c r="D10" s="135" t="s">
        <v>2574</v>
      </c>
      <c r="E10" s="143"/>
    </row>
    <row r="11" spans="1:5" ht="18.75" customHeight="1" x14ac:dyDescent="0.25">
      <c r="A11" s="97" t="e">
        <f>VLOOKUP(B11,'[1]LISTADO ATM'!$A$2:$C$821,3,0)</f>
        <v>#N/A</v>
      </c>
      <c r="B11" s="133"/>
      <c r="C11" s="136" t="e">
        <f>VLOOKUP(B11,'[1]LISTADO ATM'!$A$2:$B$821,2,0)</f>
        <v>#N/A</v>
      </c>
      <c r="D11" s="135" t="s">
        <v>2574</v>
      </c>
      <c r="E11" s="143"/>
    </row>
    <row r="12" spans="1:5" ht="18.75" customHeight="1" x14ac:dyDescent="0.25">
      <c r="A12" s="97" t="e">
        <f>VLOOKUP(B12,'[1]LISTADO ATM'!$A$2:$C$821,3,0)</f>
        <v>#N/A</v>
      </c>
      <c r="B12" s="133"/>
      <c r="C12" s="136" t="e">
        <f>VLOOKUP(B12,'[1]LISTADO ATM'!$A$2:$B$821,2,0)</f>
        <v>#N/A</v>
      </c>
      <c r="D12" s="135" t="s">
        <v>2574</v>
      </c>
      <c r="E12" s="143"/>
    </row>
    <row r="13" spans="1:5" ht="18.75" customHeight="1" x14ac:dyDescent="0.25">
      <c r="A13" s="97" t="e">
        <f>VLOOKUP(B13,'[1]LISTADO ATM'!$A$2:$C$821,3,0)</f>
        <v>#N/A</v>
      </c>
      <c r="B13" s="133"/>
      <c r="C13" s="136" t="e">
        <f>VLOOKUP(B13,'[1]LISTADO ATM'!$A$2:$B$821,2,0)</f>
        <v>#N/A</v>
      </c>
      <c r="D13" s="135" t="s">
        <v>2574</v>
      </c>
      <c r="E13" s="143"/>
    </row>
    <row r="14" spans="1:5" ht="18.75" customHeight="1" x14ac:dyDescent="0.25">
      <c r="A14" s="97" t="e">
        <f>VLOOKUP(B14,'[1]LISTADO ATM'!$A$2:$C$821,3,0)</f>
        <v>#N/A</v>
      </c>
      <c r="B14" s="133"/>
      <c r="C14" s="136" t="e">
        <f>VLOOKUP(B14,'[1]LISTADO ATM'!$A$2:$B$821,2,0)</f>
        <v>#N/A</v>
      </c>
      <c r="D14" s="135" t="s">
        <v>2574</v>
      </c>
      <c r="E14" s="143"/>
    </row>
    <row r="15" spans="1:5" ht="18.75" customHeight="1" x14ac:dyDescent="0.25">
      <c r="A15" s="97" t="e">
        <f>VLOOKUP(B15,'[1]LISTADO ATM'!$A$2:$C$821,3,0)</f>
        <v>#N/A</v>
      </c>
      <c r="B15" s="133"/>
      <c r="C15" s="136" t="e">
        <f>VLOOKUP(B15,'[1]LISTADO ATM'!$A$2:$B$821,2,0)</f>
        <v>#N/A</v>
      </c>
      <c r="D15" s="135" t="s">
        <v>2574</v>
      </c>
      <c r="E15" s="143"/>
    </row>
    <row r="16" spans="1:5" ht="18.75" customHeight="1" x14ac:dyDescent="0.25">
      <c r="A16" s="97" t="e">
        <f>VLOOKUP(B16,'[1]LISTADO ATM'!$A$2:$C$821,3,0)</f>
        <v>#N/A</v>
      </c>
      <c r="B16" s="133"/>
      <c r="C16" s="136" t="e">
        <f>VLOOKUP(B16,'[1]LISTADO ATM'!$A$2:$B$821,2,0)</f>
        <v>#N/A</v>
      </c>
      <c r="D16" s="135" t="s">
        <v>2574</v>
      </c>
      <c r="E16" s="143"/>
    </row>
    <row r="17" spans="1:5" ht="18.75" customHeight="1" x14ac:dyDescent="0.25">
      <c r="A17" s="97" t="e">
        <f>VLOOKUP(B17,'[1]LISTADO ATM'!$A$2:$C$821,3,0)</f>
        <v>#N/A</v>
      </c>
      <c r="B17" s="133"/>
      <c r="C17" s="136" t="e">
        <f>VLOOKUP(B17,'[1]LISTADO ATM'!$A$2:$B$821,2,0)</f>
        <v>#N/A</v>
      </c>
      <c r="D17" s="135" t="s">
        <v>2574</v>
      </c>
      <c r="E17" s="143"/>
    </row>
    <row r="18" spans="1:5" ht="18.75" customHeight="1" x14ac:dyDescent="0.25">
      <c r="A18" s="97" t="e">
        <f>VLOOKUP(B18,'[1]LISTADO ATM'!$A$2:$C$821,3,0)</f>
        <v>#N/A</v>
      </c>
      <c r="B18" s="133"/>
      <c r="C18" s="136" t="e">
        <f>VLOOKUP(B18,'[1]LISTADO ATM'!$A$2:$B$821,2,0)</f>
        <v>#N/A</v>
      </c>
      <c r="D18" s="135" t="s">
        <v>2574</v>
      </c>
      <c r="E18" s="143"/>
    </row>
    <row r="19" spans="1:5" ht="18.75" customHeight="1" x14ac:dyDescent="0.25">
      <c r="A19" s="97" t="e">
        <f>VLOOKUP(B19,'[1]LISTADO ATM'!$A$2:$C$821,3,0)</f>
        <v>#N/A</v>
      </c>
      <c r="B19" s="133"/>
      <c r="C19" s="136" t="e">
        <f>VLOOKUP(B19,'[1]LISTADO ATM'!$A$2:$B$821,2,0)</f>
        <v>#N/A</v>
      </c>
      <c r="D19" s="135" t="s">
        <v>2574</v>
      </c>
      <c r="E19" s="143"/>
    </row>
    <row r="20" spans="1:5" ht="18.75" customHeight="1" thickBot="1" x14ac:dyDescent="0.3">
      <c r="A20" s="97" t="e">
        <f>VLOOKUP(B20,'[1]LISTADO ATM'!$A$2:$C$821,3,0)</f>
        <v>#N/A</v>
      </c>
      <c r="B20" s="133"/>
      <c r="C20" s="136" t="e">
        <f>VLOOKUP(B20,'[1]LISTADO ATM'!$A$2:$B$821,2,0)</f>
        <v>#N/A</v>
      </c>
      <c r="D20" s="135" t="s">
        <v>2574</v>
      </c>
      <c r="E20" s="143"/>
    </row>
    <row r="21" spans="1:5" ht="18.75" thickBot="1" x14ac:dyDescent="0.3">
      <c r="A21" s="100" t="s">
        <v>2485</v>
      </c>
      <c r="B21" s="154">
        <f>COUNT(#REF!)</f>
        <v>0</v>
      </c>
      <c r="C21" s="184"/>
      <c r="D21" s="185"/>
      <c r="E21" s="186"/>
    </row>
    <row r="22" spans="1:5" x14ac:dyDescent="0.25">
      <c r="B22" s="102"/>
      <c r="E22" s="102"/>
    </row>
    <row r="23" spans="1:5" ht="17.45" customHeight="1" x14ac:dyDescent="0.25">
      <c r="A23" s="179" t="s">
        <v>2486</v>
      </c>
      <c r="B23" s="180"/>
      <c r="C23" s="180"/>
      <c r="D23" s="180"/>
      <c r="E23" s="181"/>
    </row>
    <row r="24" spans="1:5" ht="17.45" customHeight="1" x14ac:dyDescent="0.25">
      <c r="A24" s="99" t="s">
        <v>15</v>
      </c>
      <c r="B24" s="108" t="s">
        <v>2416</v>
      </c>
      <c r="C24" s="99" t="s">
        <v>46</v>
      </c>
      <c r="D24" s="99" t="s">
        <v>2419</v>
      </c>
      <c r="E24" s="108" t="s">
        <v>2417</v>
      </c>
    </row>
    <row r="25" spans="1:5" ht="18" customHeight="1" x14ac:dyDescent="0.25">
      <c r="A25" s="97" t="e">
        <f>VLOOKUP(B25,'[1]LISTADO ATM'!$A$2:$C$821,3,0)</f>
        <v>#N/A</v>
      </c>
      <c r="B25" s="133"/>
      <c r="C25" s="134" t="e">
        <f>VLOOKUP(B25,'[1]LISTADO ATM'!$A$2:$B$821,2,0)</f>
        <v>#N/A</v>
      </c>
      <c r="D25" s="135" t="s">
        <v>2575</v>
      </c>
      <c r="E25" s="138"/>
    </row>
    <row r="26" spans="1:5" ht="18" customHeight="1" x14ac:dyDescent="0.25">
      <c r="A26" s="97" t="e">
        <f>VLOOKUP(B26,'[1]LISTADO ATM'!$A$2:$C$821,3,0)</f>
        <v>#N/A</v>
      </c>
      <c r="B26" s="133"/>
      <c r="C26" s="134" t="e">
        <f>VLOOKUP(B26,'[1]LISTADO ATM'!$A$2:$B$821,2,0)</f>
        <v>#N/A</v>
      </c>
      <c r="D26" s="135" t="s">
        <v>2575</v>
      </c>
      <c r="E26" s="138"/>
    </row>
    <row r="27" spans="1:5" ht="18" customHeight="1" x14ac:dyDescent="0.25">
      <c r="A27" s="97" t="e">
        <f>VLOOKUP(B27,'[1]LISTADO ATM'!$A$2:$C$821,3,0)</f>
        <v>#N/A</v>
      </c>
      <c r="B27" s="133"/>
      <c r="C27" s="134" t="e">
        <f>VLOOKUP(B27,'[1]LISTADO ATM'!$A$2:$B$821,2,0)</f>
        <v>#N/A</v>
      </c>
      <c r="D27" s="135" t="s">
        <v>2575</v>
      </c>
      <c r="E27" s="138"/>
    </row>
    <row r="28" spans="1:5" ht="18" customHeight="1" x14ac:dyDescent="0.25">
      <c r="A28" s="97" t="e">
        <f>VLOOKUP(B28,'[1]LISTADO ATM'!$A$2:$C$821,3,0)</f>
        <v>#N/A</v>
      </c>
      <c r="B28" s="133"/>
      <c r="C28" s="134" t="e">
        <f>VLOOKUP(B28,'[1]LISTADO ATM'!$A$2:$B$821,2,0)</f>
        <v>#N/A</v>
      </c>
      <c r="D28" s="135" t="s">
        <v>2575</v>
      </c>
      <c r="E28" s="138"/>
    </row>
    <row r="29" spans="1:5" ht="18" customHeight="1" x14ac:dyDescent="0.25">
      <c r="A29" s="97" t="e">
        <f>VLOOKUP(B29,'[1]LISTADO ATM'!$A$2:$C$821,3,0)</f>
        <v>#N/A</v>
      </c>
      <c r="B29" s="133"/>
      <c r="C29" s="134" t="e">
        <f>VLOOKUP(B29,'[1]LISTADO ATM'!$A$2:$B$821,2,0)</f>
        <v>#N/A</v>
      </c>
      <c r="D29" s="135" t="s">
        <v>2575</v>
      </c>
      <c r="E29" s="138"/>
    </row>
    <row r="30" spans="1:5" ht="18" customHeight="1" x14ac:dyDescent="0.25">
      <c r="A30" s="97" t="e">
        <f>VLOOKUP(B30,'[1]LISTADO ATM'!$A$2:$C$821,3,0)</f>
        <v>#N/A</v>
      </c>
      <c r="B30" s="133"/>
      <c r="C30" s="134" t="e">
        <f>VLOOKUP(B30,'[1]LISTADO ATM'!$A$2:$B$821,2,0)</f>
        <v>#N/A</v>
      </c>
      <c r="D30" s="135" t="s">
        <v>2575</v>
      </c>
      <c r="E30" s="138"/>
    </row>
    <row r="31" spans="1:5" ht="18" customHeight="1" x14ac:dyDescent="0.25">
      <c r="A31" s="97" t="e">
        <f>VLOOKUP(B31,'[1]LISTADO ATM'!$A$2:$C$821,3,0)</f>
        <v>#N/A</v>
      </c>
      <c r="B31" s="133"/>
      <c r="C31" s="134" t="e">
        <f>VLOOKUP(B31,'[1]LISTADO ATM'!$A$2:$B$821,2,0)</f>
        <v>#N/A</v>
      </c>
      <c r="D31" s="135" t="s">
        <v>2575</v>
      </c>
      <c r="E31" s="138"/>
    </row>
    <row r="32" spans="1:5" ht="18" customHeight="1" thickBot="1" x14ac:dyDescent="0.3">
      <c r="A32" s="97" t="e">
        <f>VLOOKUP(B32,'[1]LISTADO ATM'!$A$2:$C$821,3,0)</f>
        <v>#N/A</v>
      </c>
      <c r="B32" s="133"/>
      <c r="C32" s="134" t="e">
        <f>VLOOKUP(B32,'[1]LISTADO ATM'!$A$2:$B$821,2,0)</f>
        <v>#N/A</v>
      </c>
      <c r="D32" s="135" t="s">
        <v>2575</v>
      </c>
      <c r="E32" s="138"/>
    </row>
    <row r="33" spans="1:5" ht="17.45" customHeight="1" thickBot="1" x14ac:dyDescent="0.3">
      <c r="A33" s="100" t="s">
        <v>2485</v>
      </c>
      <c r="B33" s="154">
        <f>COUNT(#REF!)</f>
        <v>0</v>
      </c>
      <c r="C33" s="187"/>
      <c r="D33" s="188"/>
      <c r="E33" s="189"/>
    </row>
    <row r="34" spans="1:5" ht="15.75" thickBot="1" x14ac:dyDescent="0.3">
      <c r="B34" s="102"/>
      <c r="E34" s="102"/>
    </row>
    <row r="35" spans="1:5" ht="18.75" thickBot="1" x14ac:dyDescent="0.3">
      <c r="A35" s="168" t="s">
        <v>2487</v>
      </c>
      <c r="B35" s="169"/>
      <c r="C35" s="169"/>
      <c r="D35" s="169"/>
      <c r="E35" s="170"/>
    </row>
    <row r="36" spans="1:5" ht="18" x14ac:dyDescent="0.25">
      <c r="A36" s="99" t="s">
        <v>15</v>
      </c>
      <c r="B36" s="108" t="s">
        <v>2416</v>
      </c>
      <c r="C36" s="99" t="s">
        <v>46</v>
      </c>
      <c r="D36" s="99" t="s">
        <v>2419</v>
      </c>
      <c r="E36" s="108" t="s">
        <v>2417</v>
      </c>
    </row>
    <row r="37" spans="1:5" ht="18" x14ac:dyDescent="0.25">
      <c r="A37" s="97" t="str">
        <f>VLOOKUP(B37,'[1]LISTADO ATM'!$A$2:$C$821,3,0)</f>
        <v>DISTRITO NACIONAL</v>
      </c>
      <c r="B37" s="133">
        <v>486</v>
      </c>
      <c r="C37" s="136" t="str">
        <f>VLOOKUP(B37,'[1]LISTADO ATM'!$A$2:$B$821,2,0)</f>
        <v xml:space="preserve">ATM Olé La Caleta </v>
      </c>
      <c r="D37" s="137" t="s">
        <v>2441</v>
      </c>
      <c r="E37" s="138">
        <v>3335879851</v>
      </c>
    </row>
    <row r="38" spans="1:5" ht="18" x14ac:dyDescent="0.25">
      <c r="A38" s="97" t="str">
        <f>VLOOKUP(B38,'[1]LISTADO ATM'!$A$2:$C$821,3,0)</f>
        <v>DISTRITO NACIONAL</v>
      </c>
      <c r="B38" s="133">
        <v>593</v>
      </c>
      <c r="C38" s="136" t="str">
        <f>VLOOKUP(B38,'[1]LISTADO ATM'!$A$2:$B$821,2,0)</f>
        <v xml:space="preserve">ATM Ministerio Fuerzas Armadas II </v>
      </c>
      <c r="D38" s="137" t="s">
        <v>2441</v>
      </c>
      <c r="E38" s="138" t="s">
        <v>2594</v>
      </c>
    </row>
    <row r="39" spans="1:5" ht="18" x14ac:dyDescent="0.25">
      <c r="A39" s="97" t="e">
        <f>VLOOKUP(B39,'[1]LISTADO ATM'!$A$2:$C$821,3,0)</f>
        <v>#N/A</v>
      </c>
      <c r="B39" s="133"/>
      <c r="C39" s="136" t="e">
        <f>VLOOKUP(B39,'[1]LISTADO ATM'!$A$2:$B$821,2,0)</f>
        <v>#N/A</v>
      </c>
      <c r="D39" s="137" t="s">
        <v>2441</v>
      </c>
      <c r="E39" s="138"/>
    </row>
    <row r="40" spans="1:5" ht="18" x14ac:dyDescent="0.25">
      <c r="A40" s="97" t="e">
        <f>VLOOKUP(B40,'[1]LISTADO ATM'!$A$2:$C$821,3,0)</f>
        <v>#N/A</v>
      </c>
      <c r="B40" s="133"/>
      <c r="C40" s="136" t="e">
        <f>VLOOKUP(B40,'[1]LISTADO ATM'!$A$2:$B$821,2,0)</f>
        <v>#N/A</v>
      </c>
      <c r="D40" s="137" t="s">
        <v>2441</v>
      </c>
      <c r="E40" s="138"/>
    </row>
    <row r="41" spans="1:5" ht="18" x14ac:dyDescent="0.25">
      <c r="A41" s="97" t="e">
        <f>VLOOKUP(B41,'[1]LISTADO ATM'!$A$2:$C$821,3,0)</f>
        <v>#N/A</v>
      </c>
      <c r="B41" s="133"/>
      <c r="C41" s="136" t="e">
        <f>VLOOKUP(B41,'[1]LISTADO ATM'!$A$2:$B$821,2,0)</f>
        <v>#N/A</v>
      </c>
      <c r="D41" s="137" t="s">
        <v>2441</v>
      </c>
      <c r="E41" s="138"/>
    </row>
    <row r="42" spans="1:5" ht="18" x14ac:dyDescent="0.25">
      <c r="A42" s="97" t="e">
        <f>VLOOKUP(B42,'[1]LISTADO ATM'!$A$2:$C$821,3,0)</f>
        <v>#N/A</v>
      </c>
      <c r="B42" s="133"/>
      <c r="C42" s="136" t="e">
        <f>VLOOKUP(B42,'[1]LISTADO ATM'!$A$2:$B$821,2,0)</f>
        <v>#N/A</v>
      </c>
      <c r="D42" s="137" t="s">
        <v>2441</v>
      </c>
      <c r="E42" s="138"/>
    </row>
    <row r="43" spans="1:5" ht="18" x14ac:dyDescent="0.25">
      <c r="A43" s="97" t="e">
        <f>VLOOKUP(B43,'[1]LISTADO ATM'!$A$2:$C$821,3,0)</f>
        <v>#N/A</v>
      </c>
      <c r="B43" s="133"/>
      <c r="C43" s="136" t="e">
        <f>VLOOKUP(B43,'[1]LISTADO ATM'!$A$2:$B$821,2,0)</f>
        <v>#N/A</v>
      </c>
      <c r="D43" s="137" t="s">
        <v>2441</v>
      </c>
      <c r="E43" s="138"/>
    </row>
    <row r="44" spans="1:5" ht="18" x14ac:dyDescent="0.25">
      <c r="A44" s="97" t="e">
        <f>VLOOKUP(B44,'[1]LISTADO ATM'!$A$2:$C$821,3,0)</f>
        <v>#N/A</v>
      </c>
      <c r="B44" s="133"/>
      <c r="C44" s="136" t="e">
        <f>VLOOKUP(B44,'[1]LISTADO ATM'!$A$2:$B$821,2,0)</f>
        <v>#N/A</v>
      </c>
      <c r="D44" s="137" t="s">
        <v>2441</v>
      </c>
      <c r="E44" s="138"/>
    </row>
    <row r="45" spans="1:5" ht="18" x14ac:dyDescent="0.25">
      <c r="A45" s="97" t="e">
        <f>VLOOKUP(B45,'[1]LISTADO ATM'!$A$2:$C$821,3,0)</f>
        <v>#N/A</v>
      </c>
      <c r="B45" s="133"/>
      <c r="C45" s="136" t="e">
        <f>VLOOKUP(B45,'[1]LISTADO ATM'!$A$2:$B$821,2,0)</f>
        <v>#N/A</v>
      </c>
      <c r="D45" s="137" t="s">
        <v>2441</v>
      </c>
      <c r="E45" s="138"/>
    </row>
    <row r="46" spans="1:5" ht="18" x14ac:dyDescent="0.25">
      <c r="A46" s="97" t="e">
        <f>VLOOKUP(B46,'[1]LISTADO ATM'!$A$2:$C$821,3,0)</f>
        <v>#N/A</v>
      </c>
      <c r="B46" s="133"/>
      <c r="C46" s="136" t="e">
        <f>VLOOKUP(B46,'[1]LISTADO ATM'!$A$2:$B$821,2,0)</f>
        <v>#N/A</v>
      </c>
      <c r="D46" s="137" t="s">
        <v>2441</v>
      </c>
      <c r="E46" s="138"/>
    </row>
    <row r="47" spans="1:5" ht="18.75" thickBot="1" x14ac:dyDescent="0.3">
      <c r="A47" s="97" t="e">
        <f>VLOOKUP(B47,'[1]LISTADO ATM'!$A$2:$C$821,3,0)</f>
        <v>#N/A</v>
      </c>
      <c r="B47" s="133"/>
      <c r="C47" s="136" t="e">
        <f>VLOOKUP(B47,'[1]LISTADO ATM'!$A$2:$B$821,2,0)</f>
        <v>#N/A</v>
      </c>
      <c r="D47" s="137" t="s">
        <v>2441</v>
      </c>
      <c r="E47" s="138"/>
    </row>
    <row r="48" spans="1:5" ht="17.45" customHeight="1" thickBot="1" x14ac:dyDescent="0.3">
      <c r="A48" s="121" t="s">
        <v>2485</v>
      </c>
      <c r="B48" s="154">
        <f>COUNT(B37:B38)</f>
        <v>2</v>
      </c>
      <c r="C48" s="110"/>
      <c r="D48" s="137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68" t="s">
        <v>2564</v>
      </c>
      <c r="B50" s="169"/>
      <c r="C50" s="169"/>
      <c r="D50" s="169"/>
      <c r="E50" s="170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VLOOKUP(B52,'[1]LISTADO ATM'!$A$2:$C$821,3,0)</f>
        <v>DISTRITO NACIONAL</v>
      </c>
      <c r="B52" s="133">
        <v>147</v>
      </c>
      <c r="C52" s="136" t="str">
        <f>VLOOKUP(B52,'[1]LISTADO ATM'!$A$2:$B$821,2,0)</f>
        <v xml:space="preserve">ATM Kiosco Megacentro I </v>
      </c>
      <c r="D52" s="133" t="s">
        <v>2511</v>
      </c>
      <c r="E52" s="138" t="s">
        <v>2595</v>
      </c>
    </row>
    <row r="53" spans="1:5" ht="18" x14ac:dyDescent="0.25">
      <c r="A53" s="97" t="str">
        <f>VLOOKUP(B53,'[1]LISTADO ATM'!$A$2:$C$821,3,0)</f>
        <v>SUR</v>
      </c>
      <c r="B53" s="133">
        <v>873</v>
      </c>
      <c r="C53" s="136" t="str">
        <f>VLOOKUP(B53,'[1]LISTADO ATM'!$A$2:$B$821,2,0)</f>
        <v xml:space="preserve">ATM Centro de Caja San Cristóbal II </v>
      </c>
      <c r="D53" s="133" t="s">
        <v>2511</v>
      </c>
      <c r="E53" s="138" t="s">
        <v>2596</v>
      </c>
    </row>
    <row r="54" spans="1:5" ht="19.5" customHeight="1" x14ac:dyDescent="0.25">
      <c r="A54" s="97" t="str">
        <f>VLOOKUP(B54,'[1]LISTADO ATM'!$A$2:$C$821,3,0)</f>
        <v>DISTRITO NACIONAL</v>
      </c>
      <c r="B54" s="133">
        <v>437</v>
      </c>
      <c r="C54" s="136" t="str">
        <f>VLOOKUP(B54,'[1]LISTADO ATM'!$A$2:$B$821,2,0)</f>
        <v xml:space="preserve">ATM Autobanco Torre III </v>
      </c>
      <c r="D54" s="133" t="s">
        <v>2511</v>
      </c>
      <c r="E54" s="138">
        <v>3335880153</v>
      </c>
    </row>
    <row r="55" spans="1:5" ht="19.5" customHeight="1" x14ac:dyDescent="0.25">
      <c r="A55" s="97" t="str">
        <f>VLOOKUP(B55,'[1]LISTADO ATM'!$A$2:$C$821,3,0)</f>
        <v>DISTRITO NACIONAL</v>
      </c>
      <c r="B55" s="133">
        <v>302</v>
      </c>
      <c r="C55" s="136" t="str">
        <f>VLOOKUP(B55,'[1]LISTADO ATM'!$A$2:$B$821,2,0)</f>
        <v xml:space="preserve">ATM S/M Aprezio Los Mameyes  </v>
      </c>
      <c r="D55" s="133" t="s">
        <v>2511</v>
      </c>
      <c r="E55" s="138">
        <v>3335880154</v>
      </c>
    </row>
    <row r="56" spans="1:5" ht="19.5" customHeight="1" x14ac:dyDescent="0.25">
      <c r="A56" s="97" t="str">
        <f>VLOOKUP(B56,'[1]LISTADO ATM'!$A$2:$C$821,3,0)</f>
        <v>DISTRITO NACIONAL</v>
      </c>
      <c r="B56" s="133">
        <v>911</v>
      </c>
      <c r="C56" s="136" t="str">
        <f>VLOOKUP(B56,'[1]LISTADO ATM'!$A$2:$B$821,2,0)</f>
        <v xml:space="preserve">ATM Oficina Venezuela II </v>
      </c>
      <c r="D56" s="133" t="s">
        <v>2511</v>
      </c>
      <c r="E56" s="138">
        <v>3335880155</v>
      </c>
    </row>
    <row r="57" spans="1:5" ht="18" x14ac:dyDescent="0.25">
      <c r="A57" s="97" t="str">
        <f>VLOOKUP(B57,'[1]LISTADO ATM'!$A$2:$C$821,3,0)</f>
        <v>DISTRITO NACIONAL</v>
      </c>
      <c r="B57" s="133">
        <v>60</v>
      </c>
      <c r="C57" s="136" t="str">
        <f>VLOOKUP(B57,'[1]LISTADO ATM'!$A$2:$B$821,2,0)</f>
        <v xml:space="preserve">ATM Autobanco 27 de Febrero </v>
      </c>
      <c r="D57" s="133" t="s">
        <v>2511</v>
      </c>
      <c r="E57" s="138">
        <v>3335880156</v>
      </c>
    </row>
    <row r="58" spans="1:5" ht="18" x14ac:dyDescent="0.25">
      <c r="A58" s="97" t="e">
        <f>VLOOKUP(B58,'[1]LISTADO ATM'!$A$2:$C$821,3,0)</f>
        <v>#N/A</v>
      </c>
      <c r="B58" s="133"/>
      <c r="C58" s="136" t="e">
        <f>VLOOKUP(B58,'[1]LISTADO ATM'!$A$2:$B$821,2,0)</f>
        <v>#N/A</v>
      </c>
      <c r="D58" s="133" t="s">
        <v>2511</v>
      </c>
      <c r="E58" s="138"/>
    </row>
    <row r="59" spans="1:5" ht="18" x14ac:dyDescent="0.25">
      <c r="A59" s="97" t="e">
        <f>VLOOKUP(B59,'[1]LISTADO ATM'!$A$2:$C$821,3,0)</f>
        <v>#N/A</v>
      </c>
      <c r="B59" s="133"/>
      <c r="C59" s="136" t="e">
        <f>VLOOKUP(B59,'[1]LISTADO ATM'!$A$2:$B$821,2,0)</f>
        <v>#N/A</v>
      </c>
      <c r="D59" s="133" t="s">
        <v>2511</v>
      </c>
      <c r="E59" s="138"/>
    </row>
    <row r="60" spans="1:5" ht="18" x14ac:dyDescent="0.25">
      <c r="A60" s="97" t="e">
        <f>VLOOKUP(B60,'[1]LISTADO ATM'!$A$2:$C$821,3,0)</f>
        <v>#N/A</v>
      </c>
      <c r="B60" s="133"/>
      <c r="C60" s="136" t="e">
        <f>VLOOKUP(B60,'[1]LISTADO ATM'!$A$2:$B$821,2,0)</f>
        <v>#N/A</v>
      </c>
      <c r="D60" s="133" t="s">
        <v>2511</v>
      </c>
      <c r="E60" s="138"/>
    </row>
    <row r="61" spans="1:5" ht="18" x14ac:dyDescent="0.25">
      <c r="A61" s="97" t="e">
        <f>VLOOKUP(B61,'[1]LISTADO ATM'!$A$2:$C$821,3,0)</f>
        <v>#N/A</v>
      </c>
      <c r="B61" s="133"/>
      <c r="C61" s="136" t="e">
        <f>VLOOKUP(B61,'[1]LISTADO ATM'!$A$2:$B$821,2,0)</f>
        <v>#N/A</v>
      </c>
      <c r="D61" s="133" t="s">
        <v>2511</v>
      </c>
      <c r="E61" s="138"/>
    </row>
    <row r="62" spans="1:5" ht="18" x14ac:dyDescent="0.25">
      <c r="A62" s="97" t="e">
        <f>VLOOKUP(B62,'[1]LISTADO ATM'!$A$2:$C$821,3,0)</f>
        <v>#N/A</v>
      </c>
      <c r="B62" s="133"/>
      <c r="C62" s="136" t="e">
        <f>VLOOKUP(B62,'[1]LISTADO ATM'!$A$2:$B$821,2,0)</f>
        <v>#N/A</v>
      </c>
      <c r="D62" s="133" t="s">
        <v>2511</v>
      </c>
      <c r="E62" s="138"/>
    </row>
    <row r="63" spans="1:5" ht="18" x14ac:dyDescent="0.25">
      <c r="A63" s="97" t="e">
        <f>VLOOKUP(B63,'[1]LISTADO ATM'!$A$2:$C$821,3,0)</f>
        <v>#N/A</v>
      </c>
      <c r="B63" s="133"/>
      <c r="C63" s="136" t="e">
        <f>VLOOKUP(B63,'[1]LISTADO ATM'!$A$2:$B$821,2,0)</f>
        <v>#N/A</v>
      </c>
      <c r="D63" s="133" t="s">
        <v>2511</v>
      </c>
      <c r="E63" s="138"/>
    </row>
    <row r="64" spans="1:5" ht="18" x14ac:dyDescent="0.25">
      <c r="A64" s="97" t="e">
        <f>VLOOKUP(B64,'[1]LISTADO ATM'!$A$2:$C$821,3,0)</f>
        <v>#N/A</v>
      </c>
      <c r="B64" s="133"/>
      <c r="C64" s="136" t="e">
        <f>VLOOKUP(B64,'[1]LISTADO ATM'!$A$2:$B$821,2,0)</f>
        <v>#N/A</v>
      </c>
      <c r="D64" s="133" t="s">
        <v>2511</v>
      </c>
      <c r="E64" s="138"/>
    </row>
    <row r="65" spans="1:5" ht="18.75" thickBot="1" x14ac:dyDescent="0.3">
      <c r="A65" s="97" t="e">
        <f>VLOOKUP(B65,'[1]LISTADO ATM'!$A$2:$C$821,3,0)</f>
        <v>#N/A</v>
      </c>
      <c r="B65" s="133"/>
      <c r="C65" s="136" t="e">
        <f>VLOOKUP(B65,'[1]LISTADO ATM'!$A$2:$B$821,2,0)</f>
        <v>#N/A</v>
      </c>
      <c r="D65" s="133" t="s">
        <v>2511</v>
      </c>
      <c r="E65" s="138"/>
    </row>
    <row r="66" spans="1:5" ht="18" customHeight="1" thickBot="1" x14ac:dyDescent="0.3">
      <c r="A66" s="100"/>
      <c r="B66" s="154">
        <f>COUNT(B52:B57)</f>
        <v>6</v>
      </c>
      <c r="C66" s="110"/>
      <c r="D66" s="152"/>
      <c r="E66" s="153"/>
    </row>
    <row r="67" spans="1:5" ht="15.75" thickBot="1" x14ac:dyDescent="0.3">
      <c r="B67" s="102"/>
      <c r="E67" s="102"/>
    </row>
    <row r="68" spans="1:5" ht="19.5" customHeight="1" x14ac:dyDescent="0.25">
      <c r="A68" s="190" t="s">
        <v>2488</v>
      </c>
      <c r="B68" s="191"/>
      <c r="C68" s="191"/>
      <c r="D68" s="191"/>
      <c r="E68" s="192"/>
    </row>
    <row r="69" spans="1:5" ht="18" x14ac:dyDescent="0.25">
      <c r="A69" s="99" t="s">
        <v>15</v>
      </c>
      <c r="B69" s="108" t="s">
        <v>2416</v>
      </c>
      <c r="C69" s="101" t="s">
        <v>46</v>
      </c>
      <c r="D69" s="139" t="s">
        <v>2419</v>
      </c>
      <c r="E69" s="108" t="s">
        <v>2417</v>
      </c>
    </row>
    <row r="70" spans="1:5" ht="18" x14ac:dyDescent="0.25">
      <c r="A70" s="97" t="str">
        <f>VLOOKUP(B70,'[1]LISTADO ATM'!$A$2:$C$821,3,0)</f>
        <v>DISTRITO NACIONAL</v>
      </c>
      <c r="B70" s="133">
        <v>743</v>
      </c>
      <c r="C70" s="136" t="str">
        <f>VLOOKUP(B70,'[1]LISTADO ATM'!$A$2:$B$821,2,0)</f>
        <v xml:space="preserve">ATM Oficina Los Frailes </v>
      </c>
      <c r="D70" s="129" t="s">
        <v>2572</v>
      </c>
      <c r="E70" s="136" t="s">
        <v>2602</v>
      </c>
    </row>
    <row r="71" spans="1:5" ht="18.75" customHeight="1" x14ac:dyDescent="0.25">
      <c r="A71" s="97" t="e">
        <f>VLOOKUP(B71,'[1]LISTADO ATM'!$A$2:$C$821,3,0)</f>
        <v>#N/A</v>
      </c>
      <c r="B71" s="133"/>
      <c r="C71" s="136" t="e">
        <f>VLOOKUP(B71,'[1]LISTADO ATM'!$A$2:$B$821,2,0)</f>
        <v>#N/A</v>
      </c>
      <c r="D71" s="129"/>
      <c r="E71" s="136"/>
    </row>
    <row r="72" spans="1:5" ht="18.75" customHeight="1" x14ac:dyDescent="0.25">
      <c r="A72" s="97" t="e">
        <f>VLOOKUP(B72,'[1]LISTADO ATM'!$A$2:$C$821,3,0)</f>
        <v>#N/A</v>
      </c>
      <c r="B72" s="133"/>
      <c r="C72" s="136" t="e">
        <f>VLOOKUP(B72,'[1]LISTADO ATM'!$A$2:$B$821,2,0)</f>
        <v>#N/A</v>
      </c>
      <c r="D72" s="129"/>
      <c r="E72" s="136"/>
    </row>
    <row r="73" spans="1:5" ht="18.75" customHeight="1" x14ac:dyDescent="0.25">
      <c r="A73" s="97" t="e">
        <f>VLOOKUP(B73,'[1]LISTADO ATM'!$A$2:$C$821,3,0)</f>
        <v>#N/A</v>
      </c>
      <c r="B73" s="133"/>
      <c r="C73" s="136" t="e">
        <f>VLOOKUP(B73,'[1]LISTADO ATM'!$A$2:$B$821,2,0)</f>
        <v>#N/A</v>
      </c>
      <c r="D73" s="129"/>
      <c r="E73" s="136"/>
    </row>
    <row r="74" spans="1:5" ht="18.75" customHeight="1" x14ac:dyDescent="0.25">
      <c r="A74" s="97" t="e">
        <f>VLOOKUP(B74,'[1]LISTADO ATM'!$A$2:$C$821,3,0)</f>
        <v>#N/A</v>
      </c>
      <c r="B74" s="133"/>
      <c r="C74" s="136" t="e">
        <f>VLOOKUP(B74,'[1]LISTADO ATM'!$A$2:$B$821,2,0)</f>
        <v>#N/A</v>
      </c>
      <c r="D74" s="129"/>
      <c r="E74" s="136"/>
    </row>
    <row r="75" spans="1:5" ht="18.75" customHeight="1" x14ac:dyDescent="0.25">
      <c r="A75" s="97" t="e">
        <f>VLOOKUP(B75,'[1]LISTADO ATM'!$A$2:$C$821,3,0)</f>
        <v>#N/A</v>
      </c>
      <c r="B75" s="133"/>
      <c r="C75" s="136" t="e">
        <f>VLOOKUP(B75,'[1]LISTADO ATM'!$A$2:$B$821,2,0)</f>
        <v>#N/A</v>
      </c>
      <c r="D75" s="129"/>
      <c r="E75" s="136"/>
    </row>
    <row r="76" spans="1:5" ht="18.75" customHeight="1" x14ac:dyDescent="0.25">
      <c r="A76" s="97" t="e">
        <f>VLOOKUP(B76,'[1]LISTADO ATM'!$A$2:$C$821,3,0)</f>
        <v>#N/A</v>
      </c>
      <c r="B76" s="133"/>
      <c r="C76" s="136" t="e">
        <f>VLOOKUP(B76,'[1]LISTADO ATM'!$A$2:$B$821,2,0)</f>
        <v>#N/A</v>
      </c>
      <c r="D76" s="129"/>
      <c r="E76" s="136"/>
    </row>
    <row r="77" spans="1:5" ht="18.75" customHeight="1" x14ac:dyDescent="0.25">
      <c r="A77" s="97" t="e">
        <f>VLOOKUP(B77,'[1]LISTADO ATM'!$A$2:$C$821,3,0)</f>
        <v>#N/A</v>
      </c>
      <c r="B77" s="133"/>
      <c r="C77" s="136" t="e">
        <f>VLOOKUP(B77,'[1]LISTADO ATM'!$A$2:$B$821,2,0)</f>
        <v>#N/A</v>
      </c>
      <c r="D77" s="129"/>
      <c r="E77" s="136"/>
    </row>
    <row r="78" spans="1:5" ht="18.75" customHeight="1" thickBot="1" x14ac:dyDescent="0.3">
      <c r="A78" s="97" t="e">
        <f>VLOOKUP(B78,'[1]LISTADO ATM'!$A$2:$C$821,3,0)</f>
        <v>#N/A</v>
      </c>
      <c r="B78" s="133"/>
      <c r="C78" s="136" t="e">
        <f>VLOOKUP(B78,'[1]LISTADO ATM'!$A$2:$B$821,2,0)</f>
        <v>#N/A</v>
      </c>
      <c r="D78" s="129"/>
      <c r="E78" s="136"/>
    </row>
    <row r="79" spans="1:5" ht="18.75" thickBot="1" x14ac:dyDescent="0.3">
      <c r="A79" s="100" t="s">
        <v>2485</v>
      </c>
      <c r="B79" s="154">
        <f>COUNT(B70)</f>
        <v>1</v>
      </c>
      <c r="C79" s="110"/>
      <c r="D79" s="140"/>
      <c r="E79" s="140"/>
    </row>
    <row r="80" spans="1:5" ht="15.75" thickBot="1" x14ac:dyDescent="0.3">
      <c r="B80" s="102"/>
      <c r="E80" s="102"/>
    </row>
    <row r="81" spans="1:5" ht="18.75" customHeight="1" thickBot="1" x14ac:dyDescent="0.3">
      <c r="A81" s="182" t="s">
        <v>2489</v>
      </c>
      <c r="B81" s="183"/>
      <c r="C81" s="96" t="s">
        <v>2412</v>
      </c>
      <c r="D81" s="102"/>
      <c r="E81" s="102"/>
    </row>
    <row r="82" spans="1:5" ht="18.75" thickBot="1" x14ac:dyDescent="0.3">
      <c r="A82" s="166">
        <f>+B48+B66+B79</f>
        <v>9</v>
      </c>
      <c r="B82" s="167"/>
    </row>
    <row r="83" spans="1:5" ht="15.75" thickBot="1" x14ac:dyDescent="0.3">
      <c r="B83" s="102"/>
      <c r="E83" s="102"/>
    </row>
    <row r="84" spans="1:5" ht="17.25" customHeight="1" thickBot="1" x14ac:dyDescent="0.3">
      <c r="A84" s="168" t="s">
        <v>2490</v>
      </c>
      <c r="B84" s="169"/>
      <c r="C84" s="169"/>
      <c r="D84" s="169"/>
      <c r="E84" s="170"/>
    </row>
    <row r="85" spans="1:5" ht="17.25" customHeight="1" x14ac:dyDescent="0.25">
      <c r="A85" s="103" t="s">
        <v>15</v>
      </c>
      <c r="B85" s="108" t="s">
        <v>2416</v>
      </c>
      <c r="C85" s="101" t="s">
        <v>46</v>
      </c>
      <c r="D85" s="171" t="s">
        <v>2419</v>
      </c>
      <c r="E85" s="172"/>
    </row>
    <row r="86" spans="1:5" ht="17.25" customHeight="1" x14ac:dyDescent="0.25">
      <c r="A86" s="133" t="str">
        <f>VLOOKUP(B86,'[1]LISTADO ATM'!$A$2:$C$821,3,0)</f>
        <v>ESTE</v>
      </c>
      <c r="B86" s="133">
        <v>802</v>
      </c>
      <c r="C86" s="133" t="str">
        <f>VLOOKUP(B86,'[1]LISTADO ATM'!$A$2:$B$821,2,0)</f>
        <v xml:space="preserve">ATM UNP Aeropuerto La Romana </v>
      </c>
      <c r="D86" s="164" t="s">
        <v>2492</v>
      </c>
      <c r="E86" s="165"/>
    </row>
    <row r="87" spans="1:5" ht="17.25" customHeight="1" x14ac:dyDescent="0.25">
      <c r="A87" s="133" t="str">
        <f>VLOOKUP(B87,'[1]LISTADO ATM'!$A$2:$C$821,3,0)</f>
        <v>ESTE</v>
      </c>
      <c r="B87" s="133">
        <v>630</v>
      </c>
      <c r="C87" s="133" t="str">
        <f>VLOOKUP(B87,'[1]LISTADO ATM'!$A$2:$B$821,2,0)</f>
        <v xml:space="preserve">ATM Oficina Plaza Zaglul (SPM) </v>
      </c>
      <c r="D87" s="164" t="s">
        <v>2492</v>
      </c>
      <c r="E87" s="165"/>
    </row>
    <row r="88" spans="1:5" ht="17.25" customHeight="1" x14ac:dyDescent="0.25">
      <c r="A88" s="133" t="str">
        <f>VLOOKUP(B88,'[1]LISTADO ATM'!$A$2:$C$821,3,0)</f>
        <v>DISTRITO NACIONAL</v>
      </c>
      <c r="B88" s="133">
        <v>561</v>
      </c>
      <c r="C88" s="133" t="str">
        <f>VLOOKUP(B88,'[1]LISTADO ATM'!$A$2:$B$821,2,0)</f>
        <v xml:space="preserve">ATM Comando Regional P.N. S.D. Este </v>
      </c>
      <c r="D88" s="164" t="s">
        <v>2597</v>
      </c>
      <c r="E88" s="165"/>
    </row>
    <row r="89" spans="1:5" ht="17.25" customHeight="1" x14ac:dyDescent="0.25">
      <c r="A89" s="133" t="str">
        <f>VLOOKUP(B89,'[1]LISTADO ATM'!$A$2:$C$821,3,0)</f>
        <v>DISTRITO NACIONAL</v>
      </c>
      <c r="B89" s="133">
        <v>577</v>
      </c>
      <c r="C89" s="133" t="str">
        <f>VLOOKUP(B89,'[1]LISTADO ATM'!$A$2:$B$821,2,0)</f>
        <v xml:space="preserve">ATM Olé Ave. Duarte </v>
      </c>
      <c r="D89" s="164" t="s">
        <v>2597</v>
      </c>
      <c r="E89" s="165"/>
    </row>
    <row r="90" spans="1:5" ht="17.25" customHeight="1" x14ac:dyDescent="0.25">
      <c r="A90" s="133" t="str">
        <f>VLOOKUP(B90,'[1]LISTADO ATM'!$A$2:$C$821,3,0)</f>
        <v>SUR</v>
      </c>
      <c r="B90" s="133">
        <v>182</v>
      </c>
      <c r="C90" s="133" t="str">
        <f>VLOOKUP(B90,'[1]LISTADO ATM'!$A$2:$B$821,2,0)</f>
        <v xml:space="preserve">ATM Barahona Comb </v>
      </c>
      <c r="D90" s="164" t="s">
        <v>2492</v>
      </c>
      <c r="E90" s="165"/>
    </row>
    <row r="91" spans="1:5" ht="18" customHeight="1" x14ac:dyDescent="0.25">
      <c r="A91" s="133" t="str">
        <f>VLOOKUP(B91,'[1]LISTADO ATM'!$A$2:$C$821,3,0)</f>
        <v>DISTRITO NACIONAL</v>
      </c>
      <c r="B91" s="133">
        <v>471</v>
      </c>
      <c r="C91" s="133" t="str">
        <f>VLOOKUP(B91,'[1]LISTADO ATM'!$A$2:$B$821,2,0)</f>
        <v>ATM Autoservicio DGT I</v>
      </c>
      <c r="D91" s="164" t="s">
        <v>2492</v>
      </c>
      <c r="E91" s="165"/>
    </row>
    <row r="92" spans="1:5" ht="17.25" customHeight="1" x14ac:dyDescent="0.25">
      <c r="A92" s="133" t="str">
        <f>VLOOKUP(B92,'[1]LISTADO ATM'!$A$2:$C$821,3,0)</f>
        <v>DISTRITO NACIONAL</v>
      </c>
      <c r="B92" s="133">
        <v>567</v>
      </c>
      <c r="C92" s="133" t="str">
        <f>VLOOKUP(B92,'[1]LISTADO ATM'!$A$2:$B$821,2,0)</f>
        <v xml:space="preserve">ATM Oficina Máximo Gómez </v>
      </c>
      <c r="D92" s="164" t="s">
        <v>2597</v>
      </c>
      <c r="E92" s="165"/>
    </row>
    <row r="93" spans="1:5" ht="17.25" customHeight="1" x14ac:dyDescent="0.25">
      <c r="A93" s="133" t="str">
        <f>VLOOKUP(B93,'[1]LISTADO ATM'!$A$2:$C$821,3,0)</f>
        <v>ESTE</v>
      </c>
      <c r="B93" s="133">
        <v>945</v>
      </c>
      <c r="C93" s="133" t="str">
        <f>VLOOKUP(B93,'[1]LISTADO ATM'!$A$2:$B$821,2,0)</f>
        <v xml:space="preserve">ATM UNP El Valle (Hato Mayor) </v>
      </c>
      <c r="D93" s="164" t="s">
        <v>2597</v>
      </c>
      <c r="E93" s="165"/>
    </row>
    <row r="94" spans="1:5" ht="17.25" customHeight="1" x14ac:dyDescent="0.25">
      <c r="A94" s="133" t="str">
        <f>VLOOKUP(B94,'[1]LISTADO ATM'!$A$2:$C$821,3,0)</f>
        <v>ESTE</v>
      </c>
      <c r="B94" s="133">
        <v>673</v>
      </c>
      <c r="C94" s="133" t="str">
        <f>VLOOKUP(B94,'[1]LISTADO ATM'!$A$2:$B$821,2,0)</f>
        <v>ATM Clínica Dr. Cruz Jiminián</v>
      </c>
      <c r="D94" s="164" t="s">
        <v>2597</v>
      </c>
      <c r="E94" s="165"/>
    </row>
    <row r="95" spans="1:5" ht="17.25" customHeight="1" x14ac:dyDescent="0.25">
      <c r="A95" s="133" t="str">
        <f>VLOOKUP(B95,'[1]LISTADO ATM'!$A$2:$C$821,3,0)</f>
        <v>DISTRITO NACIONAL</v>
      </c>
      <c r="B95" s="133">
        <v>389</v>
      </c>
      <c r="C95" s="133" t="str">
        <f>VLOOKUP(B95,'[1]LISTADO ATM'!$A$2:$B$821,2,0)</f>
        <v xml:space="preserve">ATM Casino Hotel Princess </v>
      </c>
      <c r="D95" s="164" t="s">
        <v>2492</v>
      </c>
      <c r="E95" s="165"/>
    </row>
    <row r="96" spans="1:5" ht="17.25" customHeight="1" x14ac:dyDescent="0.25">
      <c r="A96" s="133" t="str">
        <f>VLOOKUP(B96,'[1]LISTADO ATM'!$A$2:$C$821,3,0)</f>
        <v>ESTE</v>
      </c>
      <c r="B96" s="133">
        <v>660</v>
      </c>
      <c r="C96" s="133" t="str">
        <f>VLOOKUP(B96,'[1]LISTADO ATM'!$A$2:$B$821,2,0)</f>
        <v>ATM Oficina Romana Norte II</v>
      </c>
      <c r="D96" s="164" t="s">
        <v>2492</v>
      </c>
      <c r="E96" s="165"/>
    </row>
    <row r="97" spans="1:5" ht="17.25" customHeight="1" x14ac:dyDescent="0.25">
      <c r="A97" s="133" t="str">
        <f>VLOOKUP(B97,'[1]LISTADO ATM'!$A$2:$C$821,3,0)</f>
        <v>DISTRITO NACIONAL</v>
      </c>
      <c r="B97" s="133">
        <v>717</v>
      </c>
      <c r="C97" s="133" t="str">
        <f>VLOOKUP(B97,'[1]LISTADO ATM'!$A$2:$B$821,2,0)</f>
        <v xml:space="preserve">ATM Oficina Los Alcarrizos </v>
      </c>
      <c r="D97" s="164" t="s">
        <v>2492</v>
      </c>
      <c r="E97" s="165"/>
    </row>
    <row r="98" spans="1:5" ht="17.25" customHeight="1" x14ac:dyDescent="0.25">
      <c r="A98" s="133" t="str">
        <f>VLOOKUP(B98,'[1]LISTADO ATM'!$A$2:$C$821,3,0)</f>
        <v>SUR</v>
      </c>
      <c r="B98" s="133">
        <v>871</v>
      </c>
      <c r="C98" s="133" t="str">
        <f>VLOOKUP(B98,'[1]LISTADO ATM'!$A$2:$B$821,2,0)</f>
        <v>ATM Plaza Cultural San Juan</v>
      </c>
      <c r="D98" s="164" t="s">
        <v>2597</v>
      </c>
      <c r="E98" s="165"/>
    </row>
    <row r="99" spans="1:5" ht="17.25" customHeight="1" x14ac:dyDescent="0.25">
      <c r="A99" s="133" t="e">
        <f>VLOOKUP(B99,'[1]LISTADO ATM'!$A$2:$C$821,3,0)</f>
        <v>#N/A</v>
      </c>
      <c r="B99" s="133"/>
      <c r="C99" s="133" t="e">
        <f>VLOOKUP(B99,'[1]LISTADO ATM'!$A$2:$B$821,2,0)</f>
        <v>#N/A</v>
      </c>
      <c r="D99" s="150"/>
      <c r="E99" s="151"/>
    </row>
    <row r="100" spans="1:5" ht="17.25" customHeight="1" x14ac:dyDescent="0.25">
      <c r="A100" s="133" t="e">
        <f>VLOOKUP(B100,'[1]LISTADO ATM'!$A$2:$C$821,3,0)</f>
        <v>#N/A</v>
      </c>
      <c r="B100" s="133"/>
      <c r="C100" s="133" t="e">
        <f>VLOOKUP(B100,'[1]LISTADO ATM'!$A$2:$B$821,2,0)</f>
        <v>#N/A</v>
      </c>
      <c r="D100" s="150"/>
      <c r="E100" s="151"/>
    </row>
    <row r="101" spans="1:5" ht="17.25" customHeight="1" x14ac:dyDescent="0.25">
      <c r="A101" s="133" t="e">
        <f>VLOOKUP(B101,'[1]LISTADO ATM'!$A$2:$C$821,3,0)</f>
        <v>#N/A</v>
      </c>
      <c r="B101" s="133"/>
      <c r="C101" s="133" t="e">
        <f>VLOOKUP(B101,'[1]LISTADO ATM'!$A$2:$B$821,2,0)</f>
        <v>#N/A</v>
      </c>
      <c r="D101" s="150"/>
      <c r="E101" s="151"/>
    </row>
    <row r="102" spans="1:5" ht="17.25" customHeight="1" x14ac:dyDescent="0.25">
      <c r="A102" s="133" t="e">
        <f>VLOOKUP(B102,'[1]LISTADO ATM'!$A$2:$C$821,3,0)</f>
        <v>#N/A</v>
      </c>
      <c r="B102" s="133"/>
      <c r="C102" s="133" t="e">
        <f>VLOOKUP(B102,'[1]LISTADO ATM'!$A$2:$B$821,2,0)</f>
        <v>#N/A</v>
      </c>
      <c r="D102" s="150"/>
      <c r="E102" s="151"/>
    </row>
    <row r="103" spans="1:5" ht="17.25" customHeight="1" x14ac:dyDescent="0.25">
      <c r="A103" s="133" t="e">
        <f>VLOOKUP(B103,'[1]LISTADO ATM'!$A$2:$C$821,3,0)</f>
        <v>#N/A</v>
      </c>
      <c r="B103" s="133"/>
      <c r="C103" s="133" t="e">
        <f>VLOOKUP(B103,'[1]LISTADO ATM'!$A$2:$B$821,2,0)</f>
        <v>#N/A</v>
      </c>
      <c r="D103" s="150"/>
      <c r="E103" s="151"/>
    </row>
    <row r="104" spans="1:5" ht="17.25" customHeight="1" x14ac:dyDescent="0.25">
      <c r="A104" s="133" t="e">
        <f>VLOOKUP(B104,'[1]LISTADO ATM'!$A$2:$C$821,3,0)</f>
        <v>#N/A</v>
      </c>
      <c r="B104" s="133"/>
      <c r="C104" s="133" t="e">
        <f>VLOOKUP(B104,'[1]LISTADO ATM'!$A$2:$B$821,2,0)</f>
        <v>#N/A</v>
      </c>
      <c r="D104" s="150"/>
      <c r="E104" s="151"/>
    </row>
    <row r="105" spans="1:5" ht="17.25" customHeight="1" thickBot="1" x14ac:dyDescent="0.3">
      <c r="A105" s="133" t="e">
        <f>VLOOKUP(B105,'[1]LISTADO ATM'!$A$2:$C$821,3,0)</f>
        <v>#N/A</v>
      </c>
      <c r="B105" s="133"/>
      <c r="C105" s="133" t="e">
        <f>VLOOKUP(B105,'[1]LISTADO ATM'!$A$2:$B$821,2,0)</f>
        <v>#N/A</v>
      </c>
      <c r="D105" s="150"/>
      <c r="E105" s="151"/>
    </row>
    <row r="106" spans="1:5" ht="17.25" customHeight="1" thickBot="1" x14ac:dyDescent="0.3">
      <c r="A106" s="100"/>
      <c r="B106" s="154">
        <f>COUNT(B86:B98)</f>
        <v>13</v>
      </c>
      <c r="C106" s="112"/>
      <c r="D106" s="112"/>
      <c r="E106" s="113"/>
    </row>
  </sheetData>
  <mergeCells count="26">
    <mergeCell ref="D96:E96"/>
    <mergeCell ref="D97:E97"/>
    <mergeCell ref="D98:E98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A68:E68"/>
    <mergeCell ref="A81:B81"/>
    <mergeCell ref="A82:B82"/>
    <mergeCell ref="A84:E84"/>
    <mergeCell ref="D85:E85"/>
    <mergeCell ref="A50:E50"/>
    <mergeCell ref="A1:E1"/>
    <mergeCell ref="A2:E2"/>
    <mergeCell ref="A7:E7"/>
    <mergeCell ref="A35:E35"/>
    <mergeCell ref="C21:E21"/>
    <mergeCell ref="A23:E23"/>
    <mergeCell ref="C33:E33"/>
  </mergeCells>
  <phoneticPr fontId="46" type="noConversion"/>
  <conditionalFormatting sqref="E86">
    <cfRule type="duplicateValues" dxfId="23" priority="24"/>
  </conditionalFormatting>
  <conditionalFormatting sqref="E87">
    <cfRule type="duplicateValues" dxfId="22" priority="23"/>
  </conditionalFormatting>
  <conditionalFormatting sqref="E106 E79:E85 E48:E50 E66:E68 E1:E7 E21:E23 E33:E35">
    <cfRule type="duplicateValues" dxfId="21" priority="22"/>
  </conditionalFormatting>
  <conditionalFormatting sqref="E88">
    <cfRule type="duplicateValues" dxfId="20" priority="21"/>
  </conditionalFormatting>
  <conditionalFormatting sqref="E89">
    <cfRule type="duplicateValues" dxfId="19" priority="20"/>
  </conditionalFormatting>
  <conditionalFormatting sqref="E52">
    <cfRule type="duplicateValues" dxfId="18" priority="19"/>
  </conditionalFormatting>
  <conditionalFormatting sqref="E9:E20">
    <cfRule type="duplicateValues" dxfId="17" priority="18"/>
  </conditionalFormatting>
  <conditionalFormatting sqref="E25:E32">
    <cfRule type="duplicateValues" dxfId="16" priority="17"/>
  </conditionalFormatting>
  <conditionalFormatting sqref="B1:B1048576">
    <cfRule type="duplicateValues" dxfId="14" priority="5"/>
    <cfRule type="duplicateValues" dxfId="15" priority="16"/>
  </conditionalFormatting>
  <conditionalFormatting sqref="E90">
    <cfRule type="duplicateValues" dxfId="13" priority="15"/>
  </conditionalFormatting>
  <conditionalFormatting sqref="E91">
    <cfRule type="duplicateValues" dxfId="12" priority="14"/>
  </conditionalFormatting>
  <conditionalFormatting sqref="E92">
    <cfRule type="duplicateValues" dxfId="11" priority="13"/>
  </conditionalFormatting>
  <conditionalFormatting sqref="E93">
    <cfRule type="duplicateValues" dxfId="10" priority="12"/>
  </conditionalFormatting>
  <conditionalFormatting sqref="E94">
    <cfRule type="duplicateValues" dxfId="9" priority="11"/>
  </conditionalFormatting>
  <conditionalFormatting sqref="E70:E78">
    <cfRule type="duplicateValues" dxfId="8" priority="10"/>
  </conditionalFormatting>
  <conditionalFormatting sqref="E37:E47">
    <cfRule type="duplicateValues" dxfId="7" priority="9"/>
  </conditionalFormatting>
  <conditionalFormatting sqref="E99:E105">
    <cfRule type="duplicateValues" dxfId="6" priority="8"/>
  </conditionalFormatting>
  <conditionalFormatting sqref="E53:E65">
    <cfRule type="duplicateValues" dxfId="5" priority="7"/>
  </conditionalFormatting>
  <conditionalFormatting sqref="B1:B106">
    <cfRule type="duplicateValues" dxfId="4" priority="6"/>
  </conditionalFormatting>
  <conditionalFormatting sqref="E95">
    <cfRule type="duplicateValues" dxfId="3" priority="4"/>
  </conditionalFormatting>
  <conditionalFormatting sqref="E96">
    <cfRule type="duplicateValues" dxfId="2" priority="3"/>
  </conditionalFormatting>
  <conditionalFormatting sqref="E97">
    <cfRule type="duplicateValues" dxfId="1" priority="2"/>
  </conditionalFormatting>
  <conditionalFormatting sqref="E98">
    <cfRule type="duplicateValues" dxfId="0" priority="1"/>
  </conditionalFormatting>
  <hyperlinks>
    <hyperlink ref="E148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2611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0" priority="2"/>
  </conditionalFormatting>
  <conditionalFormatting sqref="A827">
    <cfRule type="duplicateValues" dxfId="7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2423</v>
      </c>
      <c r="B1" s="194"/>
      <c r="C1" s="194"/>
      <c r="D1" s="194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2433</v>
      </c>
      <c r="B18" s="194"/>
      <c r="C18" s="194"/>
      <c r="D18" s="194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8" priority="119326"/>
  </conditionalFormatting>
  <conditionalFormatting sqref="B33">
    <cfRule type="duplicateValues" dxfId="77" priority="119327"/>
    <cfRule type="duplicateValues" dxfId="76" priority="119328"/>
  </conditionalFormatting>
  <conditionalFormatting sqref="A33">
    <cfRule type="duplicateValues" dxfId="75" priority="119340"/>
  </conditionalFormatting>
  <conditionalFormatting sqref="A33">
    <cfRule type="duplicateValues" dxfId="74" priority="119341"/>
    <cfRule type="duplicateValues" dxfId="73" priority="119342"/>
  </conditionalFormatting>
  <conditionalFormatting sqref="B4:B8">
    <cfRule type="duplicateValues" dxfId="72" priority="6"/>
  </conditionalFormatting>
  <conditionalFormatting sqref="B4:B8">
    <cfRule type="duplicateValues" dxfId="71" priority="5"/>
  </conditionalFormatting>
  <conditionalFormatting sqref="A3:A8">
    <cfRule type="duplicateValues" dxfId="70" priority="3"/>
    <cfRule type="duplicateValues" dxfId="69" priority="4"/>
  </conditionalFormatting>
  <conditionalFormatting sqref="B3">
    <cfRule type="duplicateValues" dxfId="68" priority="2"/>
  </conditionalFormatting>
  <conditionalFormatting sqref="B3">
    <cfRule type="duplicateValues" dxfId="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232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213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212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212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211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210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171.5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170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170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176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129.15079861111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68.6746064814797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69"/>
  </conditionalFormatting>
  <conditionalFormatting sqref="E9:E1048576 E1:E2">
    <cfRule type="duplicateValues" dxfId="65" priority="99250"/>
  </conditionalFormatting>
  <conditionalFormatting sqref="E4">
    <cfRule type="duplicateValues" dxfId="64" priority="62"/>
  </conditionalFormatting>
  <conditionalFormatting sqref="E5:E8">
    <cfRule type="duplicateValues" dxfId="63" priority="60"/>
  </conditionalFormatting>
  <conditionalFormatting sqref="B12">
    <cfRule type="duplicateValues" dxfId="62" priority="34"/>
    <cfRule type="duplicateValues" dxfId="61" priority="35"/>
    <cfRule type="duplicateValues" dxfId="60" priority="36"/>
  </conditionalFormatting>
  <conditionalFormatting sqref="B12">
    <cfRule type="duplicateValues" dxfId="59" priority="33"/>
  </conditionalFormatting>
  <conditionalFormatting sqref="B12">
    <cfRule type="duplicateValues" dxfId="58" priority="31"/>
    <cfRule type="duplicateValues" dxfId="57" priority="32"/>
  </conditionalFormatting>
  <conditionalFormatting sqref="B12">
    <cfRule type="duplicateValues" dxfId="56" priority="28"/>
    <cfRule type="duplicateValues" dxfId="55" priority="29"/>
    <cfRule type="duplicateValues" dxfId="54" priority="30"/>
  </conditionalFormatting>
  <conditionalFormatting sqref="B12">
    <cfRule type="duplicateValues" dxfId="53" priority="27"/>
  </conditionalFormatting>
  <conditionalFormatting sqref="B12">
    <cfRule type="duplicateValues" dxfId="52" priority="25"/>
    <cfRule type="duplicateValues" dxfId="51" priority="26"/>
  </conditionalFormatting>
  <conditionalFormatting sqref="B12">
    <cfRule type="duplicateValues" dxfId="50" priority="24"/>
  </conditionalFormatting>
  <conditionalFormatting sqref="B12">
    <cfRule type="duplicateValues" dxfId="49" priority="21"/>
    <cfRule type="duplicateValues" dxfId="48" priority="22"/>
    <cfRule type="duplicateValues" dxfId="47" priority="23"/>
  </conditionalFormatting>
  <conditionalFormatting sqref="B12">
    <cfRule type="duplicateValues" dxfId="46" priority="20"/>
  </conditionalFormatting>
  <conditionalFormatting sqref="B12">
    <cfRule type="duplicateValues" dxfId="45" priority="19"/>
  </conditionalFormatting>
  <conditionalFormatting sqref="B14">
    <cfRule type="duplicateValues" dxfId="44" priority="18"/>
  </conditionalFormatting>
  <conditionalFormatting sqref="B14">
    <cfRule type="duplicateValues" dxfId="43" priority="15"/>
    <cfRule type="duplicateValues" dxfId="42" priority="16"/>
    <cfRule type="duplicateValues" dxfId="41" priority="17"/>
  </conditionalFormatting>
  <conditionalFormatting sqref="B14">
    <cfRule type="duplicateValues" dxfId="40" priority="13"/>
    <cfRule type="duplicateValues" dxfId="39" priority="14"/>
  </conditionalFormatting>
  <conditionalFormatting sqref="B14">
    <cfRule type="duplicateValues" dxfId="38" priority="10"/>
    <cfRule type="duplicateValues" dxfId="37" priority="11"/>
    <cfRule type="duplicateValues" dxfId="36" priority="12"/>
  </conditionalFormatting>
  <conditionalFormatting sqref="B14">
    <cfRule type="duplicateValues" dxfId="35" priority="9"/>
  </conditionalFormatting>
  <conditionalFormatting sqref="B14">
    <cfRule type="duplicateValues" dxfId="34" priority="8"/>
  </conditionalFormatting>
  <conditionalFormatting sqref="B14">
    <cfRule type="duplicateValues" dxfId="33" priority="7"/>
  </conditionalFormatting>
  <conditionalFormatting sqref="B14">
    <cfRule type="duplicateValues" dxfId="32" priority="4"/>
    <cfRule type="duplicateValues" dxfId="31" priority="5"/>
    <cfRule type="duplicateValues" dxfId="30" priority="6"/>
  </conditionalFormatting>
  <conditionalFormatting sqref="B14">
    <cfRule type="duplicateValues" dxfId="29" priority="2"/>
    <cfRule type="duplicateValues" dxfId="28" priority="3"/>
  </conditionalFormatting>
  <conditionalFormatting sqref="C14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8" t="s">
        <v>2612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2021-04-04T13:22:32Z</cp:lastPrinted>
  <dcterms:created xsi:type="dcterms:W3CDTF">2014-10-01T23:18:29Z</dcterms:created>
  <dcterms:modified xsi:type="dcterms:W3CDTF">2021-05-09T12:32:41Z</dcterms:modified>
</cp:coreProperties>
</file>