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REPORTE!$A$4:$Q$35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A5" i="1"/>
  <c r="A6" i="1"/>
  <c r="F7" i="1" l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A7" i="1"/>
  <c r="A8" i="1"/>
  <c r="A9" i="1"/>
  <c r="A10" i="1"/>
  <c r="A11" i="1"/>
  <c r="A12" i="1"/>
  <c r="B72" i="16" l="1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1" i="16"/>
  <c r="C50" i="16"/>
  <c r="A50" i="16"/>
  <c r="C49" i="16"/>
  <c r="A49" i="16"/>
  <c r="B45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A13" i="1"/>
  <c r="A14" i="1"/>
  <c r="A15" i="1"/>
  <c r="A16" i="1"/>
  <c r="A17" i="1"/>
  <c r="A18" i="1"/>
  <c r="A54" i="16" l="1"/>
  <c r="F19" i="1" l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F33" i="1" l="1"/>
  <c r="G33" i="1"/>
  <c r="H33" i="1"/>
  <c r="I33" i="1"/>
  <c r="J33" i="1"/>
  <c r="K33" i="1"/>
  <c r="A33" i="1"/>
  <c r="F34" i="1" l="1"/>
  <c r="G34" i="1"/>
  <c r="H34" i="1"/>
  <c r="I34" i="1"/>
  <c r="J34" i="1"/>
  <c r="K34" i="1"/>
  <c r="A34" i="1"/>
  <c r="F35" i="1" l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A35" i="1"/>
  <c r="A36" i="1"/>
  <c r="A37" i="1"/>
  <c r="A38" i="1"/>
  <c r="A39" i="1"/>
  <c r="A40" i="1"/>
  <c r="F41" i="1" l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A41" i="1"/>
  <c r="A42" i="1"/>
  <c r="A43" i="1"/>
  <c r="A44" i="1"/>
  <c r="A45" i="1"/>
  <c r="A46" i="1"/>
  <c r="A47" i="1"/>
  <c r="A48" i="1"/>
  <c r="A49" i="1"/>
  <c r="A50" i="1"/>
  <c r="A51" i="1"/>
  <c r="A52" i="1"/>
  <c r="A54" i="1"/>
  <c r="A55" i="1"/>
  <c r="A56" i="1"/>
  <c r="A57" i="1"/>
  <c r="A58" i="1"/>
  <c r="F70" i="1" l="1"/>
  <c r="F69" i="1"/>
  <c r="F68" i="1"/>
  <c r="F67" i="1"/>
  <c r="F66" i="1"/>
  <c r="F65" i="1"/>
  <c r="F64" i="1"/>
  <c r="F63" i="1"/>
  <c r="F62" i="1"/>
  <c r="F61" i="1"/>
  <c r="F60" i="1"/>
  <c r="F59" i="1"/>
  <c r="F53" i="1"/>
  <c r="A53" i="1" l="1"/>
  <c r="G53" i="1"/>
  <c r="H53" i="1"/>
  <c r="I53" i="1"/>
  <c r="J53" i="1"/>
  <c r="K53" i="1"/>
  <c r="G59" i="1" l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A59" i="1"/>
  <c r="A60" i="1"/>
  <c r="A61" i="1"/>
  <c r="A62" i="1"/>
  <c r="G63" i="1" l="1"/>
  <c r="H63" i="1"/>
  <c r="I63" i="1"/>
  <c r="J63" i="1"/>
  <c r="K63" i="1"/>
  <c r="A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A64" i="1"/>
  <c r="A65" i="1"/>
  <c r="A66" i="1"/>
  <c r="A67" i="1" l="1"/>
  <c r="G67" i="1"/>
  <c r="H67" i="1"/>
  <c r="I67" i="1"/>
  <c r="J67" i="1"/>
  <c r="K67" i="1"/>
  <c r="G68" i="1" l="1"/>
  <c r="H68" i="1"/>
  <c r="I68" i="1"/>
  <c r="J68" i="1"/>
  <c r="K68" i="1"/>
  <c r="A68" i="1"/>
  <c r="A69" i="1" l="1"/>
  <c r="G69" i="1"/>
  <c r="H69" i="1"/>
  <c r="I69" i="1"/>
  <c r="J69" i="1"/>
  <c r="K69" i="1"/>
  <c r="A70" i="1"/>
  <c r="G70" i="1"/>
  <c r="H70" i="1"/>
  <c r="I70" i="1"/>
  <c r="J70" i="1"/>
  <c r="K70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<sst xmlns="http://schemas.openxmlformats.org/spreadsheetml/2006/main" count="13501" uniqueCount="2666">
  <si>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</si>
  <si>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</si>
  <si>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</si>
  <si>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</si>
  <si>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</si>
  <si>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</si>
  <si>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</si>
  <si>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</si>
  <si>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</si>
  <si>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</si>
  <si>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</si>
  <si>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</si>
  <si>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</si>
  <si>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</si>
  <si>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</si>
  <si>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</si>
  <si>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</si>
  <si>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</si>
  <si>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</si>
  <si>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</si>
  <si>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</si>
  <si>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</si>
  <si>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</si>
  <si>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</si>
  <si>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</si>
  <si>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</si>
  <si>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</si>
  <si>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</si>
  <si>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</si>
  <si>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</si>
  <si>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</si>
  <si>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</si>
  <si>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</si>
  <si>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</si>
  <si>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</si>
  <si>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</si>
  <si>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</si>
  <si>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</si>
  <si>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</si>
  <si>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</si>
  <si>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</si>
  <si>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</si>
  <si>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</si>
  <si>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</si>
  <si>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</si>
  <si>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</si>
  <si>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</si>
  <si>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</si>
  <si>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</si>
  <si>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</si>
  <si>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</si>
  <si>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</si>
  <si>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</si>
  <si>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</si>
  <si>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</si>
  <si>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</si>
  <si>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</si>
  <si>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</si>
  <si>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</si>
  <si>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</si>
  <si>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</si>
  <si>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</si>
  <si>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</si>
  <si>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</si>
  <si>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</si>
  <si>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</si>
  <si>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</si>
  <si>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</si>
  <si>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</si>
  <si>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</si>
  <si>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</si>
  <si>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</si>
  <si>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</si>
  <si>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</si>
  <si>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</si>
  <si>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</si>
  <si>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</si>
  <si>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</si>
  <si>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</si>
  <si>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</si>
  <si>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</si>
  <si>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</si>
  <si>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</si>
  <si>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</si>
  <si>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</si>
  <si>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</si>
  <si>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</si>
  <si>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</si>
  <si>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</si>
  <si>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</si>
  <si>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</si>
  <si>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</si>
  <si>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</si>
  <si>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</si>
  <si>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</si>
  <si>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</si>
  <si>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</si>
  <si>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</si>
  <si>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</si>
  <si>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</si>
  <si>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</si>
  <si>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</si>
  <si>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</si>
  <si>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</si>
  <si>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</si>
  <si>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</si>
  <si>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</si>
  <si>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</si>
  <si>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</si>
  <si>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</si>
  <si>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</si>
  <si>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</si>
  <si>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</si>
  <si>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</si>
  <si>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</si>
  <si>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</si>
  <si>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</si>
  <si>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</si>
  <si>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</si>
  <si>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</si>
  <si>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</si>
  <si>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</si>
  <si>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</si>
  <si>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</si>
  <si>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</si>
  <si>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</si>
  <si>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</si>
  <si>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</si>
  <si>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</si>
  <si>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</si>
  <si>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</si>
  <si>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</si>
  <si>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</si>
  <si>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</si>
  <si>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</si>
  <si>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</si>
  <si>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</si>
  <si>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</si>
  <si>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</si>
  <si>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</si>
  <si>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</si>
  <si>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</si>
  <si>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</si>
  <si>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</si>
  <si>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</si>
  <si>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</si>
  <si>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</si>
  <si>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</si>
  <si>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</si>
  <si>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</si>
  <si>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</si>
  <si>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</si>
  <si>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</si>
  <si>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</si>
  <si>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</si>
  <si>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</si>
  <si>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</si>
  <si>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</si>
  <si>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</si>
  <si>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</si>
  <si>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</si>
  <si>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</si>
  <si>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</si>
  <si>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</si>
  <si>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</si>
  <si>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</si>
  <si>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</si>
  <si>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</si>
  <si>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</si>
  <si>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</si>
  <si>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</si>
  <si>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</si>
  <si>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</si>
  <si>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</si>
  <si>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</si>
  <si>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</si>
  <si>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</si>
  <si>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</si>
  <si>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</si>
  <si>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</si>
  <si>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</si>
  <si>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</si>
  <si>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</si>
  <si>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</si>
  <si>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</si>
  <si>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</si>
  <si>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</si>
  <si>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</si>
  <si>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</si>
  <si>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</si>
  <si>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</si>
  <si>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</si>
  <si>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</si>
  <si>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</si>
  <si>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</si>
  <si>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</si>
  <si>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</si>
  <si>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</si>
  <si>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</si>
  <si>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</si>
  <si>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</si>
  <si>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</si>
  <si>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</si>
  <si>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</si>
  <si>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</si>
  <si>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</si>
  <si>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</si>
  <si>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</si>
  <si>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</si>
  <si>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</si>
  <si>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</si>
  <si>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</si>
  <si>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</si>
  <si>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</si>
  <si>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</si>
  <si>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</si>
  <si>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</si>
  <si>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</si>
  <si>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</si>
  <si>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</si>
  <si>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</si>
  <si>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</si>
  <si>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</si>
  <si>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</si>
  <si>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</si>
  <si>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</si>
  <si>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</si>
  <si>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</si>
  <si>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</si>
  <si>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</si>
  <si>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</si>
  <si>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</si>
  <si>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</si>
  <si>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</si>
  <si>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</si>
  <si>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</si>
  <si>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</si>
  <si>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</si>
  <si>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</si>
  <si>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</si>
  <si>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</si>
  <si>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</si>
  <si>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</si>
  <si>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</si>
  <si>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</si>
  <si>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</si>
  <si>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</si>
  <si>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</si>
  <si>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</si>
  <si>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</si>
  <si>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</si>
  <si>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</si>
  <si>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</si>
  <si>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</si>
  <si>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</si>
  <si>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</si>
  <si>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</si>
  <si>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</si>
  <si>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</si>
  <si>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</si>
  <si>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</si>
  <si>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</si>
  <si>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</si>
  <si>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</si>
  <si>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</si>
  <si>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</si>
  <si>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</si>
  <si>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</si>
  <si>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</si>
  <si>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</si>
  <si>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</si>
  <si>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</si>
  <si>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</si>
  <si>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</si>
  <si>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</si>
  <si>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</si>
  <si>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</si>
  <si>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</si>
  <si>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</si>
  <si>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</si>
  <si>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</si>
  <si>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</si>
  <si>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</si>
  <si>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</si>
  <si>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</si>
  <si>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</si>
  <si>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</si>
  <si>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</si>
  <si>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</si>
  <si>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</si>
  <si>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</si>
  <si>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</si>
  <si>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</si>
  <si>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</si>
  <si>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</si>
  <si>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</si>
  <si>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</si>
  <si>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</si>
  <si>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</si>
  <si>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</si>
  <si>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</si>
  <si>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</si>
  <si>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</si>
  <si>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</si>
  <si>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</si>
  <si>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</si>
  <si>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</si>
  <si>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</si>
  <si>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</si>
  <si>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</si>
  <si>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</si>
  <si>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</si>
  <si>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</si>
  <si>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</si>
  <si>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</si>
  <si>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</si>
  <si>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</si>
  <si>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</si>
  <si>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</si>
  <si>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</si>
  <si>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</si>
  <si>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</si>
  <si>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</si>
  <si>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</si>
  <si>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</si>
  <si>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</si>
  <si>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</si>
  <si>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</si>
  <si>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</si>
  <si>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</si>
  <si>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</si>
  <si>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</si>
  <si>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</si>
  <si>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</si>
  <si>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</si>
  <si>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</si>
  <si>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</si>
  <si>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</si>
  <si>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</si>
  <si>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</si>
  <si>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</si>
  <si>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</si>
  <si>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</si>
  <si>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</si>
  <si>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</si>
  <si>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</si>
  <si>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</si>
  <si>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</si>
  <si>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</si>
  <si>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</si>
  <si>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</si>
  <si>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</si>
  <si>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</si>
  <si>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</si>
  <si>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</si>
  <si>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</si>
  <si>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</si>
  <si>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</si>
  <si>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</si>
  <si>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</si>
  <si>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</si>
  <si>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</si>
  <si>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</si>
  <si>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</si>
  <si>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</si>
  <si>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</si>
  <si>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</si>
  <si>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</si>
  <si>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</si>
  <si>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</si>
  <si>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</si>
  <si>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</si>
  <si>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</si>
  <si>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</si>
  <si>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</si>
  <si>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</si>
  <si>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</si>
  <si>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</si>
  <si>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</si>
  <si>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</si>
  <si>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</si>
  <si>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</si>
  <si>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</si>
  <si>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</si>
  <si>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</si>
  <si>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</si>
  <si>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</si>
  <si>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</si>
  <si>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</si>
  <si>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</si>
  <si>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</si>
  <si>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</si>
  <si>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</si>
  <si>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</si>
  <si>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</si>
  <si>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</si>
  <si>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</si>
  <si>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</si>
  <si>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</si>
  <si>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</si>
  <si>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</si>
  <si>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</si>
  <si>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</si>
  <si>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</si>
  <si>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</si>
  <si>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</si>
  <si>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</si>
  <si>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</si>
  <si>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</si>
  <si>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</si>
  <si>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</si>
  <si>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</si>
  <si>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</si>
  <si>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</si>
  <si>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</si>
  <si>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</si>
  <si>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</si>
  <si>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</si>
  <si>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</si>
  <si>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</si>
  <si>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</si>
  <si>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</si>
  <si>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</si>
  <si>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</si>
  <si>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</si>
  <si>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</si>
  <si>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</si>
  <si>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</si>
  <si>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</si>
  <si>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</si>
  <si>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</si>
  <si>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</si>
  <si>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</si>
  <si>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</si>
  <si>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</si>
  <si>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</si>
  <si>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</si>
  <si>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</si>
  <si>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</si>
  <si>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</si>
  <si>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</si>
  <si>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</si>
  <si>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</si>
  <si>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</si>
  <si>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</si>
  <si>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</si>
  <si>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</si>
  <si>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</si>
  <si>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</si>
  <si>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</si>
  <si>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</si>
  <si>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</si>
  <si>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</si>
  <si>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</si>
  <si>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</si>
  <si>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</si>
  <si>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</si>
  <si>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</si>
  <si>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</si>
  <si>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</si>
  <si>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</si>
  <si>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</si>
  <si>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</si>
  <si>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</si>
  <si>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</si>
  <si>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</si>
  <si>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</si>
  <si>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</si>
  <si>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</si>
  <si>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</si>
  <si>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</si>
  <si>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</si>
  <si>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</si>
  <si>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</si>
  <si>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</si>
  <si>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</si>
  <si>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</si>
  <si>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</si>
  <si>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</si>
  <si>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</si>
  <si>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</si>
  <si>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</si>
  <si>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</si>
  <si>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</si>
  <si>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</si>
  <si>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</si>
  <si>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</si>
  <si>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</si>
  <si>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</si>
  <si>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</si>
  <si>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</si>
  <si>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</si>
  <si>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</si>
  <si>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</si>
  <si>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</si>
  <si>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</si>
  <si>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</si>
  <si>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</si>
  <si>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</si>
  <si>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</si>
  <si>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</si>
  <si>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</si>
  <si>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</si>
  <si>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</si>
  <si>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</si>
  <si>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</si>
  <si>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</si>
  <si>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</si>
  <si>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</si>
  <si>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</si>
  <si>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</si>
  <si>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</si>
  <si>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</si>
  <si>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</si>
  <si>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</si>
  <si>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</si>
  <si>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</si>
  <si>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</si>
  <si>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</si>
  <si>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</si>
  <si>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</si>
  <si>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</si>
  <si>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</si>
  <si>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</si>
  <si>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</si>
  <si>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</si>
  <si>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</si>
  <si>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</si>
  <si>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</si>
  <si>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</si>
  <si>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</si>
  <si>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</si>
  <si>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</si>
  <si>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</si>
  <si>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</si>
  <si>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</si>
  <si>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</si>
  <si>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</si>
  <si>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</si>
  <si>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</si>
  <si>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</si>
  <si>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</si>
  <si>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</si>
  <si>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</si>
  <si>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</si>
  <si>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</si>
  <si>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</si>
  <si>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</si>
  <si>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</si>
  <si>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</si>
  <si>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</si>
  <si>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</si>
  <si>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</si>
  <si>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</si>
  <si>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</si>
  <si>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</si>
  <si>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</si>
  <si>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</si>
  <si>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</si>
  <si>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</si>
  <si>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</si>
  <si>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</si>
  <si>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</si>
  <si>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</si>
  <si>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</si>
  <si>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</si>
  <si>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</si>
  <si>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</si>
  <si>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</si>
  <si>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</si>
  <si>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</si>
  <si>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</si>
  <si>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</si>
  <si>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</si>
  <si>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</si>
  <si>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</si>
  <si>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</si>
  <si>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</si>
  <si>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</si>
  <si>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</si>
  <si>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</si>
  <si>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</si>
  <si>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</si>
  <si>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</si>
  <si>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</si>
  <si>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</si>
  <si>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</si>
  <si>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</si>
  <si>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</si>
  <si>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</si>
  <si>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</si>
  <si>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</si>
  <si>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</si>
  <si>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</si>
  <si>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</si>
  <si>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</si>
  <si>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</si>
  <si>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</si>
  <si>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</si>
  <si>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</si>
  <si>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</si>
  <si>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</si>
  <si>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</si>
  <si>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</si>
  <si>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</si>
  <si>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</si>
  <si>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</si>
  <si>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</si>
  <si>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</si>
  <si>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</si>
  <si>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</si>
  <si>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</si>
  <si>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</si>
  <si>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</si>
  <si>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</si>
  <si>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</si>
  <si>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</si>
  <si>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</si>
  <si>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</si>
  <si>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</si>
  <si>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</si>
  <si>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</si>
  <si>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</si>
  <si>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</si>
  <si>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</si>
  <si>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</si>
  <si>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</si>
  <si>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</si>
  <si>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</si>
  <si>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</si>
  <si>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</si>
  <si>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</si>
  <si>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</si>
  <si>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</si>
  <si>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</si>
  <si>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</si>
  <si>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</si>
  <si>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</si>
  <si>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</si>
  <si>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</si>
  <si>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</si>
  <si>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</si>
  <si>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</si>
  <si>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</si>
  <si>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</si>
  <si>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</si>
  <si>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</si>
  <si>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</si>
  <si>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</si>
  <si>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</si>
  <si>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</si>
  <si>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</si>
  <si>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</si>
  <si>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</si>
  <si>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</si>
  <si>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</si>
  <si>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</si>
  <si>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</si>
  <si>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</si>
  <si>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</si>
  <si>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</si>
  <si>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</si>
  <si>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</si>
  <si>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</si>
  <si>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</si>
  <si>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</si>
  <si>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</si>
  <si>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</si>
  <si>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</si>
  <si>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</si>
  <si>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</si>
  <si>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</si>
  <si>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</si>
  <si>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</si>
  <si>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</si>
  <si>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</si>
  <si>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</si>
  <si>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</si>
  <si>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</si>
  <si>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</si>
  <si>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</si>
  <si>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</si>
  <si>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</si>
  <si>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</si>
  <si>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</si>
  <si>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</si>
  <si>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</si>
  <si>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</si>
  <si>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</si>
  <si>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</si>
  <si>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</si>
  <si>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</si>
  <si>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</si>
  <si>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</si>
  <si>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</si>
  <si>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</si>
  <si>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</si>
  <si>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</si>
  <si>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</si>
  <si>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</si>
  <si>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</si>
  <si>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</si>
  <si>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</si>
  <si>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</si>
  <si>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</si>
  <si>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</si>
  <si>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</si>
  <si>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</si>
  <si>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</si>
  <si>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</si>
  <si>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</si>
  <si>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</si>
  <si>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</si>
  <si>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</si>
  <si>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</si>
  <si>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</si>
  <si>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</si>
  <si>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</si>
  <si>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</si>
  <si>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</si>
  <si>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</si>
  <si>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</si>
  <si>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</si>
  <si>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</si>
  <si>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</si>
  <si>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</si>
  <si>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</si>
  <si>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</si>
  <si>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</si>
  <si>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</si>
  <si>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</si>
  <si>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</si>
  <si>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</si>
  <si>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</si>
  <si>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</si>
  <si>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</si>
  <si>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</si>
  <si>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</si>
  <si>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</si>
  <si>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</si>
  <si>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</si>
  <si>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</si>
  <si>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</si>
  <si>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</si>
  <si>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</si>
  <si>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</si>
  <si>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</si>
  <si>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</si>
  <si>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</si>
  <si>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</si>
  <si>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</si>
  <si>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</si>
  <si>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</si>
  <si>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</si>
  <si>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</si>
  <si>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</si>
  <si>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</si>
  <si>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</si>
  <si>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</si>
  <si>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</si>
  <si>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</si>
  <si>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</si>
  <si>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</si>
  <si>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</si>
  <si>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</si>
  <si>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</si>
  <si>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</si>
  <si>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</si>
  <si>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</si>
  <si>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</si>
  <si>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</si>
  <si>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</si>
  <si>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</si>
  <si>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</si>
  <si>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</si>
  <si>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</si>
  <si>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</si>
  <si>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</si>
  <si>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</si>
  <si>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</si>
  <si>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</si>
  <si>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</si>
  <si>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</si>
  <si>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</si>
  <si>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</si>
  <si>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</si>
  <si>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</si>
  <si>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</si>
  <si>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</si>
  <si>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</si>
  <si>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</si>
  <si>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</si>
  <si>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</si>
  <si>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</si>
  <si>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</si>
  <si>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</si>
  <si>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</si>
  <si>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</si>
  <si>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</si>
  <si>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</si>
  <si>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</si>
  <si>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</si>
  <si>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</si>
  <si>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</si>
  <si>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</si>
  <si>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</si>
  <si>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</si>
  <si>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</si>
  <si>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</si>
  <si>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</si>
  <si>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</si>
  <si>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</si>
  <si>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</si>
  <si>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</si>
  <si>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</si>
  <si>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</si>
  <si>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</si>
  <si>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</si>
  <si>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</si>
  <si>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</si>
  <si>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</si>
  <si>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</si>
  <si>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</si>
  <si>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</si>
  <si>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</si>
  <si>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</si>
  <si>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</si>
  <si>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</si>
  <si>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</si>
  <si>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</si>
  <si>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</si>
  <si>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</si>
  <si>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</si>
  <si>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</si>
  <si>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</si>
  <si>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</si>
  <si>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</si>
  <si>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</si>
  <si>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</si>
  <si>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</si>
  <si>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</si>
  <si>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</si>
  <si>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</si>
  <si>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</si>
  <si>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</si>
  <si>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</si>
  <si>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</si>
  <si>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</si>
  <si>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</si>
  <si>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</si>
  <si>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</si>
  <si>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</si>
  <si>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</si>
  <si>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</si>
  <si>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</si>
  <si>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</si>
  <si>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</si>
  <si>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</si>
  <si>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</si>
  <si>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</si>
  <si>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</si>
  <si>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</si>
  <si>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</si>
  <si>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</si>
  <si>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</si>
  <si>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</si>
  <si>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</si>
  <si>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</si>
  <si>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</si>
  <si>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</si>
  <si>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</si>
  <si>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</si>
  <si>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</si>
  <si>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</si>
  <si>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</si>
  <si>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</si>
  <si>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</si>
  <si>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</si>
  <si>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</si>
  <si>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</si>
  <si>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</si>
  <si>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</si>
  <si>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</si>
  <si>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</si>
  <si>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</si>
  <si>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</si>
  <si>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</si>
  <si>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</si>
  <si>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</si>
  <si>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</si>
  <si>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</si>
  <si>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</si>
  <si>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</si>
  <si>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</si>
  <si>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</si>
  <si>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</si>
  <si>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</si>
  <si>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</si>
  <si>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</si>
  <si>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</si>
  <si>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</si>
  <si>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</si>
  <si>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</si>
  <si>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</si>
  <si>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</si>
  <si>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</si>
  <si>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</si>
  <si>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</si>
  <si>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</si>
  <si>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</si>
  <si>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</si>
  <si>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</si>
  <si>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</si>
  <si>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</si>
  <si>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</si>
  <si>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</si>
  <si>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</si>
  <si>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</si>
  <si>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</si>
  <si>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</si>
  <si>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</si>
  <si>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</si>
  <si>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</si>
  <si>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</si>
  <si>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</si>
  <si>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</si>
  <si>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</si>
  <si>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</si>
  <si>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</si>
  <si>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</si>
  <si>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</si>
  <si>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</si>
  <si>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</si>
  <si>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</si>
  <si>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</si>
  <si>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</si>
  <si>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</si>
  <si>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</si>
  <si>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</si>
  <si>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</si>
  <si>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</si>
  <si>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</si>
  <si>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</si>
  <si>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</si>
  <si>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</si>
  <si>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</si>
  <si>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</si>
  <si>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</si>
  <si>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</si>
  <si>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</si>
  <si>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</si>
  <si>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</si>
  <si>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</si>
  <si>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</si>
  <si>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</si>
  <si>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</si>
  <si>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</si>
  <si>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</si>
  <si>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</si>
  <si>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</si>
  <si>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</si>
  <si>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</si>
  <si>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</si>
  <si>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</si>
  <si>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</si>
  <si>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</si>
  <si>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</si>
  <si>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</si>
  <si>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</si>
  <si>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</si>
  <si>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</si>
  <si>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</si>
  <si>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</si>
  <si>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</si>
  <si>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</si>
  <si>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</si>
  <si>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</si>
  <si>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</si>
  <si>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</si>
  <si>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</si>
  <si>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</si>
  <si>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</si>
  <si>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</si>
  <si>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</si>
  <si>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</si>
  <si>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</si>
  <si>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</si>
  <si>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</si>
  <si>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</si>
  <si>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</si>
  <si>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</si>
  <si>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</si>
  <si>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</si>
  <si>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</si>
  <si>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</si>
  <si>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</si>
  <si>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</si>
  <si>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</si>
  <si>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</si>
  <si>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</si>
  <si>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</si>
  <si>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</si>
  <si>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</si>
  <si>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</si>
  <si>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</si>
  <si>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</si>
  <si>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</si>
  <si>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</si>
  <si>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</si>
  <si>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</si>
  <si>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</si>
  <si>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</si>
  <si>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</si>
  <si>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</si>
  <si>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</si>
  <si>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</si>
  <si>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</si>
  <si>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</si>
  <si>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</si>
  <si>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</si>
  <si>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</si>
  <si>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</si>
  <si>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</si>
  <si>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</si>
  <si>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</si>
  <si>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</si>
  <si>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</si>
  <si>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</si>
  <si>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</si>
  <si>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</si>
  <si>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</si>
  <si>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</si>
  <si>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</si>
  <si>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</si>
  <si>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</si>
  <si>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</si>
  <si>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</si>
  <si>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</si>
  <si>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</si>
  <si>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</si>
  <si>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</si>
  <si>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</si>
  <si>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</si>
  <si>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</si>
  <si>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</si>
  <si>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</si>
  <si>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</si>
  <si>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</si>
  <si>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</si>
  <si>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</si>
  <si>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</si>
  <si>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</si>
  <si>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</si>
  <si>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</si>
  <si>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</si>
  <si>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</si>
  <si>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</si>
  <si>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</si>
  <si>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</si>
  <si>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</si>
  <si>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</si>
  <si>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</si>
  <si>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</si>
  <si>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</si>
  <si>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</si>
  <si>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</si>
  <si>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</si>
  <si>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</si>
  <si>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</si>
  <si>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</si>
  <si>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</si>
  <si>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</si>
  <si>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</si>
  <si>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</si>
  <si>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</si>
  <si>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</si>
  <si>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</si>
  <si>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</si>
  <si>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</si>
  <si>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</si>
  <si>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</si>
  <si>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</si>
  <si>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</si>
  <si>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</si>
  <si>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</si>
  <si>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</si>
  <si>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</si>
  <si>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</si>
  <si>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</si>
  <si>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</si>
  <si>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</si>
  <si>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</si>
  <si>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</si>
  <si>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</si>
  <si>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</si>
  <si>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</si>
  <si>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</si>
  <si>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</si>
  <si>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</si>
  <si>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</si>
  <si>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</si>
  <si>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</si>
  <si>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</si>
  <si>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</si>
  <si>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</si>
  <si>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</si>
  <si>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</si>
  <si>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</si>
  <si>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</si>
  <si>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</si>
  <si>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</si>
  <si>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</si>
  <si>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</si>
  <si>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</si>
  <si>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</si>
  <si>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</si>
  <si>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</si>
  <si>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</si>
  <si>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</si>
  <si>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</si>
  <si>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</si>
  <si>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</si>
  <si>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</si>
  <si>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</si>
  <si>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</si>
  <si>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</si>
  <si>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</si>
  <si>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</si>
  <si>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</si>
  <si>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</si>
  <si>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</si>
  <si>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</si>
  <si>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</si>
  <si>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</si>
  <si>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</si>
  <si>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</si>
  <si>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</si>
  <si>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</si>
  <si>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</si>
  <si>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</si>
  <si>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</si>
  <si>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</si>
  <si>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</si>
  <si>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</si>
  <si>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</si>
  <si>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</si>
  <si>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</si>
  <si>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</si>
  <si>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</si>
  <si>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</si>
  <si>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</si>
  <si>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</si>
  <si>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</si>
  <si>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</si>
  <si>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</si>
  <si>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</si>
  <si>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</si>
  <si>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</si>
  <si>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</si>
  <si>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</si>
  <si>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</si>
  <si>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</si>
  <si>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</si>
  <si>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</si>
  <si>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</si>
  <si>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</si>
  <si>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</si>
  <si>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</si>
  <si>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</si>
  <si>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</si>
  <si>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</si>
  <si>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</si>
  <si>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</si>
  <si>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</si>
  <si>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</si>
  <si>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</si>
  <si>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</si>
  <si>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</si>
  <si>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</si>
  <si>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</si>
  <si>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</si>
  <si>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</si>
  <si>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</si>
  <si>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</si>
  <si>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</si>
  <si>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</si>
  <si>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</si>
  <si>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</si>
  <si>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</si>
  <si>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</si>
  <si>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</si>
  <si>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</si>
  <si>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</si>
  <si>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</si>
  <si>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</si>
  <si>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</si>
  <si>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</si>
  <si>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</si>
  <si>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</si>
  <si>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</si>
  <si>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</si>
  <si>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</si>
  <si>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</si>
  <si>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</si>
  <si>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</si>
  <si>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</si>
  <si>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</si>
  <si>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</si>
  <si>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</si>
  <si>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</si>
  <si>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</si>
  <si>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</si>
  <si>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</si>
  <si>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</si>
  <si>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</si>
  <si>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</si>
  <si>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</si>
  <si>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</si>
  <si>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</si>
  <si>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</si>
  <si>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</si>
  <si>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</si>
  <si>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</si>
  <si>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</si>
  <si>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</si>
  <si>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</si>
  <si>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</si>
  <si>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</si>
  <si>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</si>
  <si>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</si>
  <si>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</si>
  <si>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</si>
  <si>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</si>
  <si>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</si>
  <si>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</si>
  <si>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</si>
  <si>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</si>
  <si>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</si>
  <si>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</si>
  <si>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</si>
  <si>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</si>
  <si>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</si>
  <si>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</si>
  <si>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</si>
  <si>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</si>
  <si>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</si>
  <si>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</si>
  <si>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</si>
  <si>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</si>
  <si>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</si>
  <si>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</si>
  <si>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</si>
  <si>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</si>
  <si>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</si>
  <si>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</si>
  <si>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</si>
  <si>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</si>
  <si>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</si>
  <si>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</si>
  <si>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</si>
  <si>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</si>
  <si>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</si>
  <si>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</si>
  <si>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</si>
  <si>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</si>
  <si>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</si>
  <si>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</si>
  <si>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</si>
  <si>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</si>
  <si>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</si>
  <si>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</si>
  <si>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</si>
  <si>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</si>
  <si>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</si>
  <si>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</si>
  <si>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</si>
  <si>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</si>
  <si>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</si>
  <si>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</si>
  <si>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</si>
  <si>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</si>
  <si>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</si>
  <si>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</si>
  <si>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</si>
  <si>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</si>
  <si>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</si>
  <si>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</si>
  <si>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</si>
  <si>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</si>
  <si>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</si>
  <si>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</si>
  <si>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</si>
  <si>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</si>
  <si>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</si>
  <si>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</si>
  <si>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</si>
  <si>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</si>
  <si>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</si>
  <si>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</si>
  <si>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</si>
  <si>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</si>
  <si>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</si>
  <si>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</si>
  <si>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</si>
  <si>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</si>
  <si>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</si>
  <si>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</si>
  <si>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</si>
  <si>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</si>
  <si>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</si>
  <si>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</si>
  <si>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</si>
  <si>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</si>
  <si>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</si>
  <si>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</si>
  <si>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</si>
  <si>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</si>
  <si>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</si>
  <si>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</si>
  <si>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</si>
  <si>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</si>
  <si>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</si>
  <si>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</si>
  <si>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</si>
  <si>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</si>
  <si>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</si>
  <si>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</si>
  <si>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</si>
  <si>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</si>
  <si>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</si>
  <si>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</si>
  <si>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</si>
  <si>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</si>
  <si>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</si>
  <si>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</si>
  <si>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</si>
  <si>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</si>
  <si>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</si>
  <si>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</si>
  <si>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</si>
  <si>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</si>
  <si>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</si>
  <si>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</si>
  <si>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</si>
  <si>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</si>
  <si>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</si>
  <si>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</si>
  <si>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</si>
  <si>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</si>
  <si>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</si>
  <si>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</si>
  <si>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</si>
  <si>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</si>
  <si>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</si>
  <si>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</si>
  <si>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</si>
  <si>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</si>
  <si>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</si>
  <si>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</si>
  <si>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</si>
  <si>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</si>
  <si>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</si>
  <si>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</si>
  <si>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</si>
  <si>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</si>
  <si>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</si>
  <si>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</si>
  <si>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</si>
  <si>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</si>
  <si>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</si>
  <si>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</si>
  <si>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</si>
  <si>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</si>
  <si>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</si>
  <si>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</si>
  <si>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</si>
  <si>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</si>
  <si>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</si>
  <si>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</si>
  <si>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</si>
  <si>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</si>
  <si>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</si>
  <si>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</si>
  <si>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</si>
  <si>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</si>
  <si>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</si>
  <si>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</si>
  <si>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</si>
  <si>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</si>
  <si>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</si>
  <si>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</si>
  <si>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</si>
  <si>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</si>
  <si>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</si>
  <si>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</si>
  <si>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</si>
  <si>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</si>
  <si>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</si>
  <si>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</si>
  <si>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</si>
  <si>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</si>
  <si>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</si>
  <si>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</si>
  <si>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</si>
  <si>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</si>
  <si>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</si>
  <si>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</si>
  <si>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</si>
  <si>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</si>
  <si>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</si>
  <si>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</si>
  <si>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</si>
  <si>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</si>
  <si>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</si>
  <si>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</si>
  <si>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</si>
  <si>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</si>
  <si>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</si>
  <si>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</si>
  <si>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</si>
  <si>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</si>
  <si>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</si>
  <si>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</si>
  <si>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</si>
  <si>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</si>
  <si>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</si>
  <si>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</si>
  <si>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</si>
  <si>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</si>
  <si>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</si>
  <si>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</si>
  <si>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</si>
  <si>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</si>
  <si>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</si>
  <si>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</si>
  <si>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</si>
  <si>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</si>
  <si>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</si>
  <si>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</si>
  <si>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</si>
  <si>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</si>
  <si>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</si>
  <si>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</si>
  <si>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</si>
  <si>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</si>
  <si>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</si>
  <si>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</si>
  <si>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</si>
  <si>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</si>
  <si>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</si>
  <si>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</si>
  <si>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</si>
  <si>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</si>
  <si>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</si>
  <si>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</si>
  <si>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</si>
  <si>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</si>
  <si>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</si>
  <si>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</si>
  <si>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</si>
  <si>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</si>
  <si>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</si>
  <si>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</si>
  <si>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</si>
  <si>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</si>
  <si>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</si>
  <si>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</si>
  <si>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</si>
  <si>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</si>
  <si>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</si>
  <si>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</si>
  <si>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</si>
  <si>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</si>
  <si>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</si>
  <si>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</si>
  <si>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</si>
  <si>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</si>
  <si>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</si>
  <si>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</si>
  <si>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</si>
  <si>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</si>
  <si>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</si>
  <si>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</si>
  <si>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</si>
  <si>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</si>
  <si>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</si>
  <si>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</si>
  <si>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</si>
  <si>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</si>
  <si>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</si>
  <si>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</si>
  <si>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</si>
  <si>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</si>
  <si>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</si>
  <si>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</si>
  <si>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</si>
  <si>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</si>
  <si>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</si>
  <si>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</si>
  <si>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</si>
  <si>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</si>
  <si>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</si>
  <si>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</si>
  <si>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</si>
  <si>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</si>
  <si>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</si>
  <si>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</si>
  <si>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</si>
  <si>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</si>
  <si>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</si>
  <si>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</si>
  <si>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</si>
  <si>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</si>
  <si>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</si>
  <si>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</si>
  <si>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</si>
  <si>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</si>
  <si>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</si>
  <si>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</si>
  <si>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</si>
  <si>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</si>
  <si>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</si>
  <si>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</si>
  <si>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</si>
  <si>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</si>
  <si>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</si>
  <si>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</si>
  <si>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</si>
  <si>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</si>
  <si>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</si>
  <si>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</si>
  <si>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</si>
  <si>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</si>
  <si>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</si>
  <si>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</si>
  <si>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</si>
  <si>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</si>
  <si>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</si>
  <si>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</si>
  <si>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</si>
  <si>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</si>
  <si>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</si>
  <si>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</si>
  <si>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</si>
  <si>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</si>
  <si>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</si>
  <si>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</si>
  <si>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</si>
  <si>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</si>
  <si>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</si>
  <si>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</si>
  <si>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</si>
  <si>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</si>
  <si>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</si>
  <si>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</si>
  <si>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</si>
  <si>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</si>
  <si>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</si>
  <si>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</si>
  <si>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</si>
  <si>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</si>
  <si>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</si>
  <si>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</si>
  <si>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</si>
  <si>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</si>
  <si>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</si>
  <si>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</si>
  <si>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</si>
  <si>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</si>
  <si>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</si>
  <si>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</si>
  <si>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</si>
  <si>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</si>
  <si>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</si>
  <si>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</si>
  <si>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</si>
  <si>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</si>
  <si>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</si>
  <si>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</si>
  <si>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</si>
  <si>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</si>
  <si>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</si>
  <si>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</si>
  <si>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</si>
  <si>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</si>
  <si>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</si>
  <si>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</si>
  <si>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</si>
  <si>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</si>
  <si>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</si>
  <si>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</si>
  <si>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</si>
  <si>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</si>
  <si>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</si>
  <si>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</si>
  <si>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</si>
  <si>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</si>
  <si>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</si>
  <si>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</si>
  <si>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</si>
  <si>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</si>
  <si>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</si>
  <si>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</si>
  <si>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</si>
  <si>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</si>
  <si>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</si>
  <si>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</si>
  <si>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</si>
  <si>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</si>
  <si>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</si>
  <si>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</si>
  <si>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</si>
  <si>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</si>
  <si>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</si>
  <si>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</si>
  <si>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</si>
  <si>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</si>
  <si>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</si>
  <si>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</si>
  <si>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</si>
  <si>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</si>
  <si>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</si>
  <si>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</si>
  <si>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</si>
  <si>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</si>
  <si>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</si>
  <si>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</si>
  <si>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</si>
  <si>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</si>
  <si>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</si>
  <si>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</si>
  <si>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</si>
  <si>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</si>
  <si>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</si>
  <si>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</si>
  <si>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</si>
  <si>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</si>
  <si>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</si>
  <si>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</si>
  <si>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</si>
  <si>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</si>
  <si>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</si>
  <si>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</si>
  <si>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</si>
  <si>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</si>
  <si>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</si>
  <si>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</si>
  <si>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</si>
  <si>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</si>
  <si>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</si>
  <si>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</si>
  <si>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</si>
  <si>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</si>
  <si>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</si>
  <si>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</si>
  <si>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</si>
  <si>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</si>
  <si>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</si>
  <si>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</si>
  <si>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</si>
  <si>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</si>
  <si>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</si>
  <si>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</si>
  <si>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</si>
  <si>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</si>
  <si>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</si>
  <si>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</si>
  <si>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</si>
  <si>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</si>
  <si>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</si>
  <si>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</si>
  <si>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</si>
  <si>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</si>
  <si>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</si>
  <si>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</si>
  <si>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</si>
  <si>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</si>
  <si>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</si>
  <si>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</si>
  <si>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</si>
  <si>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</si>
  <si>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</si>
  <si>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</si>
  <si>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</si>
  <si>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</si>
  <si>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</si>
  <si>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</si>
  <si>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</si>
  <si>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</si>
  <si>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</si>
  <si>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</si>
  <si>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</si>
  <si>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</si>
  <si>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</si>
  <si>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</si>
  <si>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</si>
  <si>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</si>
  <si>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</si>
  <si>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</si>
  <si>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</si>
  <si>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</si>
  <si>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</si>
  <si>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</si>
  <si>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</si>
  <si>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</si>
  <si>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</si>
  <si>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</si>
  <si>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</si>
  <si>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</si>
  <si>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</si>
  <si>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</si>
  <si>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</si>
  <si>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</si>
  <si>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</si>
  <si>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</si>
  <si>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</si>
  <si>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</si>
  <si>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</si>
  <si>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</si>
  <si>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</si>
  <si>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</si>
  <si>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</si>
  <si>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</si>
  <si>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</si>
  <si>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</si>
  <si>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</si>
  <si>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</si>
  <si>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</si>
  <si>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</si>
  <si>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</si>
  <si>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</si>
  <si>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</si>
  <si>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</si>
  <si>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</si>
  <si>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</si>
  <si>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</si>
  <si>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</si>
  <si>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</si>
  <si>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</si>
  <si>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</si>
  <si>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</si>
  <si>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</si>
  <si>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</si>
  <si>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</si>
  <si>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</si>
  <si>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</si>
  <si>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</si>
  <si>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</si>
  <si>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</si>
  <si>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</si>
  <si>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</si>
  <si>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</si>
  <si>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</si>
  <si>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</si>
  <si>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</si>
  <si>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</si>
  <si>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</si>
  <si>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</si>
  <si>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</si>
  <si>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</si>
  <si>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</si>
  <si>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</si>
  <si>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</si>
  <si>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</si>
  <si>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</si>
  <si>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</si>
  <si>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</si>
  <si>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</si>
  <si>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</si>
  <si>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</si>
  <si>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</si>
  <si>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</si>
  <si>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</si>
  <si>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</si>
  <si>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</si>
  <si>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</si>
  <si>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</si>
  <si>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</si>
  <si>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</si>
  <si>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</si>
  <si>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</si>
  <si>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</si>
  <si>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</si>
  <si>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</si>
  <si>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</si>
  <si>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</si>
  <si>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</si>
  <si>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</si>
  <si>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</si>
  <si>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</si>
  <si>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</si>
  <si>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</si>
  <si>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</si>
  <si>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</si>
  <si>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</si>
  <si>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</si>
  <si>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</si>
  <si>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</si>
  <si>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</si>
  <si>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</si>
  <si>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</si>
  <si>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</si>
  <si>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</si>
  <si>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</si>
  <si>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</si>
  <si>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</si>
  <si>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</si>
  <si>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</si>
  <si>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</si>
  <si>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</si>
  <si>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</si>
  <si>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</si>
  <si>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</si>
  <si>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</si>
  <si>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</si>
  <si>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</si>
  <si>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</si>
  <si>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</si>
  <si>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</si>
  <si>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</si>
  <si>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</si>
  <si>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</si>
  <si>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</si>
  <si>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</si>
  <si>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</si>
  <si>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</si>
  <si>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</si>
  <si>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</si>
  <si>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</si>
  <si>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</si>
  <si>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</si>
  <si>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</si>
  <si>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</si>
  <si>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</si>
  <si>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</si>
  <si>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</si>
  <si>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</si>
  <si>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</si>
  <si>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</si>
  <si>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</si>
  <si>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</si>
  <si>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</si>
  <si>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</si>
  <si>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</si>
  <si>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</si>
  <si>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</si>
  <si>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</si>
  <si>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</si>
  <si>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</si>
  <si>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</si>
  <si>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</si>
  <si>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</si>
  <si>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</si>
  <si>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</si>
  <si>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</si>
  <si>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</si>
  <si>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</si>
  <si>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</si>
  <si>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</si>
  <si>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</si>
  <si>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</si>
  <si>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</si>
  <si>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</si>
  <si>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</si>
  <si>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</si>
  <si>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</si>
  <si>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</si>
  <si>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</si>
  <si>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</si>
  <si>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</si>
  <si>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</si>
  <si>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</si>
  <si>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</si>
  <si>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</si>
  <si>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</si>
  <si>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</si>
  <si>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</si>
  <si>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</si>
  <si>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</si>
  <si>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</si>
  <si>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</si>
  <si>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</si>
  <si>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</si>
  <si>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</si>
  <si>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</si>
  <si>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</si>
  <si>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</si>
  <si>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</si>
  <si>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</si>
  <si>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</si>
  <si>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</si>
  <si>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</si>
  <si>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</si>
  <si>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</si>
  <si>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</si>
  <si>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</si>
  <si>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</si>
  <si>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</si>
  <si>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</si>
  <si>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</si>
  <si>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</si>
  <si>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</si>
  <si>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</si>
  <si>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</si>
  <si>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</si>
  <si>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</si>
  <si>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</si>
  <si>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</si>
  <si>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</si>
  <si>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</si>
  <si>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</si>
  <si>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</si>
  <si>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</si>
  <si>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</si>
  <si>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</si>
  <si>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</si>
  <si>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</si>
  <si>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</si>
  <si>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</si>
  <si>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</si>
  <si>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</si>
  <si>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</si>
  <si>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</si>
  <si>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</si>
  <si>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</si>
  <si>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</si>
  <si>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</si>
  <si>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</si>
  <si>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</si>
  <si>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</si>
  <si>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</si>
  <si>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</si>
  <si>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</si>
  <si>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</si>
  <si>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</si>
  <si>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</si>
  <si>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</si>
  <si>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</si>
  <si>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</si>
  <si>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</si>
  <si>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</si>
  <si>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</si>
  <si>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</si>
  <si>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</si>
  <si>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</si>
  <si>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</si>
  <si>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</si>
  <si>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</si>
  <si>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</si>
  <si>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</si>
  <si>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</si>
  <si>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</si>
  <si>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</si>
  <si>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</si>
  <si>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</si>
  <si>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</si>
  <si>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</si>
  <si>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</si>
  <si>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</si>
  <si>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</si>
  <si>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</si>
  <si>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</si>
  <si>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</si>
  <si>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</si>
  <si>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</si>
  <si>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</si>
  <si>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</si>
  <si>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</si>
  <si>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</si>
  <si>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</si>
  <si>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</si>
  <si>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</si>
  <si>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</si>
  <si>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</si>
  <si>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</si>
  <si>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</si>
  <si>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</si>
  <si>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</si>
  <si>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</si>
  <si>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</si>
  <si>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</si>
  <si>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</si>
  <si>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</si>
  <si>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</si>
  <si>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</si>
  <si>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</si>
  <si>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</si>
  <si>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</si>
  <si>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</si>
  <si>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</si>
  <si>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</si>
  <si>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</si>
  <si>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</si>
  <si>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</si>
  <si>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</si>
  <si>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</si>
  <si>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</si>
  <si>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</si>
  <si>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</si>
  <si>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</si>
  <si>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</si>
  <si>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</si>
  <si>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</si>
  <si>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</si>
  <si>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</si>
  <si>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</si>
  <si>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</si>
  <si>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</si>
  <si>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</si>
  <si>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</si>
  <si>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</si>
  <si>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</si>
  <si>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</si>
  <si>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</si>
  <si>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</si>
  <si>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</si>
  <si>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</si>
  <si>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</si>
  <si>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</si>
  <si>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</si>
  <si>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</si>
  <si>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</si>
  <si>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</si>
  <si>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</si>
  <si>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</si>
  <si>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</si>
  <si>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</si>
  <si>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</si>
  <si>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</si>
  <si>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</si>
  <si>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</si>
  <si>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</si>
  <si>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</si>
  <si>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</si>
  <si>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</si>
  <si>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</si>
  <si>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</si>
  <si>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</si>
  <si>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</si>
  <si>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</si>
  <si>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</si>
  <si>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</si>
  <si>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</si>
  <si>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</si>
  <si>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</si>
  <si>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</si>
  <si>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</si>
  <si>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</si>
  <si>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</si>
  <si>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</si>
  <si>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</si>
  <si>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</si>
  <si>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</si>
  <si>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</si>
  <si>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</si>
  <si>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</si>
  <si>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</si>
  <si>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</si>
  <si>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</si>
  <si>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</si>
  <si>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</si>
  <si>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</si>
  <si>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</si>
  <si>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</si>
  <si>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</si>
  <si>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</si>
  <si>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</si>
  <si>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</si>
  <si>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</si>
  <si>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</si>
  <si>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</si>
  <si>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</si>
  <si>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</si>
  <si>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</si>
  <si>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</si>
  <si>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</si>
  <si>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</si>
  <si>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</si>
  <si>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</si>
  <si>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</si>
  <si>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</si>
  <si>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</si>
  <si>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</si>
  <si>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</si>
  <si>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</si>
  <si>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</si>
  <si>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</si>
  <si>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</si>
  <si>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</si>
  <si>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</si>
  <si>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</si>
  <si>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</si>
  <si>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</si>
  <si>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</si>
  <si>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</si>
  <si>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</si>
  <si>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</si>
  <si>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</si>
  <si>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</si>
  <si>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</si>
  <si>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</si>
  <si>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</si>
  <si>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</si>
  <si>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</si>
  <si>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</si>
  <si>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</si>
  <si>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</si>
  <si>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</si>
  <si>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</si>
  <si>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</si>
  <si>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</si>
  <si>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</si>
  <si>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</si>
  <si>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</si>
  <si>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</si>
  <si>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</si>
  <si>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</si>
  <si>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</si>
  <si>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</si>
  <si>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</si>
  <si>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</si>
  <si>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</si>
  <si>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</si>
  <si>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</si>
  <si>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</si>
  <si>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</si>
  <si>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</si>
  <si>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</si>
  <si>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</si>
  <si>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</si>
  <si>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</si>
  <si>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</si>
  <si>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</si>
  <si>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</si>
  <si>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</si>
  <si>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</si>
  <si>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</si>
  <si>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</si>
  <si>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</si>
  <si>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</si>
  <si>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</si>
  <si>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</si>
  <si>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</si>
  <si>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</si>
  <si>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</si>
  <si>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</si>
  <si>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</si>
  <si>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</si>
  <si>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</si>
  <si>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</si>
  <si>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</si>
  <si>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</si>
  <si>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</si>
  <si>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</si>
  <si>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</si>
  <si>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</si>
  <si>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</si>
  <si>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</si>
  <si>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</si>
  <si>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</si>
  <si>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</si>
  <si>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</si>
  <si>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</si>
  <si>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</si>
  <si>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</si>
  <si>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</si>
  <si>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</si>
  <si>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</si>
  <si>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</si>
  <si>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</si>
  <si>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</si>
  <si>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</si>
  <si>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</si>
  <si>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</si>
  <si>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</si>
  <si>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</si>
  <si>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</si>
  <si>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</si>
  <si>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</si>
  <si>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</si>
  <si>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</si>
  <si>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</si>
  <si>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</si>
  <si>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</si>
  <si>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</si>
  <si>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</si>
  <si>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</si>
  <si>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</si>
  <si>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</si>
  <si>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</si>
  <si>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</si>
  <si>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</si>
  <si>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</si>
  <si>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</si>
  <si>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</si>
  <si>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</si>
  <si>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</si>
  <si>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</si>
  <si>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</si>
  <si>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</si>
  <si>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</si>
  <si>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</si>
  <si>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</si>
  <si>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</si>
  <si>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</si>
  <si>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</si>
  <si>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</si>
  <si>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</si>
  <si>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</si>
  <si>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</si>
  <si>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</si>
  <si>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</si>
  <si>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</si>
  <si>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</si>
  <si>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</si>
  <si>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</si>
  <si>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</si>
  <si>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</si>
  <si>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</si>
  <si>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</si>
  <si>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</si>
  <si>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</si>
  <si>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</si>
  <si>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</si>
  <si>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</si>
  <si>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</si>
  <si>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</si>
  <si>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</si>
  <si>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</si>
  <si>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</si>
  <si>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</si>
  <si>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</si>
  <si>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</si>
  <si>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</si>
  <si>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</si>
  <si>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</si>
  <si>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</si>
  <si>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</si>
  <si>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</si>
  <si>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</si>
  <si>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</si>
  <si>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</si>
  <si>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</si>
  <si>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</si>
  <si>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</si>
  <si>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</si>
  <si>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</si>
  <si>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</si>
  <si>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</si>
  <si>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</si>
  <si>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</si>
  <si>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</si>
  <si>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</si>
  <si>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</si>
  <si>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</si>
  <si>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</si>
  <si>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</si>
  <si>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</si>
  <si>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</si>
  <si>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</si>
  <si>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</si>
  <si>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</si>
  <si>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</si>
  <si>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</si>
  <si>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</si>
  <si>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</si>
  <si>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</si>
  <si>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</si>
  <si>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</si>
  <si>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</si>
  <si>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</si>
  <si>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</si>
  <si>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</si>
  <si>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</si>
  <si>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</si>
  <si>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</si>
  <si>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</si>
  <si>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</si>
  <si>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</si>
  <si>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</si>
  <si>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</si>
  <si>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</si>
  <si>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</si>
  <si>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</si>
  <si>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</si>
  <si>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</si>
  <si>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</si>
  <si>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</si>
  <si>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</si>
  <si>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</si>
  <si>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</si>
  <si>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</si>
  <si>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</si>
  <si>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</si>
  <si>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</si>
  <si>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</si>
  <si>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</si>
  <si>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</si>
  <si>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</si>
  <si>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</si>
  <si>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</si>
  <si>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</si>
  <si>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</si>
  <si>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</si>
  <si>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</si>
  <si>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</si>
  <si>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</si>
  <si>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</si>
  <si>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</si>
  <si>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</si>
  <si>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</si>
  <si>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</si>
  <si>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</si>
  <si>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</si>
  <si>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</si>
  <si>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</si>
  <si>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</si>
  <si>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</si>
  <si>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</si>
  <si>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</si>
  <si>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</si>
  <si>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</si>
  <si>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</si>
  <si>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</si>
  <si>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</si>
  <si>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</si>
  <si>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</si>
  <si>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</si>
  <si>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</si>
  <si>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</si>
  <si>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</si>
  <si>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</si>
  <si>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</si>
  <si>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</si>
  <si>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</si>
  <si>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</si>
  <si>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</si>
  <si>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</si>
  <si>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</si>
  <si>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</si>
  <si>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</si>
  <si>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</si>
  <si>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</si>
  <si>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</si>
  <si>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</si>
  <si>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</si>
  <si>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</si>
  <si>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</si>
  <si>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</si>
  <si>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</si>
  <si>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</si>
  <si>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</si>
  <si>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</si>
  <si>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</si>
  <si>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</si>
  <si>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</si>
  <si>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</si>
  <si>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</si>
  <si>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</si>
  <si>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</si>
  <si>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</si>
  <si>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</si>
  <si>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</si>
  <si>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</si>
  <si>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</si>
  <si>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</si>
  <si>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</si>
  <si>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</si>
  <si>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</si>
  <si>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</si>
  <si>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</si>
  <si>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</si>
  <si>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</si>
  <si>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</si>
  <si>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</si>
  <si>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</si>
  <si>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</si>
  <si>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</si>
  <si>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</si>
  <si>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</si>
  <si>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</si>
  <si>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</si>
  <si>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</si>
  <si>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</si>
  <si>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</si>
  <si>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</si>
  <si>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</si>
  <si>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</si>
  <si>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</si>
  <si>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</si>
  <si>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</si>
  <si>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</si>
  <si>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</si>
  <si>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</si>
  <si>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</si>
  <si>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</si>
  <si>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</si>
  <si>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</si>
  <si>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</si>
  <si>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</si>
  <si>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</si>
  <si>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</si>
  <si>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</si>
  <si>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</si>
  <si>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</si>
  <si>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</si>
  <si>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</si>
  <si>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</si>
  <si>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</si>
  <si>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</si>
  <si>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</si>
  <si>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</si>
  <si>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</si>
  <si>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</si>
  <si>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</si>
  <si>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</si>
  <si>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</si>
  <si>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</si>
  <si>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</si>
  <si>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</si>
  <si>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</si>
  <si>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</si>
  <si>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</si>
  <si>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</si>
  <si>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</si>
  <si>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</si>
  <si>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</si>
  <si>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</si>
  <si>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</si>
  <si>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</si>
  <si>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</si>
  <si>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</si>
  <si>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</si>
  <si>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</si>
  <si>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</si>
  <si>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</si>
  <si>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</si>
  <si>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</si>
  <si>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</si>
  <si>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</si>
  <si>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</si>
  <si>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</si>
  <si>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</si>
  <si>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</si>
  <si>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</si>
  <si>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</si>
  <si>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</si>
  <si>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</si>
  <si>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</si>
  <si>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</si>
  <si>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</si>
  <si>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</si>
  <si>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</si>
  <si>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</si>
  <si>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</si>
  <si>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</si>
  <si>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</si>
  <si>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</si>
  <si>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</si>
  <si>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</si>
  <si>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</si>
  <si>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</si>
  <si>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</si>
  <si>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</si>
  <si>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</si>
  <si>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</si>
  <si>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</si>
  <si>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</si>
  <si>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</si>
  <si>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</si>
  <si>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</si>
  <si>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</si>
  <si>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</si>
  <si>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</si>
  <si>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</si>
  <si>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</si>
  <si>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</si>
  <si>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</si>
  <si>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</si>
  <si>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</si>
  <si>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</si>
  <si>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</si>
  <si>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</si>
  <si>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</si>
  <si>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</si>
  <si>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</si>
  <si>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</si>
  <si>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</si>
  <si>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</si>
  <si>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</si>
  <si>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</si>
  <si>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</si>
  <si>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</si>
  <si>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</si>
  <si>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</si>
  <si>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</si>
  <si>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</si>
  <si>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</si>
  <si>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</si>
  <si>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</si>
  <si>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</si>
  <si>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</si>
  <si>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</si>
  <si>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</si>
  <si>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</si>
  <si>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</si>
  <si>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</si>
  <si>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</si>
  <si>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</si>
  <si>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</si>
  <si>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</si>
  <si>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</si>
  <si>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</si>
  <si>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</si>
  <si>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</si>
  <si>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</si>
  <si>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</si>
  <si>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</si>
  <si>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</si>
  <si>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</si>
  <si>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</si>
  <si>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</si>
  <si>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</si>
  <si>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</si>
  <si>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</si>
  <si>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</si>
  <si>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</si>
  <si>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</si>
  <si>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</si>
  <si>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</si>
  <si>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</si>
  <si>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</si>
  <si>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</si>
  <si>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</si>
  <si>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</si>
  <si>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</si>
  <si>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</si>
  <si>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</si>
  <si>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</si>
  <si>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</si>
  <si>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</si>
  <si>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</si>
  <si>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</si>
  <si>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</si>
  <si>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</si>
  <si>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</si>
  <si>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</si>
  <si>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</si>
  <si>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</si>
  <si>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</si>
  <si>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</si>
  <si>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</si>
  <si>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</si>
  <si>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</si>
  <si>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</si>
  <si>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</si>
  <si>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</si>
  <si>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</si>
  <si>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</si>
  <si>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</si>
  <si>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</si>
  <si>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</si>
  <si>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</si>
  <si>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</si>
  <si>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</si>
  <si>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</si>
  <si>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</si>
  <si>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</si>
  <si>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</si>
  <si>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</si>
  <si>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</si>
  <si>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</si>
  <si>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</si>
  <si>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</si>
  <si>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</si>
  <si>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</si>
  <si>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Closed</t>
  </si>
  <si>
    <t>3335877773</t>
  </si>
  <si>
    <t>3335878335</t>
  </si>
  <si>
    <t>3335878714</t>
  </si>
  <si>
    <t>Hold</t>
  </si>
  <si>
    <t>3335879804</t>
  </si>
  <si>
    <t>3335879795</t>
  </si>
  <si>
    <t>3335879791</t>
  </si>
  <si>
    <t>3335879851</t>
  </si>
  <si>
    <t>3335879874</t>
  </si>
  <si>
    <t>3335879872</t>
  </si>
  <si>
    <t>3335879871</t>
  </si>
  <si>
    <t>3335879870</t>
  </si>
  <si>
    <t>3335879868</t>
  </si>
  <si>
    <t>3335879867</t>
  </si>
  <si>
    <t>Awaiting Vendor</t>
  </si>
  <si>
    <t>3335879884</t>
  </si>
  <si>
    <t>3335879884 </t>
  </si>
  <si>
    <t>3335879804 </t>
  </si>
  <si>
    <t>3335879977 </t>
  </si>
  <si>
    <t>2 Gavetas Vacias y 1 Fallando</t>
  </si>
  <si>
    <t>3335879977</t>
  </si>
  <si>
    <t>3335880115</t>
  </si>
  <si>
    <t>3335880113</t>
  </si>
  <si>
    <t>3335880090</t>
  </si>
  <si>
    <t>3335880126</t>
  </si>
  <si>
    <t>3335880125</t>
  </si>
  <si>
    <t>ATM Estación Texaco Las Lavas</t>
  </si>
  <si>
    <t>DRBR166</t>
  </si>
  <si>
    <t>3335880147</t>
  </si>
  <si>
    <t>3335880144</t>
  </si>
  <si>
    <t>3335880156</t>
  </si>
  <si>
    <t>3335880155</t>
  </si>
  <si>
    <t>3335880154</t>
  </si>
  <si>
    <t>3335880153</t>
  </si>
  <si>
    <t>3335880161</t>
  </si>
  <si>
    <t>3335880160</t>
  </si>
  <si>
    <t>3335880159</t>
  </si>
  <si>
    <t>3335880166</t>
  </si>
  <si>
    <t>DISPENSADOR.</t>
  </si>
  <si>
    <t>3335880182</t>
  </si>
  <si>
    <t>3335880177</t>
  </si>
  <si>
    <t>3335880175</t>
  </si>
  <si>
    <t>3335880173</t>
  </si>
  <si>
    <t>3335880172</t>
  </si>
  <si>
    <t>3335880167</t>
  </si>
  <si>
    <t xml:space="preserve">Blanco Garcia, Yovanny </t>
  </si>
  <si>
    <t>3335880177 </t>
  </si>
  <si>
    <t>3335880189 </t>
  </si>
  <si>
    <t>3335880187 </t>
  </si>
  <si>
    <t>3335880190 </t>
  </si>
  <si>
    <t>3335880214</t>
  </si>
  <si>
    <t>3335880211</t>
  </si>
  <si>
    <t>3335880208</t>
  </si>
  <si>
    <t>3335880207</t>
  </si>
  <si>
    <t>3335880206</t>
  </si>
  <si>
    <t>3335880205</t>
  </si>
  <si>
    <t>3335880202</t>
  </si>
  <si>
    <t>3335880201</t>
  </si>
  <si>
    <t xml:space="preserve">Gil Carrera, Santiago </t>
  </si>
  <si>
    <t>3335880200</t>
  </si>
  <si>
    <t>3335880199</t>
  </si>
  <si>
    <t>3335880198</t>
  </si>
  <si>
    <t>3335880194</t>
  </si>
  <si>
    <t>3335880193</t>
  </si>
  <si>
    <t>3335880192</t>
  </si>
  <si>
    <t>3335880206 </t>
  </si>
  <si>
    <t>3335880207 </t>
  </si>
  <si>
    <t>3335880208 </t>
  </si>
  <si>
    <t>3335880214 </t>
  </si>
  <si>
    <t>3335880211 </t>
  </si>
  <si>
    <t>3335880228</t>
  </si>
  <si>
    <t>3335880227</t>
  </si>
  <si>
    <t>3335880226</t>
  </si>
  <si>
    <t>3335880224</t>
  </si>
  <si>
    <t>3335880218</t>
  </si>
  <si>
    <t>3335880217</t>
  </si>
  <si>
    <t xml:space="preserve">Brioso Luciano, Cristino </t>
  </si>
  <si>
    <t>ReservaC Norte</t>
  </si>
  <si>
    <t>GAVETA DE RECHAZO LLENA</t>
  </si>
  <si>
    <t>3335880241</t>
  </si>
  <si>
    <t>3335880240</t>
  </si>
  <si>
    <t>3335880238</t>
  </si>
  <si>
    <t>3335880237</t>
  </si>
  <si>
    <t>3335880236</t>
  </si>
  <si>
    <t>3335880230</t>
  </si>
  <si>
    <t xml:space="preserve">DISPENSADOR </t>
  </si>
  <si>
    <t>10 Mayo de 2021</t>
  </si>
  <si>
    <t>3335880275</t>
  </si>
  <si>
    <t>3335880255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</si>
</sst>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53" fillId="0" borderId="69" xfId="0" applyFont="1" applyBorder="1" applyAlignment="1">
      <alignment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0"/>
      <tableStyleElement type="headerRow" dxfId="199"/>
      <tableStyleElement type="totalRow" dxfId="198"/>
      <tableStyleElement type="firstColumn" dxfId="197"/>
      <tableStyleElement type="lastColumn" dxfId="196"/>
      <tableStyleElement type="firstRowStripe" dxfId="195"/>
      <tableStyleElement type="firstColumnStripe" dxfId="19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70"/>
  <sheetViews>
    <sheetView tabSelected="1" zoomScale="80" zoomScaleNormal="80" workbookViewId="0">
      <pane ySplit="4" topLeftCell="A5" activePane="bottomLeft" state="frozen"/>
      <selection pane="bottomLeft" activeCell="A2" sqref="A2:Q2"/>
    </sheetView>
  </sheetViews>
  <sheetFormatPr baseColWidth="10" defaultColWidth="25.42578125" defaultRowHeight="15" x14ac:dyDescent="0.25"/>
  <cols>
    <col min="1" max="1" width="25.28515625" style="87" bestFit="1" customWidth="1"/>
    <col min="2" max="2" width="19.5703125" style="111" bestFit="1" customWidth="1"/>
    <col min="3" max="3" width="16.28515625" style="44" bestFit="1" customWidth="1"/>
    <col min="4" max="4" width="29.42578125" style="87" bestFit="1" customWidth="1"/>
    <col min="5" max="5" width="11.28515625" style="82" bestFit="1" customWidth="1"/>
    <col min="6" max="6" width="11" style="45" bestFit="1" customWidth="1"/>
    <col min="7" max="7" width="51" style="45" bestFit="1" customWidth="1"/>
    <col min="8" max="11" width="6.42578125" style="45" bestFit="1" customWidth="1"/>
    <col min="12" max="12" width="48.140625" style="45" bestFit="1" customWidth="1"/>
    <col min="13" max="13" width="19.85546875" style="87" bestFit="1" customWidth="1"/>
    <col min="14" max="14" width="20.140625" style="87" bestFit="1" customWidth="1"/>
    <col min="15" max="15" width="42.42578125" style="87" bestFit="1" customWidth="1"/>
    <col min="16" max="16" width="16.7109375" style="89" customWidth="1"/>
    <col min="17" max="17" width="49.85546875" style="75" bestFit="1" customWidth="1"/>
    <col min="18" max="16384" width="25.42578125" style="43"/>
  </cols>
  <sheetData>
    <row r="1" spans="1:17" ht="18" x14ac:dyDescent="0.25">
      <c r="A1" s="163" t="s">
        <v>2153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2150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2663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2461</v>
      </c>
      <c r="P4" s="70" t="s">
        <v>2484</v>
      </c>
      <c r="Q4" s="125" t="s">
        <v>2443</v>
      </c>
    </row>
    <row r="5" spans="1:17" s="96" customFormat="1" ht="18" x14ac:dyDescent="0.25">
      <c r="A5" s="137" t="str">
        <f>VLOOKUP(E5,'LISTADO ATM'!$A$2:$C$898,3,0)</f>
        <v>ESTE</v>
      </c>
      <c r="B5" s="134" t="s">
        <v>2664</v>
      </c>
      <c r="C5" s="139">
        <v>44326.347372685188</v>
      </c>
      <c r="D5" s="139" t="s">
        <v>2180</v>
      </c>
      <c r="E5" s="126">
        <v>117</v>
      </c>
      <c r="F5" s="141" t="str">
        <f>VLOOKUP(E5,VIP!$A$2:$O13074,2,0)</f>
        <v>DRBR117</v>
      </c>
      <c r="G5" s="137" t="str">
        <f>VLOOKUP(E5,'LISTADO ATM'!$A$2:$B$897,2,0)</f>
        <v xml:space="preserve">ATM Oficina El Seybo </v>
      </c>
      <c r="H5" s="137" t="str">
        <f>VLOOKUP(E5,VIP!$A$2:$O17950,7,FALSE)</f>
        <v>Si</v>
      </c>
      <c r="I5" s="137" t="str">
        <f>VLOOKUP(E5,VIP!$A$2:$O9915,8,FALSE)</f>
        <v>Si</v>
      </c>
      <c r="J5" s="137" t="str">
        <f>VLOOKUP(E5,VIP!$A$2:$O9865,8,FALSE)</f>
        <v>Si</v>
      </c>
      <c r="K5" s="137" t="str">
        <f>VLOOKUP(E5,VIP!$A$2:$O13439,6,0)</f>
        <v>SI</v>
      </c>
      <c r="L5" s="127" t="s">
        <v>2421</v>
      </c>
      <c r="M5" s="138" t="s">
        <v>2455</v>
      </c>
      <c r="N5" s="138" t="s">
        <v>2462</v>
      </c>
      <c r="O5" s="137" t="s">
        <v>2464</v>
      </c>
      <c r="P5" s="140"/>
      <c r="Q5" s="138" t="s">
        <v>2421</v>
      </c>
    </row>
    <row r="6" spans="1:17" s="96" customFormat="1" ht="18" x14ac:dyDescent="0.25">
      <c r="A6" s="137" t="str">
        <f>VLOOKUP(E6,'LISTADO ATM'!$A$2:$C$898,3,0)</f>
        <v>NORTE</v>
      </c>
      <c r="B6" s="134" t="s">
        <v>2665</v>
      </c>
      <c r="C6" s="139">
        <v>44326.300694444442</v>
      </c>
      <c r="D6" s="139" t="s">
        <v>2181</v>
      </c>
      <c r="E6" s="126">
        <v>854</v>
      </c>
      <c r="F6" s="141" t="str">
        <f>VLOOKUP(E6,VIP!$A$2:$O13075,2,0)</f>
        <v>DRBR854</v>
      </c>
      <c r="G6" s="137" t="str">
        <f>VLOOKUP(E6,'LISTADO ATM'!$A$2:$B$897,2,0)</f>
        <v xml:space="preserve">ATM Centro Comercial Blanco Batista </v>
      </c>
      <c r="H6" s="137" t="str">
        <f>VLOOKUP(E6,VIP!$A$2:$O17951,7,FALSE)</f>
        <v>Si</v>
      </c>
      <c r="I6" s="137" t="str">
        <f>VLOOKUP(E6,VIP!$A$2:$O9916,8,FALSE)</f>
        <v>Si</v>
      </c>
      <c r="J6" s="137" t="str">
        <f>VLOOKUP(E6,VIP!$A$2:$O9866,8,FALSE)</f>
        <v>Si</v>
      </c>
      <c r="K6" s="137" t="str">
        <f>VLOOKUP(E6,VIP!$A$2:$O13440,6,0)</f>
        <v>NO</v>
      </c>
      <c r="L6" s="127" t="s">
        <v>2421</v>
      </c>
      <c r="M6" s="138" t="s">
        <v>2455</v>
      </c>
      <c r="N6" s="138" t="s">
        <v>2462</v>
      </c>
      <c r="O6" s="137" t="s">
        <v>2635</v>
      </c>
      <c r="P6" s="140"/>
      <c r="Q6" s="138" t="s">
        <v>2421</v>
      </c>
    </row>
    <row r="7" spans="1:17" s="96" customFormat="1" ht="18" x14ac:dyDescent="0.25">
      <c r="A7" s="137" t="str">
        <f>VLOOKUP(E7,'LISTADO ATM'!$A$2:$C$898,3,0)</f>
        <v>ESTE</v>
      </c>
      <c r="B7" s="134" t="s">
        <v>2656</v>
      </c>
      <c r="C7" s="139">
        <v>44326.24082175926</v>
      </c>
      <c r="D7" s="139" t="s">
        <v>2482</v>
      </c>
      <c r="E7" s="126">
        <v>945</v>
      </c>
      <c r="F7" s="141" t="str">
        <f>VLOOKUP(E7,VIP!$A$2:$O13073,2,0)</f>
        <v>DRBR945</v>
      </c>
      <c r="G7" s="137" t="str">
        <f>VLOOKUP(E7,'LISTADO ATM'!$A$2:$B$897,2,0)</f>
        <v xml:space="preserve">ATM UNP El Valle (Hato Mayor) </v>
      </c>
      <c r="H7" s="137" t="str">
        <f>VLOOKUP(E7,VIP!$A$2:$O17949,7,FALSE)</f>
        <v>Si</v>
      </c>
      <c r="I7" s="137" t="str">
        <f>VLOOKUP(E7,VIP!$A$2:$O9914,8,FALSE)</f>
        <v>Si</v>
      </c>
      <c r="J7" s="137" t="str">
        <f>VLOOKUP(E7,VIP!$A$2:$O9864,8,FALSE)</f>
        <v>Si</v>
      </c>
      <c r="K7" s="137" t="str">
        <f>VLOOKUP(E7,VIP!$A$2:$O13438,6,0)</f>
        <v>NO</v>
      </c>
      <c r="L7" s="127" t="s">
        <v>2449</v>
      </c>
      <c r="M7" s="138" t="s">
        <v>2455</v>
      </c>
      <c r="N7" s="138" t="s">
        <v>2462</v>
      </c>
      <c r="O7" s="137" t="s">
        <v>2483</v>
      </c>
      <c r="P7" s="140"/>
      <c r="Q7" s="138" t="s">
        <v>2449</v>
      </c>
    </row>
    <row r="8" spans="1:17" s="96" customFormat="1" ht="18" x14ac:dyDescent="0.25">
      <c r="A8" s="137" t="str">
        <f>VLOOKUP(E8,'LISTADO ATM'!$A$2:$C$898,3,0)</f>
        <v>DISTRITO NACIONAL</v>
      </c>
      <c r="B8" s="134" t="s">
        <v>2657</v>
      </c>
      <c r="C8" s="139">
        <v>44326.239525462966</v>
      </c>
      <c r="D8" s="139" t="s">
        <v>2458</v>
      </c>
      <c r="E8" s="126">
        <v>718</v>
      </c>
      <c r="F8" s="141" t="str">
        <f>VLOOKUP(E8,VIP!$A$2:$O13074,2,0)</f>
        <v>DRBR24Y</v>
      </c>
      <c r="G8" s="137" t="str">
        <f>VLOOKUP(E8,'LISTADO ATM'!$A$2:$B$897,2,0)</f>
        <v xml:space="preserve">ATM Feria Ganadera </v>
      </c>
      <c r="H8" s="137" t="str">
        <f>VLOOKUP(E8,VIP!$A$2:$O17950,7,FALSE)</f>
        <v>Si</v>
      </c>
      <c r="I8" s="137" t="str">
        <f>VLOOKUP(E8,VIP!$A$2:$O9915,8,FALSE)</f>
        <v>Si</v>
      </c>
      <c r="J8" s="137" t="str">
        <f>VLOOKUP(E8,VIP!$A$2:$O9865,8,FALSE)</f>
        <v>Si</v>
      </c>
      <c r="K8" s="137" t="str">
        <f>VLOOKUP(E8,VIP!$A$2:$O13439,6,0)</f>
        <v>NO</v>
      </c>
      <c r="L8" s="127" t="s">
        <v>2449</v>
      </c>
      <c r="M8" s="138" t="s">
        <v>2455</v>
      </c>
      <c r="N8" s="138" t="s">
        <v>2462</v>
      </c>
      <c r="O8" s="137" t="s">
        <v>2463</v>
      </c>
      <c r="P8" s="140"/>
      <c r="Q8" s="138" t="s">
        <v>2449</v>
      </c>
    </row>
    <row r="9" spans="1:17" s="96" customFormat="1" ht="18" x14ac:dyDescent="0.25">
      <c r="A9" s="137" t="str">
        <f>VLOOKUP(E9,'LISTADO ATM'!$A$2:$C$898,3,0)</f>
        <v>DISTRITO NACIONAL</v>
      </c>
      <c r="B9" s="134" t="s">
        <v>2658</v>
      </c>
      <c r="C9" s="139">
        <v>44326.034756944442</v>
      </c>
      <c r="D9" s="139" t="s">
        <v>2180</v>
      </c>
      <c r="E9" s="126">
        <v>571</v>
      </c>
      <c r="F9" s="141" t="str">
        <f>VLOOKUP(E9,VIP!$A$2:$O13076,2,0)</f>
        <v>DRBR16C</v>
      </c>
      <c r="G9" s="137" t="str">
        <f>VLOOKUP(E9,'LISTADO ATM'!$A$2:$B$897,2,0)</f>
        <v xml:space="preserve">ATM Hospital Central FF. AA. </v>
      </c>
      <c r="H9" s="137" t="str">
        <f>VLOOKUP(E9,VIP!$A$2:$O17952,7,FALSE)</f>
        <v>Si</v>
      </c>
      <c r="I9" s="137" t="str">
        <f>VLOOKUP(E9,VIP!$A$2:$O9917,8,FALSE)</f>
        <v>Si</v>
      </c>
      <c r="J9" s="137" t="str">
        <f>VLOOKUP(E9,VIP!$A$2:$O9867,8,FALSE)</f>
        <v>Si</v>
      </c>
      <c r="K9" s="137" t="str">
        <f>VLOOKUP(E9,VIP!$A$2:$O13441,6,0)</f>
        <v>NO</v>
      </c>
      <c r="L9" s="127" t="s">
        <v>2245</v>
      </c>
      <c r="M9" s="138" t="s">
        <v>2455</v>
      </c>
      <c r="N9" s="138" t="s">
        <v>2462</v>
      </c>
      <c r="O9" s="137" t="s">
        <v>2464</v>
      </c>
      <c r="P9" s="140"/>
      <c r="Q9" s="138" t="s">
        <v>2245</v>
      </c>
    </row>
    <row r="10" spans="1:17" s="96" customFormat="1" ht="18" x14ac:dyDescent="0.25">
      <c r="A10" s="137" t="str">
        <f>VLOOKUP(E10,'LISTADO ATM'!$A$2:$C$898,3,0)</f>
        <v>DISTRITO NACIONAL</v>
      </c>
      <c r="B10" s="134" t="s">
        <v>2659</v>
      </c>
      <c r="C10" s="139">
        <v>44326.034097222226</v>
      </c>
      <c r="D10" s="139" t="s">
        <v>2180</v>
      </c>
      <c r="E10" s="126">
        <v>811</v>
      </c>
      <c r="F10" s="141" t="str">
        <f>VLOOKUP(E10,VIP!$A$2:$O13077,2,0)</f>
        <v>DRBR811</v>
      </c>
      <c r="G10" s="137" t="str">
        <f>VLOOKUP(E10,'LISTADO ATM'!$A$2:$B$897,2,0)</f>
        <v xml:space="preserve">ATM Almacenes Unidos </v>
      </c>
      <c r="H10" s="137" t="str">
        <f>VLOOKUP(E10,VIP!$A$2:$O17953,7,FALSE)</f>
        <v>Si</v>
      </c>
      <c r="I10" s="137" t="str">
        <f>VLOOKUP(E10,VIP!$A$2:$O9918,8,FALSE)</f>
        <v>Si</v>
      </c>
      <c r="J10" s="137" t="str">
        <f>VLOOKUP(E10,VIP!$A$2:$O9868,8,FALSE)</f>
        <v>Si</v>
      </c>
      <c r="K10" s="137" t="str">
        <f>VLOOKUP(E10,VIP!$A$2:$O13442,6,0)</f>
        <v>NO</v>
      </c>
      <c r="L10" s="127" t="s">
        <v>2245</v>
      </c>
      <c r="M10" s="138" t="s">
        <v>2455</v>
      </c>
      <c r="N10" s="138" t="s">
        <v>2462</v>
      </c>
      <c r="O10" s="137" t="s">
        <v>2464</v>
      </c>
      <c r="P10" s="140"/>
      <c r="Q10" s="138" t="s">
        <v>2245</v>
      </c>
    </row>
    <row r="11" spans="1:17" ht="18" x14ac:dyDescent="0.25">
      <c r="A11" s="137" t="str">
        <f>VLOOKUP(E11,'LISTADO ATM'!$A$2:$C$898,3,0)</f>
        <v>DISTRITO NACIONAL</v>
      </c>
      <c r="B11" s="134" t="s">
        <v>2660</v>
      </c>
      <c r="C11" s="139">
        <v>44325.984212962961</v>
      </c>
      <c r="D11" s="139" t="s">
        <v>2180</v>
      </c>
      <c r="E11" s="126">
        <v>678</v>
      </c>
      <c r="F11" s="143" t="str">
        <f>VLOOKUP(E11,VIP!$A$2:$O13078,2,0)</f>
        <v>DRBR678</v>
      </c>
      <c r="G11" s="137" t="str">
        <f>VLOOKUP(E11,'LISTADO ATM'!$A$2:$B$897,2,0)</f>
        <v>ATM Eco Petroleo San Isidro</v>
      </c>
      <c r="H11" s="137" t="str">
        <f>VLOOKUP(E11,VIP!$A$2:$O17954,7,FALSE)</f>
        <v>Si</v>
      </c>
      <c r="I11" s="137" t="str">
        <f>VLOOKUP(E11,VIP!$A$2:$O9919,8,FALSE)</f>
        <v>Si</v>
      </c>
      <c r="J11" s="137" t="str">
        <f>VLOOKUP(E11,VIP!$A$2:$O9869,8,FALSE)</f>
        <v>Si</v>
      </c>
      <c r="K11" s="137" t="str">
        <f>VLOOKUP(E11,VIP!$A$2:$O13443,6,0)</f>
        <v>NO</v>
      </c>
      <c r="L11" s="127" t="s">
        <v>2478</v>
      </c>
      <c r="M11" s="138" t="s">
        <v>2455</v>
      </c>
      <c r="N11" s="138" t="s">
        <v>2462</v>
      </c>
      <c r="O11" s="137" t="s">
        <v>2464</v>
      </c>
      <c r="P11" s="140"/>
      <c r="Q11" s="138" t="s">
        <v>2478</v>
      </c>
    </row>
    <row r="12" spans="1:17" ht="18" x14ac:dyDescent="0.25">
      <c r="A12" s="137" t="str">
        <f>VLOOKUP(E12,'LISTADO ATM'!$A$2:$C$898,3,0)</f>
        <v>DISTRITO NACIONAL</v>
      </c>
      <c r="B12" s="134" t="s">
        <v>2661</v>
      </c>
      <c r="C12" s="139">
        <v>44325.84820601852</v>
      </c>
      <c r="D12" s="139" t="s">
        <v>2180</v>
      </c>
      <c r="E12" s="126">
        <v>416</v>
      </c>
      <c r="F12" s="143" t="str">
        <f>VLOOKUP(E12,VIP!$A$2:$O13079,2,0)</f>
        <v>DRBR416</v>
      </c>
      <c r="G12" s="137" t="str">
        <f>VLOOKUP(E12,'LISTADO ATM'!$A$2:$B$897,2,0)</f>
        <v xml:space="preserve">ATM Autobanco San Martín II </v>
      </c>
      <c r="H12" s="137" t="str">
        <f>VLOOKUP(E12,VIP!$A$2:$O17955,7,FALSE)</f>
        <v>Si</v>
      </c>
      <c r="I12" s="137" t="str">
        <f>VLOOKUP(E12,VIP!$A$2:$O9920,8,FALSE)</f>
        <v>Si</v>
      </c>
      <c r="J12" s="137" t="str">
        <f>VLOOKUP(E12,VIP!$A$2:$O9870,8,FALSE)</f>
        <v>Si</v>
      </c>
      <c r="K12" s="137" t="str">
        <f>VLOOKUP(E12,VIP!$A$2:$O13444,6,0)</f>
        <v>NO</v>
      </c>
      <c r="L12" s="127" t="s">
        <v>2662</v>
      </c>
      <c r="M12" s="138" t="s">
        <v>2455</v>
      </c>
      <c r="N12" s="138" t="s">
        <v>2462</v>
      </c>
      <c r="O12" s="137" t="s">
        <v>2464</v>
      </c>
      <c r="P12" s="140"/>
      <c r="Q12" s="138" t="s">
        <v>2662</v>
      </c>
    </row>
    <row r="13" spans="1:17" ht="18" x14ac:dyDescent="0.25">
      <c r="A13" s="137" t="str">
        <f>VLOOKUP(E13,'LISTADO ATM'!$A$2:$C$898,3,0)</f>
        <v>DISTRITO NACIONAL</v>
      </c>
      <c r="B13" s="134" t="s">
        <v>2647</v>
      </c>
      <c r="C13" s="139">
        <v>44325.775613425925</v>
      </c>
      <c r="D13" s="139" t="s">
        <v>2458</v>
      </c>
      <c r="E13" s="126">
        <v>387</v>
      </c>
      <c r="F13" s="143" t="str">
        <f>VLOOKUP(E13,VIP!$A$2:$O13072,2,0)</f>
        <v>DRBR387</v>
      </c>
      <c r="G13" s="137" t="str">
        <f>VLOOKUP(E13,'LISTADO ATM'!$A$2:$B$897,2,0)</f>
        <v xml:space="preserve">ATM S/M La Cadena San Vicente de Paul </v>
      </c>
      <c r="H13" s="137" t="str">
        <f>VLOOKUP(E13,VIP!$A$2:$O17948,7,FALSE)</f>
        <v>Si</v>
      </c>
      <c r="I13" s="137" t="str">
        <f>VLOOKUP(E13,VIP!$A$2:$O9913,8,FALSE)</f>
        <v>Si</v>
      </c>
      <c r="J13" s="137" t="str">
        <f>VLOOKUP(E13,VIP!$A$2:$O9863,8,FALSE)</f>
        <v>Si</v>
      </c>
      <c r="K13" s="137" t="str">
        <f>VLOOKUP(E13,VIP!$A$2:$O13437,6,0)</f>
        <v>NO</v>
      </c>
      <c r="L13" s="127" t="s">
        <v>2418</v>
      </c>
      <c r="M13" s="138" t="s">
        <v>2455</v>
      </c>
      <c r="N13" s="138" t="s">
        <v>2462</v>
      </c>
      <c r="O13" s="137" t="s">
        <v>2463</v>
      </c>
      <c r="P13" s="140"/>
      <c r="Q13" s="138" t="s">
        <v>2418</v>
      </c>
    </row>
    <row r="14" spans="1:17" ht="18" x14ac:dyDescent="0.25">
      <c r="A14" s="137" t="str">
        <f>VLOOKUP(E14,'LISTADO ATM'!$A$2:$C$898,3,0)</f>
        <v>DISTRITO NACIONAL</v>
      </c>
      <c r="B14" s="134" t="s">
        <v>2648</v>
      </c>
      <c r="C14" s="139">
        <v>44325.756122685183</v>
      </c>
      <c r="D14" s="139" t="s">
        <v>2180</v>
      </c>
      <c r="E14" s="126">
        <v>540</v>
      </c>
      <c r="F14" s="143" t="str">
        <f>VLOOKUP(E14,VIP!$A$2:$O13073,2,0)</f>
        <v>DRBR540</v>
      </c>
      <c r="G14" s="137" t="str">
        <f>VLOOKUP(E14,'LISTADO ATM'!$A$2:$B$897,2,0)</f>
        <v xml:space="preserve">ATM Autoservicio Sambil I </v>
      </c>
      <c r="H14" s="137" t="str">
        <f>VLOOKUP(E14,VIP!$A$2:$O17949,7,FALSE)</f>
        <v>Si</v>
      </c>
      <c r="I14" s="137" t="str">
        <f>VLOOKUP(E14,VIP!$A$2:$O9914,8,FALSE)</f>
        <v>Si</v>
      </c>
      <c r="J14" s="137" t="str">
        <f>VLOOKUP(E14,VIP!$A$2:$O9864,8,FALSE)</f>
        <v>Si</v>
      </c>
      <c r="K14" s="137" t="str">
        <f>VLOOKUP(E14,VIP!$A$2:$O13438,6,0)</f>
        <v>NO</v>
      </c>
      <c r="L14" s="127" t="s">
        <v>2478</v>
      </c>
      <c r="M14" s="138" t="s">
        <v>2455</v>
      </c>
      <c r="N14" s="138" t="s">
        <v>2462</v>
      </c>
      <c r="O14" s="137" t="s">
        <v>2464</v>
      </c>
      <c r="P14" s="140"/>
      <c r="Q14" s="138" t="s">
        <v>2478</v>
      </c>
    </row>
    <row r="15" spans="1:17" ht="18" x14ac:dyDescent="0.25">
      <c r="A15" s="137" t="str">
        <f>VLOOKUP(E15,'LISTADO ATM'!$A$2:$C$898,3,0)</f>
        <v>NORTE</v>
      </c>
      <c r="B15" s="134" t="s">
        <v>2649</v>
      </c>
      <c r="C15" s="139">
        <v>44325.751469907409</v>
      </c>
      <c r="D15" s="139" t="s">
        <v>2181</v>
      </c>
      <c r="E15" s="126">
        <v>315</v>
      </c>
      <c r="F15" s="143" t="str">
        <f>VLOOKUP(E15,VIP!$A$2:$O13074,2,0)</f>
        <v>DRBR315</v>
      </c>
      <c r="G15" s="137" t="str">
        <f>VLOOKUP(E15,'LISTADO ATM'!$A$2:$B$897,2,0)</f>
        <v xml:space="preserve">ATM Oficina Estrella Sadalá </v>
      </c>
      <c r="H15" s="137" t="str">
        <f>VLOOKUP(E15,VIP!$A$2:$O17950,7,FALSE)</f>
        <v>Si</v>
      </c>
      <c r="I15" s="137" t="str">
        <f>VLOOKUP(E15,VIP!$A$2:$O9915,8,FALSE)</f>
        <v>Si</v>
      </c>
      <c r="J15" s="137" t="str">
        <f>VLOOKUP(E15,VIP!$A$2:$O9865,8,FALSE)</f>
        <v>Si</v>
      </c>
      <c r="K15" s="137" t="str">
        <f>VLOOKUP(E15,VIP!$A$2:$O13439,6,0)</f>
        <v>NO</v>
      </c>
      <c r="L15" s="127" t="s">
        <v>2478</v>
      </c>
      <c r="M15" s="138" t="s">
        <v>2455</v>
      </c>
      <c r="N15" s="138" t="s">
        <v>2462</v>
      </c>
      <c r="O15" s="137" t="s">
        <v>2491</v>
      </c>
      <c r="P15" s="140"/>
      <c r="Q15" s="138" t="s">
        <v>2478</v>
      </c>
    </row>
    <row r="16" spans="1:17" ht="18" x14ac:dyDescent="0.25">
      <c r="A16" s="137" t="str">
        <f>VLOOKUP(E16,'LISTADO ATM'!$A$2:$C$898,3,0)</f>
        <v>NORTE</v>
      </c>
      <c r="B16" s="134" t="s">
        <v>2650</v>
      </c>
      <c r="C16" s="139">
        <v>44325.712384259263</v>
      </c>
      <c r="D16" s="139" t="s">
        <v>2180</v>
      </c>
      <c r="E16" s="126">
        <v>910</v>
      </c>
      <c r="F16" s="143" t="str">
        <f>VLOOKUP(E16,VIP!$A$2:$O13076,2,0)</f>
        <v>DRBR12A</v>
      </c>
      <c r="G16" s="137" t="str">
        <f>VLOOKUP(E16,'LISTADO ATM'!$A$2:$B$897,2,0)</f>
        <v xml:space="preserve">ATM Oficina El Sol II (Santiago) </v>
      </c>
      <c r="H16" s="137" t="str">
        <f>VLOOKUP(E16,VIP!$A$2:$O17952,7,FALSE)</f>
        <v>Si</v>
      </c>
      <c r="I16" s="137" t="str">
        <f>VLOOKUP(E16,VIP!$A$2:$O9917,8,FALSE)</f>
        <v>Si</v>
      </c>
      <c r="J16" s="137" t="str">
        <f>VLOOKUP(E16,VIP!$A$2:$O9867,8,FALSE)</f>
        <v>Si</v>
      </c>
      <c r="K16" s="137" t="str">
        <f>VLOOKUP(E16,VIP!$A$2:$O13441,6,0)</f>
        <v>SI</v>
      </c>
      <c r="L16" s="127" t="s">
        <v>2655</v>
      </c>
      <c r="M16" s="138" t="s">
        <v>2455</v>
      </c>
      <c r="N16" s="138" t="s">
        <v>2462</v>
      </c>
      <c r="O16" s="137" t="s">
        <v>2491</v>
      </c>
      <c r="P16" s="140"/>
      <c r="Q16" s="138" t="s">
        <v>2655</v>
      </c>
    </row>
    <row r="17" spans="1:18" ht="18" x14ac:dyDescent="0.25">
      <c r="A17" s="137" t="str">
        <f>VLOOKUP(E17,'LISTADO ATM'!$A$2:$C$898,3,0)</f>
        <v>NORTE</v>
      </c>
      <c r="B17" s="134" t="s">
        <v>2651</v>
      </c>
      <c r="C17" s="139">
        <v>44325.689432870371</v>
      </c>
      <c r="D17" s="139" t="s">
        <v>2654</v>
      </c>
      <c r="E17" s="126">
        <v>716</v>
      </c>
      <c r="F17" s="143" t="str">
        <f>VLOOKUP(E17,VIP!$A$2:$O13077,2,0)</f>
        <v>DRBR340</v>
      </c>
      <c r="G17" s="137" t="str">
        <f>VLOOKUP(E17,'LISTADO ATM'!$A$2:$B$897,2,0)</f>
        <v xml:space="preserve">ATM Oficina Zona Franca (Santiago) </v>
      </c>
      <c r="H17" s="137" t="str">
        <f>VLOOKUP(E17,VIP!$A$2:$O17953,7,FALSE)</f>
        <v>Si</v>
      </c>
      <c r="I17" s="137" t="str">
        <f>VLOOKUP(E17,VIP!$A$2:$O9918,8,FALSE)</f>
        <v>Si</v>
      </c>
      <c r="J17" s="137" t="str">
        <f>VLOOKUP(E17,VIP!$A$2:$O9868,8,FALSE)</f>
        <v>Si</v>
      </c>
      <c r="K17" s="137" t="str">
        <f>VLOOKUP(E17,VIP!$A$2:$O13442,6,0)</f>
        <v>SI</v>
      </c>
      <c r="L17" s="127" t="s">
        <v>2418</v>
      </c>
      <c r="M17" s="138" t="s">
        <v>2455</v>
      </c>
      <c r="N17" s="138" t="s">
        <v>2462</v>
      </c>
      <c r="O17" s="137" t="s">
        <v>2653</v>
      </c>
      <c r="P17" s="140"/>
      <c r="Q17" s="138" t="s">
        <v>2418</v>
      </c>
    </row>
    <row r="18" spans="1:18" ht="18" x14ac:dyDescent="0.25">
      <c r="A18" s="137" t="str">
        <f>VLOOKUP(E18,'LISTADO ATM'!$A$2:$C$898,3,0)</f>
        <v>ESTE</v>
      </c>
      <c r="B18" s="134" t="s">
        <v>2652</v>
      </c>
      <c r="C18" s="139">
        <v>44325.684583333335</v>
      </c>
      <c r="D18" s="139" t="s">
        <v>2482</v>
      </c>
      <c r="E18" s="126">
        <v>268</v>
      </c>
      <c r="F18" s="143" t="str">
        <f>VLOOKUP(E18,VIP!$A$2:$O13078,2,0)</f>
        <v>DRBR268</v>
      </c>
      <c r="G18" s="137" t="str">
        <f>VLOOKUP(E18,'LISTADO ATM'!$A$2:$B$897,2,0)</f>
        <v xml:space="preserve">ATM Autobanco La Altagracia (Higuey) </v>
      </c>
      <c r="H18" s="137" t="str">
        <f>VLOOKUP(E18,VIP!$A$2:$O17954,7,FALSE)</f>
        <v>Si</v>
      </c>
      <c r="I18" s="137" t="str">
        <f>VLOOKUP(E18,VIP!$A$2:$O9919,8,FALSE)</f>
        <v>Si</v>
      </c>
      <c r="J18" s="137" t="str">
        <f>VLOOKUP(E18,VIP!$A$2:$O9869,8,FALSE)</f>
        <v>Si</v>
      </c>
      <c r="K18" s="137" t="str">
        <f>VLOOKUP(E18,VIP!$A$2:$O13443,6,0)</f>
        <v>NO</v>
      </c>
      <c r="L18" s="127" t="s">
        <v>2449</v>
      </c>
      <c r="M18" s="138" t="s">
        <v>2455</v>
      </c>
      <c r="N18" s="138" t="s">
        <v>2462</v>
      </c>
      <c r="O18" s="137" t="s">
        <v>2483</v>
      </c>
      <c r="P18" s="140"/>
      <c r="Q18" s="152" t="s">
        <v>2449</v>
      </c>
    </row>
    <row r="19" spans="1:18" ht="18" x14ac:dyDescent="0.25">
      <c r="A19" s="137" t="str">
        <f>VLOOKUP(E19,'LISTADO ATM'!$A$2:$C$898,3,0)</f>
        <v>ESTE</v>
      </c>
      <c r="B19" s="134" t="s">
        <v>2627</v>
      </c>
      <c r="C19" s="139">
        <v>44325.603692129633</v>
      </c>
      <c r="D19" s="139" t="s">
        <v>2458</v>
      </c>
      <c r="E19" s="126">
        <v>742</v>
      </c>
      <c r="F19" s="143" t="str">
        <f>VLOOKUP(E19,VIP!$A$2:$O13072,2,0)</f>
        <v>DRBR990</v>
      </c>
      <c r="G19" s="137" t="str">
        <f>VLOOKUP(E19,'LISTADO ATM'!$A$2:$B$897,2,0)</f>
        <v xml:space="preserve">ATM Oficina Plaza del Rey (La Romana) </v>
      </c>
      <c r="H19" s="137" t="str">
        <f>VLOOKUP(E19,VIP!$A$2:$O17948,7,FALSE)</f>
        <v>Si</v>
      </c>
      <c r="I19" s="137" t="str">
        <f>VLOOKUP(E19,VIP!$A$2:$O9913,8,FALSE)</f>
        <v>Si</v>
      </c>
      <c r="J19" s="137" t="str">
        <f>VLOOKUP(E19,VIP!$A$2:$O9863,8,FALSE)</f>
        <v>Si</v>
      </c>
      <c r="K19" s="137" t="str">
        <f>VLOOKUP(E19,VIP!$A$2:$O13437,6,0)</f>
        <v>NO</v>
      </c>
      <c r="L19" s="127" t="s">
        <v>2418</v>
      </c>
      <c r="M19" s="138" t="s">
        <v>2455</v>
      </c>
      <c r="N19" s="138" t="s">
        <v>2462</v>
      </c>
      <c r="O19" s="137" t="s">
        <v>2463</v>
      </c>
      <c r="P19" s="140"/>
      <c r="Q19" s="138" t="s">
        <v>2418</v>
      </c>
    </row>
    <row r="20" spans="1:18" ht="18" x14ac:dyDescent="0.25">
      <c r="A20" s="137" t="str">
        <f>VLOOKUP(E20,'LISTADO ATM'!$A$2:$C$898,3,0)</f>
        <v>SUR</v>
      </c>
      <c r="B20" s="134" t="s">
        <v>2628</v>
      </c>
      <c r="C20" s="139">
        <v>44325.601701388892</v>
      </c>
      <c r="D20" s="139" t="s">
        <v>2458</v>
      </c>
      <c r="E20" s="126">
        <v>512</v>
      </c>
      <c r="F20" s="143" t="str">
        <f>VLOOKUP(E20,VIP!$A$2:$O13075,2,0)</f>
        <v>DRBR512</v>
      </c>
      <c r="G20" s="137" t="str">
        <f>VLOOKUP(E20,'LISTADO ATM'!$A$2:$B$897,2,0)</f>
        <v>ATM Plaza Jesús Ferreira</v>
      </c>
      <c r="H20" s="137" t="str">
        <f>VLOOKUP(E20,VIP!$A$2:$O17951,7,FALSE)</f>
        <v>N/A</v>
      </c>
      <c r="I20" s="137" t="str">
        <f>VLOOKUP(E20,VIP!$A$2:$O9916,8,FALSE)</f>
        <v>N/A</v>
      </c>
      <c r="J20" s="137" t="str">
        <f>VLOOKUP(E20,VIP!$A$2:$O9866,8,FALSE)</f>
        <v>N/A</v>
      </c>
      <c r="K20" s="137" t="str">
        <f>VLOOKUP(E20,VIP!$A$2:$O13440,6,0)</f>
        <v>N/A</v>
      </c>
      <c r="L20" s="127" t="s">
        <v>2418</v>
      </c>
      <c r="M20" s="138" t="s">
        <v>2455</v>
      </c>
      <c r="N20" s="138" t="s">
        <v>2462</v>
      </c>
      <c r="O20" s="137" t="s">
        <v>2463</v>
      </c>
      <c r="P20" s="140"/>
      <c r="Q20" s="138" t="s">
        <v>2418</v>
      </c>
    </row>
    <row r="21" spans="1:18" ht="18" x14ac:dyDescent="0.25">
      <c r="A21" s="137" t="str">
        <f>VLOOKUP(E21,'LISTADO ATM'!$A$2:$C$898,3,0)</f>
        <v>SUR</v>
      </c>
      <c r="B21" s="134" t="s">
        <v>2629</v>
      </c>
      <c r="C21" s="139">
        <v>44325.597615740742</v>
      </c>
      <c r="D21" s="139" t="s">
        <v>2458</v>
      </c>
      <c r="E21" s="126">
        <v>592</v>
      </c>
      <c r="F21" s="143" t="str">
        <f>VLOOKUP(E21,VIP!$A$2:$O13076,2,0)</f>
        <v>DRBR081</v>
      </c>
      <c r="G21" s="137" t="str">
        <f>VLOOKUP(E21,'LISTADO ATM'!$A$2:$B$897,2,0)</f>
        <v xml:space="preserve">ATM Centro de Caja San Cristóbal I </v>
      </c>
      <c r="H21" s="137" t="str">
        <f>VLOOKUP(E21,VIP!$A$2:$O17952,7,FALSE)</f>
        <v>Si</v>
      </c>
      <c r="I21" s="137" t="str">
        <f>VLOOKUP(E21,VIP!$A$2:$O9917,8,FALSE)</f>
        <v>Si</v>
      </c>
      <c r="J21" s="137" t="str">
        <f>VLOOKUP(E21,VIP!$A$2:$O9867,8,FALSE)</f>
        <v>Si</v>
      </c>
      <c r="K21" s="137" t="str">
        <f>VLOOKUP(E21,VIP!$A$2:$O13441,6,0)</f>
        <v>SI</v>
      </c>
      <c r="L21" s="127" t="s">
        <v>2418</v>
      </c>
      <c r="M21" s="138" t="s">
        <v>2455</v>
      </c>
      <c r="N21" s="138" t="s">
        <v>2462</v>
      </c>
      <c r="O21" s="137" t="s">
        <v>2463</v>
      </c>
      <c r="P21" s="140"/>
      <c r="Q21" s="138" t="s">
        <v>2418</v>
      </c>
    </row>
    <row r="22" spans="1:18" ht="18" x14ac:dyDescent="0.25">
      <c r="A22" s="137" t="str">
        <f>VLOOKUP(E22,'LISTADO ATM'!$A$2:$C$898,3,0)</f>
        <v>DISTRITO NACIONAL</v>
      </c>
      <c r="B22" s="134" t="s">
        <v>2630</v>
      </c>
      <c r="C22" s="139">
        <v>44325.596550925926</v>
      </c>
      <c r="D22" s="139" t="s">
        <v>2458</v>
      </c>
      <c r="E22" s="126">
        <v>717</v>
      </c>
      <c r="F22" s="143" t="str">
        <f>VLOOKUP(E22,VIP!$A$2:$O13077,2,0)</f>
        <v>DRBR24K</v>
      </c>
      <c r="G22" s="137" t="str">
        <f>VLOOKUP(E22,'LISTADO ATM'!$A$2:$B$897,2,0)</f>
        <v xml:space="preserve">ATM Oficina Los Alcarrizos </v>
      </c>
      <c r="H22" s="137" t="str">
        <f>VLOOKUP(E22,VIP!$A$2:$O17953,7,FALSE)</f>
        <v>Si</v>
      </c>
      <c r="I22" s="137" t="str">
        <f>VLOOKUP(E22,VIP!$A$2:$O9918,8,FALSE)</f>
        <v>Si</v>
      </c>
      <c r="J22" s="137" t="str">
        <f>VLOOKUP(E22,VIP!$A$2:$O9868,8,FALSE)</f>
        <v>Si</v>
      </c>
      <c r="K22" s="137" t="str">
        <f>VLOOKUP(E22,VIP!$A$2:$O13442,6,0)</f>
        <v>SI</v>
      </c>
      <c r="L22" s="127" t="s">
        <v>2418</v>
      </c>
      <c r="M22" s="138" t="s">
        <v>2455</v>
      </c>
      <c r="N22" s="138" t="s">
        <v>2462</v>
      </c>
      <c r="O22" s="137" t="s">
        <v>2463</v>
      </c>
      <c r="P22" s="140"/>
      <c r="Q22" s="138" t="s">
        <v>2418</v>
      </c>
    </row>
    <row r="23" spans="1:18" ht="18" x14ac:dyDescent="0.25">
      <c r="A23" s="137" t="str">
        <f>VLOOKUP(E23,'LISTADO ATM'!$A$2:$C$898,3,0)</f>
        <v>SUR</v>
      </c>
      <c r="B23" s="134" t="s">
        <v>2631</v>
      </c>
      <c r="C23" s="139">
        <v>44325.595173611109</v>
      </c>
      <c r="D23" s="139" t="s">
        <v>2458</v>
      </c>
      <c r="E23" s="126">
        <v>182</v>
      </c>
      <c r="F23" s="143" t="str">
        <f>VLOOKUP(E23,VIP!$A$2:$O13078,2,0)</f>
        <v>DRBR182</v>
      </c>
      <c r="G23" s="137" t="str">
        <f>VLOOKUP(E23,'LISTADO ATM'!$A$2:$B$897,2,0)</f>
        <v xml:space="preserve">ATM Barahona Comb </v>
      </c>
      <c r="H23" s="137" t="str">
        <f>VLOOKUP(E23,VIP!$A$2:$O17954,7,FALSE)</f>
        <v>Si</v>
      </c>
      <c r="I23" s="137" t="str">
        <f>VLOOKUP(E23,VIP!$A$2:$O9919,8,FALSE)</f>
        <v>Si</v>
      </c>
      <c r="J23" s="137" t="str">
        <f>VLOOKUP(E23,VIP!$A$2:$O9869,8,FALSE)</f>
        <v>Si</v>
      </c>
      <c r="K23" s="137" t="str">
        <f>VLOOKUP(E23,VIP!$A$2:$O13443,6,0)</f>
        <v>NO</v>
      </c>
      <c r="L23" s="127" t="s">
        <v>2418</v>
      </c>
      <c r="M23" s="138" t="s">
        <v>2455</v>
      </c>
      <c r="N23" s="138" t="s">
        <v>2462</v>
      </c>
      <c r="O23" s="137" t="s">
        <v>2463</v>
      </c>
      <c r="P23" s="140"/>
      <c r="Q23" s="138" t="s">
        <v>2418</v>
      </c>
    </row>
    <row r="24" spans="1:18" ht="18" x14ac:dyDescent="0.25">
      <c r="A24" s="137" t="str">
        <f>VLOOKUP(E24,'LISTADO ATM'!$A$2:$C$898,3,0)</f>
        <v>SUR</v>
      </c>
      <c r="B24" s="134" t="s">
        <v>2632</v>
      </c>
      <c r="C24" s="139">
        <v>44325.58258101852</v>
      </c>
      <c r="D24" s="139" t="s">
        <v>2180</v>
      </c>
      <c r="E24" s="126">
        <v>252</v>
      </c>
      <c r="F24" s="143" t="str">
        <f>VLOOKUP(E24,VIP!$A$2:$O13079,2,0)</f>
        <v>DRBR252</v>
      </c>
      <c r="G24" s="137" t="str">
        <f>VLOOKUP(E24,'LISTADO ATM'!$A$2:$B$897,2,0)</f>
        <v xml:space="preserve">ATM Banco Agrícola (Barahona) </v>
      </c>
      <c r="H24" s="137" t="str">
        <f>VLOOKUP(E24,VIP!$A$2:$O17955,7,FALSE)</f>
        <v>Si</v>
      </c>
      <c r="I24" s="137" t="str">
        <f>VLOOKUP(E24,VIP!$A$2:$O9920,8,FALSE)</f>
        <v>Si</v>
      </c>
      <c r="J24" s="137" t="str">
        <f>VLOOKUP(E24,VIP!$A$2:$O9870,8,FALSE)</f>
        <v>Si</v>
      </c>
      <c r="K24" s="137" t="str">
        <f>VLOOKUP(E24,VIP!$A$2:$O13444,6,0)</f>
        <v>NO</v>
      </c>
      <c r="L24" s="127" t="s">
        <v>2219</v>
      </c>
      <c r="M24" s="138" t="s">
        <v>2455</v>
      </c>
      <c r="N24" s="138" t="s">
        <v>2462</v>
      </c>
      <c r="O24" s="137" t="s">
        <v>2464</v>
      </c>
      <c r="P24" s="140"/>
      <c r="Q24" s="138" t="s">
        <v>2219</v>
      </c>
    </row>
    <row r="25" spans="1:18" ht="18" x14ac:dyDescent="0.25">
      <c r="A25" s="137" t="str">
        <f>VLOOKUP(E25,'LISTADO ATM'!$A$2:$C$898,3,0)</f>
        <v>DISTRITO NACIONAL</v>
      </c>
      <c r="B25" s="134" t="s">
        <v>2633</v>
      </c>
      <c r="C25" s="139">
        <v>44325.552118055559</v>
      </c>
      <c r="D25" s="139" t="s">
        <v>2180</v>
      </c>
      <c r="E25" s="126">
        <v>561</v>
      </c>
      <c r="F25" s="144" t="str">
        <f>VLOOKUP(E25,VIP!$A$2:$O13080,2,0)</f>
        <v>DRBR133</v>
      </c>
      <c r="G25" s="137" t="str">
        <f>VLOOKUP(E25,'LISTADO ATM'!$A$2:$B$897,2,0)</f>
        <v xml:space="preserve">ATM Comando Regional P.N. S.D. Este </v>
      </c>
      <c r="H25" s="137" t="str">
        <f>VLOOKUP(E25,VIP!$A$2:$O17956,7,FALSE)</f>
        <v>Si</v>
      </c>
      <c r="I25" s="137" t="str">
        <f>VLOOKUP(E25,VIP!$A$2:$O9921,8,FALSE)</f>
        <v>Si</v>
      </c>
      <c r="J25" s="137" t="str">
        <f>VLOOKUP(E25,VIP!$A$2:$O9871,8,FALSE)</f>
        <v>Si</v>
      </c>
      <c r="K25" s="137" t="str">
        <f>VLOOKUP(E25,VIP!$A$2:$O13445,6,0)</f>
        <v>NO</v>
      </c>
      <c r="L25" s="127" t="s">
        <v>2245</v>
      </c>
      <c r="M25" s="138" t="s">
        <v>2455</v>
      </c>
      <c r="N25" s="138" t="s">
        <v>2462</v>
      </c>
      <c r="O25" s="137" t="s">
        <v>2464</v>
      </c>
      <c r="P25" s="140"/>
      <c r="Q25" s="138" t="s">
        <v>2245</v>
      </c>
      <c r="R25" s="75"/>
    </row>
    <row r="26" spans="1:18" ht="18" x14ac:dyDescent="0.25">
      <c r="A26" s="137" t="str">
        <f>VLOOKUP(E26,'LISTADO ATM'!$A$2:$C$898,3,0)</f>
        <v>NORTE</v>
      </c>
      <c r="B26" s="134" t="s">
        <v>2634</v>
      </c>
      <c r="C26" s="139">
        <v>44325.550729166665</v>
      </c>
      <c r="D26" s="139" t="s">
        <v>2181</v>
      </c>
      <c r="E26" s="126">
        <v>332</v>
      </c>
      <c r="F26" s="144" t="str">
        <f>VLOOKUP(E26,VIP!$A$2:$O13081,2,0)</f>
        <v>DRBR332</v>
      </c>
      <c r="G26" s="137" t="str">
        <f>VLOOKUP(E26,'LISTADO ATM'!$A$2:$B$897,2,0)</f>
        <v>ATM Estación Sigma (Cotuí)</v>
      </c>
      <c r="H26" s="137" t="str">
        <f>VLOOKUP(E26,VIP!$A$2:$O17957,7,FALSE)</f>
        <v>Si</v>
      </c>
      <c r="I26" s="137" t="str">
        <f>VLOOKUP(E26,VIP!$A$2:$O9922,8,FALSE)</f>
        <v>Si</v>
      </c>
      <c r="J26" s="137" t="str">
        <f>VLOOKUP(E26,VIP!$A$2:$O9872,8,FALSE)</f>
        <v>Si</v>
      </c>
      <c r="K26" s="137" t="str">
        <f>VLOOKUP(E26,VIP!$A$2:$O13446,6,0)</f>
        <v>NO</v>
      </c>
      <c r="L26" s="127" t="s">
        <v>2478</v>
      </c>
      <c r="M26" s="138" t="s">
        <v>2455</v>
      </c>
      <c r="N26" s="138" t="s">
        <v>2462</v>
      </c>
      <c r="O26" s="137" t="s">
        <v>2635</v>
      </c>
      <c r="P26" s="140"/>
      <c r="Q26" s="138" t="s">
        <v>2478</v>
      </c>
      <c r="R26" s="75"/>
    </row>
    <row r="27" spans="1:18" ht="18" x14ac:dyDescent="0.25">
      <c r="A27" s="137" t="str">
        <f>VLOOKUP(E27,'LISTADO ATM'!$A$2:$C$898,3,0)</f>
        <v>NORTE</v>
      </c>
      <c r="B27" s="134" t="s">
        <v>2636</v>
      </c>
      <c r="C27" s="139">
        <v>44325.550115740742</v>
      </c>
      <c r="D27" s="139" t="s">
        <v>2181</v>
      </c>
      <c r="E27" s="126">
        <v>306</v>
      </c>
      <c r="F27" s="144" t="str">
        <f>VLOOKUP(E27,VIP!$A$2:$O13082,2,0)</f>
        <v>DRBR306</v>
      </c>
      <c r="G27" s="137" t="str">
        <f>VLOOKUP(E27,'LISTADO ATM'!$A$2:$B$897,2,0)</f>
        <v>ATM Hospital Dr. Toribio</v>
      </c>
      <c r="H27" s="137" t="str">
        <f>VLOOKUP(E27,VIP!$A$2:$O17958,7,FALSE)</f>
        <v>Si</v>
      </c>
      <c r="I27" s="137" t="str">
        <f>VLOOKUP(E27,VIP!$A$2:$O9923,8,FALSE)</f>
        <v>Si</v>
      </c>
      <c r="J27" s="137" t="str">
        <f>VLOOKUP(E27,VIP!$A$2:$O9873,8,FALSE)</f>
        <v>Si</v>
      </c>
      <c r="K27" s="137" t="str">
        <f>VLOOKUP(E27,VIP!$A$2:$O13447,6,0)</f>
        <v>NO</v>
      </c>
      <c r="L27" s="127" t="s">
        <v>2478</v>
      </c>
      <c r="M27" s="138" t="s">
        <v>2455</v>
      </c>
      <c r="N27" s="138" t="s">
        <v>2462</v>
      </c>
      <c r="O27" s="137" t="s">
        <v>2491</v>
      </c>
      <c r="P27" s="140"/>
      <c r="Q27" s="138" t="s">
        <v>2478</v>
      </c>
      <c r="R27" s="75"/>
    </row>
    <row r="28" spans="1:18" ht="18" x14ac:dyDescent="0.25">
      <c r="A28" s="137" t="str">
        <f>VLOOKUP(E28,'LISTADO ATM'!$A$2:$C$898,3,0)</f>
        <v>SUR</v>
      </c>
      <c r="B28" s="134" t="s">
        <v>2637</v>
      </c>
      <c r="C28" s="139">
        <v>44325.54960648148</v>
      </c>
      <c r="D28" s="139" t="s">
        <v>2180</v>
      </c>
      <c r="E28" s="126">
        <v>84</v>
      </c>
      <c r="F28" s="144" t="str">
        <f>VLOOKUP(E28,VIP!$A$2:$O13083,2,0)</f>
        <v>DRBR084</v>
      </c>
      <c r="G28" s="137" t="str">
        <f>VLOOKUP(E28,'LISTADO ATM'!$A$2:$B$897,2,0)</f>
        <v xml:space="preserve">ATM Oficina Multicentro Sirena San Cristóbal </v>
      </c>
      <c r="H28" s="137" t="str">
        <f>VLOOKUP(E28,VIP!$A$2:$O17959,7,FALSE)</f>
        <v>Si</v>
      </c>
      <c r="I28" s="137" t="str">
        <f>VLOOKUP(E28,VIP!$A$2:$O9924,8,FALSE)</f>
        <v>Si</v>
      </c>
      <c r="J28" s="137" t="str">
        <f>VLOOKUP(E28,VIP!$A$2:$O9874,8,FALSE)</f>
        <v>Si</v>
      </c>
      <c r="K28" s="137" t="str">
        <f>VLOOKUP(E28,VIP!$A$2:$O13448,6,0)</f>
        <v>SI</v>
      </c>
      <c r="L28" s="127" t="s">
        <v>2478</v>
      </c>
      <c r="M28" s="138" t="s">
        <v>2455</v>
      </c>
      <c r="N28" s="138" t="s">
        <v>2462</v>
      </c>
      <c r="O28" s="137" t="s">
        <v>2464</v>
      </c>
      <c r="P28" s="140"/>
      <c r="Q28" s="138" t="s">
        <v>2478</v>
      </c>
      <c r="R28" s="75"/>
    </row>
    <row r="29" spans="1:18" ht="18" x14ac:dyDescent="0.25">
      <c r="A29" s="137" t="str">
        <f>VLOOKUP(E29,'LISTADO ATM'!$A$2:$C$898,3,0)</f>
        <v>DISTRITO NACIONAL</v>
      </c>
      <c r="B29" s="134" t="s">
        <v>2638</v>
      </c>
      <c r="C29" s="139">
        <v>44325.549004629633</v>
      </c>
      <c r="D29" s="139" t="s">
        <v>2180</v>
      </c>
      <c r="E29" s="126">
        <v>979</v>
      </c>
      <c r="F29" s="144" t="str">
        <f>VLOOKUP(E29,VIP!$A$2:$O13084,2,0)</f>
        <v>DRBR979</v>
      </c>
      <c r="G29" s="137" t="str">
        <f>VLOOKUP(E29,'LISTADO ATM'!$A$2:$B$897,2,0)</f>
        <v xml:space="preserve">ATM Oficina Luperón I </v>
      </c>
      <c r="H29" s="137" t="str">
        <f>VLOOKUP(E29,VIP!$A$2:$O17960,7,FALSE)</f>
        <v>Si</v>
      </c>
      <c r="I29" s="137" t="str">
        <f>VLOOKUP(E29,VIP!$A$2:$O9925,8,FALSE)</f>
        <v>Si</v>
      </c>
      <c r="J29" s="137" t="str">
        <f>VLOOKUP(E29,VIP!$A$2:$O9875,8,FALSE)</f>
        <v>Si</v>
      </c>
      <c r="K29" s="137" t="str">
        <f>VLOOKUP(E29,VIP!$A$2:$O13449,6,0)</f>
        <v>NO</v>
      </c>
      <c r="L29" s="127" t="s">
        <v>2478</v>
      </c>
      <c r="M29" s="138" t="s">
        <v>2455</v>
      </c>
      <c r="N29" s="138" t="s">
        <v>2462</v>
      </c>
      <c r="O29" s="137" t="s">
        <v>2464</v>
      </c>
      <c r="P29" s="140"/>
      <c r="Q29" s="138" t="s">
        <v>2478</v>
      </c>
      <c r="R29" s="75"/>
    </row>
    <row r="30" spans="1:18" ht="18" x14ac:dyDescent="0.25">
      <c r="A30" s="137" t="str">
        <f>VLOOKUP(E30,'LISTADO ATM'!$A$2:$C$898,3,0)</f>
        <v>DISTRITO NACIONAL</v>
      </c>
      <c r="B30" s="134" t="s">
        <v>2639</v>
      </c>
      <c r="C30" s="139">
        <v>44325.528599537036</v>
      </c>
      <c r="D30" s="139" t="s">
        <v>2180</v>
      </c>
      <c r="E30" s="126">
        <v>325</v>
      </c>
      <c r="F30" s="144" t="str">
        <f>VLOOKUP(E30,VIP!$A$2:$O13087,2,0)</f>
        <v>DRBR325</v>
      </c>
      <c r="G30" s="137" t="str">
        <f>VLOOKUP(E30,'LISTADO ATM'!$A$2:$B$897,2,0)</f>
        <v>ATM Casa Edwin</v>
      </c>
      <c r="H30" s="137" t="str">
        <f>VLOOKUP(E30,VIP!$A$2:$O17963,7,FALSE)</f>
        <v>Si</v>
      </c>
      <c r="I30" s="137" t="str">
        <f>VLOOKUP(E30,VIP!$A$2:$O9928,8,FALSE)</f>
        <v>Si</v>
      </c>
      <c r="J30" s="137" t="str">
        <f>VLOOKUP(E30,VIP!$A$2:$O9878,8,FALSE)</f>
        <v>Si</v>
      </c>
      <c r="K30" s="137" t="str">
        <f>VLOOKUP(E30,VIP!$A$2:$O13452,6,0)</f>
        <v>NO</v>
      </c>
      <c r="L30" s="127" t="s">
        <v>2219</v>
      </c>
      <c r="M30" s="138" t="s">
        <v>2455</v>
      </c>
      <c r="N30" s="138" t="s">
        <v>2462</v>
      </c>
      <c r="O30" s="137" t="s">
        <v>2464</v>
      </c>
      <c r="P30" s="140"/>
      <c r="Q30" s="138" t="s">
        <v>2219</v>
      </c>
      <c r="R30" s="75"/>
    </row>
    <row r="31" spans="1:18" ht="18" x14ac:dyDescent="0.25">
      <c r="A31" s="137" t="str">
        <f>VLOOKUP(E31,'LISTADO ATM'!$A$2:$C$898,3,0)</f>
        <v>SUR</v>
      </c>
      <c r="B31" s="134" t="s">
        <v>2640</v>
      </c>
      <c r="C31" s="139">
        <v>44325.528009259258</v>
      </c>
      <c r="D31" s="139" t="s">
        <v>2180</v>
      </c>
      <c r="E31" s="126">
        <v>5</v>
      </c>
      <c r="F31" s="144" t="str">
        <f>VLOOKUP(E31,VIP!$A$2:$O13088,2,0)</f>
        <v>DRBR005</v>
      </c>
      <c r="G31" s="137" t="str">
        <f>VLOOKUP(E31,'LISTADO ATM'!$A$2:$B$897,2,0)</f>
        <v>ATM Oficina Autoservicio Villa Ofelia (San Juan)</v>
      </c>
      <c r="H31" s="137" t="str">
        <f>VLOOKUP(E31,VIP!$A$2:$O17964,7,FALSE)</f>
        <v>Si</v>
      </c>
      <c r="I31" s="137" t="str">
        <f>VLOOKUP(E31,VIP!$A$2:$O9929,8,FALSE)</f>
        <v>Si</v>
      </c>
      <c r="J31" s="137" t="str">
        <f>VLOOKUP(E31,VIP!$A$2:$O9879,8,FALSE)</f>
        <v>Si</v>
      </c>
      <c r="K31" s="137" t="str">
        <f>VLOOKUP(E31,VIP!$A$2:$O13453,6,0)</f>
        <v>NO</v>
      </c>
      <c r="L31" s="127" t="s">
        <v>2219</v>
      </c>
      <c r="M31" s="138" t="s">
        <v>2455</v>
      </c>
      <c r="N31" s="138" t="s">
        <v>2462</v>
      </c>
      <c r="O31" s="137" t="s">
        <v>2464</v>
      </c>
      <c r="P31" s="140"/>
      <c r="Q31" s="138" t="s">
        <v>2219</v>
      </c>
      <c r="R31" s="75"/>
    </row>
    <row r="32" spans="1:18" ht="18" x14ac:dyDescent="0.25">
      <c r="A32" s="137" t="str">
        <f>VLOOKUP(E32,'LISTADO ATM'!$A$2:$C$898,3,0)</f>
        <v>NORTE</v>
      </c>
      <c r="B32" s="134" t="s">
        <v>2641</v>
      </c>
      <c r="C32" s="139">
        <v>44325.525613425925</v>
      </c>
      <c r="D32" s="139" t="s">
        <v>2181</v>
      </c>
      <c r="E32" s="126">
        <v>144</v>
      </c>
      <c r="F32" s="144" t="str">
        <f>VLOOKUP(E32,VIP!$A$2:$O13089,2,0)</f>
        <v>DRBR144</v>
      </c>
      <c r="G32" s="137" t="str">
        <f>VLOOKUP(E32,'LISTADO ATM'!$A$2:$B$897,2,0)</f>
        <v xml:space="preserve">ATM Oficina Villa Altagracia </v>
      </c>
      <c r="H32" s="137" t="str">
        <f>VLOOKUP(E32,VIP!$A$2:$O17965,7,FALSE)</f>
        <v>Si</v>
      </c>
      <c r="I32" s="137" t="str">
        <f>VLOOKUP(E32,VIP!$A$2:$O9930,8,FALSE)</f>
        <v>Si</v>
      </c>
      <c r="J32" s="137" t="str">
        <f>VLOOKUP(E32,VIP!$A$2:$O9880,8,FALSE)</f>
        <v>Si</v>
      </c>
      <c r="K32" s="137" t="str">
        <f>VLOOKUP(E32,VIP!$A$2:$O13454,6,0)</f>
        <v>SI</v>
      </c>
      <c r="L32" s="127" t="s">
        <v>2219</v>
      </c>
      <c r="M32" s="138" t="s">
        <v>2455</v>
      </c>
      <c r="N32" s="138" t="s">
        <v>2462</v>
      </c>
      <c r="O32" s="137" t="s">
        <v>2491</v>
      </c>
      <c r="P32" s="140"/>
      <c r="Q32" s="138" t="s">
        <v>2219</v>
      </c>
      <c r="R32" s="75"/>
    </row>
    <row r="33" spans="1:21" ht="18" x14ac:dyDescent="0.25">
      <c r="A33" s="137" t="str">
        <f>VLOOKUP(E33,'LISTADO ATM'!$A$2:$C$898,3,0)</f>
        <v>DISTRITO NACIONAL</v>
      </c>
      <c r="B33" s="134" t="s">
        <v>2625</v>
      </c>
      <c r="C33" s="139">
        <v>44325.458333333336</v>
      </c>
      <c r="D33" s="139" t="s">
        <v>2458</v>
      </c>
      <c r="E33" s="126">
        <v>577</v>
      </c>
      <c r="F33" s="144" t="str">
        <f>VLOOKUP(E33,VIP!$A$2:$O13072,2,0)</f>
        <v>DRBR173</v>
      </c>
      <c r="G33" s="137" t="str">
        <f>VLOOKUP(E33,'LISTADO ATM'!$A$2:$B$897,2,0)</f>
        <v xml:space="preserve">ATM Olé Ave. Duarte </v>
      </c>
      <c r="H33" s="137" t="str">
        <f>VLOOKUP(E33,VIP!$A$2:$O17948,7,FALSE)</f>
        <v>Si</v>
      </c>
      <c r="I33" s="137" t="str">
        <f>VLOOKUP(E33,VIP!$A$2:$O9913,8,FALSE)</f>
        <v>Si</v>
      </c>
      <c r="J33" s="137" t="str">
        <f>VLOOKUP(E33,VIP!$A$2:$O9863,8,FALSE)</f>
        <v>Si</v>
      </c>
      <c r="K33" s="137" t="str">
        <f>VLOOKUP(E33,VIP!$A$2:$O13437,6,0)</f>
        <v>SI</v>
      </c>
      <c r="L33" s="127" t="s">
        <v>2449</v>
      </c>
      <c r="M33" s="138" t="s">
        <v>2455</v>
      </c>
      <c r="N33" s="138" t="s">
        <v>2462</v>
      </c>
      <c r="O33" s="137" t="s">
        <v>2463</v>
      </c>
      <c r="P33" s="140"/>
      <c r="Q33" s="138" t="s">
        <v>2449</v>
      </c>
      <c r="R33" s="75"/>
    </row>
    <row r="34" spans="1:21" ht="18" x14ac:dyDescent="0.25">
      <c r="A34" s="137" t="str">
        <f>VLOOKUP(E34,'LISTADO ATM'!$A$2:$C$898,3,0)</f>
        <v>DISTRITO NACIONAL</v>
      </c>
      <c r="B34" s="134" t="s">
        <v>2624</v>
      </c>
      <c r="C34" s="139">
        <v>44325.458333333336</v>
      </c>
      <c r="D34" s="139" t="s">
        <v>2458</v>
      </c>
      <c r="E34" s="126">
        <v>967</v>
      </c>
      <c r="F34" s="144" t="str">
        <f>VLOOKUP(E34,VIP!$A$2:$O13071,2,0)</f>
        <v>DRBR967</v>
      </c>
      <c r="G34" s="137" t="str">
        <f>VLOOKUP(E34,'LISTADO ATM'!$A$2:$B$897,2,0)</f>
        <v xml:space="preserve">ATM UNP Hiper Olé Autopista Duarte </v>
      </c>
      <c r="H34" s="137" t="str">
        <f>VLOOKUP(E34,VIP!$A$2:$O17947,7,FALSE)</f>
        <v>Si</v>
      </c>
      <c r="I34" s="137" t="str">
        <f>VLOOKUP(E34,VIP!$A$2:$O9912,8,FALSE)</f>
        <v>Si</v>
      </c>
      <c r="J34" s="137" t="str">
        <f>VLOOKUP(E34,VIP!$A$2:$O9862,8,FALSE)</f>
        <v>Si</v>
      </c>
      <c r="K34" s="137" t="str">
        <f>VLOOKUP(E34,VIP!$A$2:$O13436,6,0)</f>
        <v>NO</v>
      </c>
      <c r="L34" s="127" t="s">
        <v>2418</v>
      </c>
      <c r="M34" s="138" t="s">
        <v>2455</v>
      </c>
      <c r="N34" s="138" t="s">
        <v>2462</v>
      </c>
      <c r="O34" s="137" t="s">
        <v>2463</v>
      </c>
      <c r="P34" s="140"/>
      <c r="Q34" s="138" t="s">
        <v>2418</v>
      </c>
      <c r="R34" s="75"/>
    </row>
    <row r="35" spans="1:21" ht="18" x14ac:dyDescent="0.25">
      <c r="A35" s="137" t="str">
        <f>VLOOKUP(E35,'LISTADO ATM'!$A$2:$C$898,3,0)</f>
        <v>DISTRITO NACIONAL</v>
      </c>
      <c r="B35" s="134" t="s">
        <v>2616</v>
      </c>
      <c r="C35" s="139">
        <v>44325.435590277775</v>
      </c>
      <c r="D35" s="139" t="s">
        <v>2180</v>
      </c>
      <c r="E35" s="126">
        <v>389</v>
      </c>
      <c r="F35" s="144" t="str">
        <f>VLOOKUP(E35,VIP!$A$2:$O13079,2,0)</f>
        <v>DRBR389</v>
      </c>
      <c r="G35" s="137" t="str">
        <f>VLOOKUP(E35,'LISTADO ATM'!$A$2:$B$897,2,0)</f>
        <v xml:space="preserve">ATM Casino Hotel Princess </v>
      </c>
      <c r="H35" s="137" t="str">
        <f>VLOOKUP(E35,VIP!$A$2:$O17955,7,FALSE)</f>
        <v>Si</v>
      </c>
      <c r="I35" s="137" t="str">
        <f>VLOOKUP(E35,VIP!$A$2:$O9920,8,FALSE)</f>
        <v>Si</v>
      </c>
      <c r="J35" s="137" t="str">
        <f>VLOOKUP(E35,VIP!$A$2:$O9870,8,FALSE)</f>
        <v>Si</v>
      </c>
      <c r="K35" s="137" t="str">
        <f>VLOOKUP(E35,VIP!$A$2:$O13444,6,0)</f>
        <v>NO</v>
      </c>
      <c r="L35" s="127" t="s">
        <v>2449</v>
      </c>
      <c r="M35" s="138" t="s">
        <v>2455</v>
      </c>
      <c r="N35" s="138" t="s">
        <v>2462</v>
      </c>
      <c r="O35" s="137" t="s">
        <v>2464</v>
      </c>
      <c r="P35" s="140"/>
      <c r="Q35" s="152" t="s">
        <v>2449</v>
      </c>
      <c r="R35" s="75"/>
    </row>
    <row r="36" spans="1:21" ht="18" x14ac:dyDescent="0.25">
      <c r="A36" s="137" t="str">
        <f>VLOOKUP(E36,'LISTADO ATM'!$A$2:$C$898,3,0)</f>
        <v>DISTRITO NACIONAL</v>
      </c>
      <c r="B36" s="134" t="s">
        <v>2617</v>
      </c>
      <c r="C36" s="139">
        <v>44325.428680555553</v>
      </c>
      <c r="D36" s="139" t="s">
        <v>2458</v>
      </c>
      <c r="E36" s="126">
        <v>407</v>
      </c>
      <c r="F36" s="144" t="str">
        <f>VLOOKUP(E36,VIP!$A$2:$O13083,2,0)</f>
        <v>DRBR407</v>
      </c>
      <c r="G36" s="137" t="str">
        <f>VLOOKUP(E36,'LISTADO ATM'!$A$2:$B$897,2,0)</f>
        <v xml:space="preserve">ATM Multicentro La Sirena Villa Mella </v>
      </c>
      <c r="H36" s="137" t="str">
        <f>VLOOKUP(E36,VIP!$A$2:$O17959,7,FALSE)</f>
        <v>Si</v>
      </c>
      <c r="I36" s="137" t="str">
        <f>VLOOKUP(E36,VIP!$A$2:$O9924,8,FALSE)</f>
        <v>Si</v>
      </c>
      <c r="J36" s="137" t="str">
        <f>VLOOKUP(E36,VIP!$A$2:$O9874,8,FALSE)</f>
        <v>Si</v>
      </c>
      <c r="K36" s="137" t="str">
        <f>VLOOKUP(E36,VIP!$A$2:$O13448,6,0)</f>
        <v>NO</v>
      </c>
      <c r="L36" s="127" t="s">
        <v>2418</v>
      </c>
      <c r="M36" s="138" t="s">
        <v>2455</v>
      </c>
      <c r="N36" s="138" t="s">
        <v>2462</v>
      </c>
      <c r="O36" s="137" t="s">
        <v>2463</v>
      </c>
      <c r="P36" s="140"/>
      <c r="Q36" s="138" t="s">
        <v>2418</v>
      </c>
      <c r="R36" s="75"/>
    </row>
    <row r="37" spans="1:21" ht="18" x14ac:dyDescent="0.25">
      <c r="A37" s="137" t="str">
        <f>VLOOKUP(E37,'LISTADO ATM'!$A$2:$C$898,3,0)</f>
        <v>NORTE</v>
      </c>
      <c r="B37" s="134" t="s">
        <v>2618</v>
      </c>
      <c r="C37" s="139">
        <v>44325.37840277778</v>
      </c>
      <c r="D37" s="139" t="s">
        <v>2181</v>
      </c>
      <c r="E37" s="126">
        <v>731</v>
      </c>
      <c r="F37" s="145" t="str">
        <f>VLOOKUP(E37,VIP!$A$2:$O13084,2,0)</f>
        <v>DRBR311</v>
      </c>
      <c r="G37" s="137" t="str">
        <f>VLOOKUP(E37,'LISTADO ATM'!$A$2:$B$897,2,0)</f>
        <v xml:space="preserve">ATM UNP Villa González </v>
      </c>
      <c r="H37" s="137" t="str">
        <f>VLOOKUP(E37,VIP!$A$2:$O17960,7,FALSE)</f>
        <v>Si</v>
      </c>
      <c r="I37" s="137" t="str">
        <f>VLOOKUP(E37,VIP!$A$2:$O9925,8,FALSE)</f>
        <v>Si</v>
      </c>
      <c r="J37" s="137" t="str">
        <f>VLOOKUP(E37,VIP!$A$2:$O9875,8,FALSE)</f>
        <v>Si</v>
      </c>
      <c r="K37" s="137" t="str">
        <f>VLOOKUP(E37,VIP!$A$2:$O13449,6,0)</f>
        <v>NO</v>
      </c>
      <c r="L37" s="127" t="s">
        <v>2421</v>
      </c>
      <c r="M37" s="138" t="s">
        <v>2455</v>
      </c>
      <c r="N37" s="138" t="s">
        <v>2462</v>
      </c>
      <c r="O37" s="137" t="s">
        <v>2622</v>
      </c>
      <c r="P37" s="140"/>
      <c r="Q37" s="138" t="s">
        <v>2421</v>
      </c>
      <c r="R37" s="75"/>
    </row>
    <row r="38" spans="1:21" ht="18" x14ac:dyDescent="0.25">
      <c r="A38" s="137" t="str">
        <f>VLOOKUP(E38,'LISTADO ATM'!$A$2:$C$898,3,0)</f>
        <v>DISTRITO NACIONAL</v>
      </c>
      <c r="B38" s="134" t="s">
        <v>2619</v>
      </c>
      <c r="C38" s="139">
        <v>44325.360856481479</v>
      </c>
      <c r="D38" s="139" t="s">
        <v>2180</v>
      </c>
      <c r="E38" s="126">
        <v>237</v>
      </c>
      <c r="F38" s="145" t="str">
        <f>VLOOKUP(E38,VIP!$A$2:$O13086,2,0)</f>
        <v>DRBR237</v>
      </c>
      <c r="G38" s="137" t="str">
        <f>VLOOKUP(E38,'LISTADO ATM'!$A$2:$B$897,2,0)</f>
        <v xml:space="preserve">ATM UNP Plaza Vásquez </v>
      </c>
      <c r="H38" s="137" t="str">
        <f>VLOOKUP(E38,VIP!$A$2:$O17962,7,FALSE)</f>
        <v>Si</v>
      </c>
      <c r="I38" s="137" t="str">
        <f>VLOOKUP(E38,VIP!$A$2:$O9927,8,FALSE)</f>
        <v>Si</v>
      </c>
      <c r="J38" s="137" t="str">
        <f>VLOOKUP(E38,VIP!$A$2:$O9877,8,FALSE)</f>
        <v>Si</v>
      </c>
      <c r="K38" s="137" t="str">
        <f>VLOOKUP(E38,VIP!$A$2:$O13451,6,0)</f>
        <v>SI</v>
      </c>
      <c r="L38" s="127" t="s">
        <v>2219</v>
      </c>
      <c r="M38" s="138" t="s">
        <v>2455</v>
      </c>
      <c r="N38" s="138" t="s">
        <v>2462</v>
      </c>
      <c r="O38" s="137" t="s">
        <v>2464</v>
      </c>
      <c r="P38" s="140"/>
      <c r="Q38" s="138" t="s">
        <v>2219</v>
      </c>
      <c r="R38" s="75"/>
    </row>
    <row r="39" spans="1:21" ht="18" x14ac:dyDescent="0.25">
      <c r="A39" s="137" t="str">
        <f>VLOOKUP(E39,'LISTADO ATM'!$A$2:$C$898,3,0)</f>
        <v>SUR</v>
      </c>
      <c r="B39" s="134" t="s">
        <v>2620</v>
      </c>
      <c r="C39" s="139">
        <v>44325.360081018516</v>
      </c>
      <c r="D39" s="139" t="s">
        <v>2181</v>
      </c>
      <c r="E39" s="126">
        <v>7</v>
      </c>
      <c r="F39" s="146" t="str">
        <f>VLOOKUP(E39,VIP!$A$2:$O13087,2,0)</f>
        <v>DRBR007</v>
      </c>
      <c r="G39" s="137" t="str">
        <f>VLOOKUP(E39,'LISTADO ATM'!$A$2:$B$897,2,0)</f>
        <v>ATM Isla San Juan (RETIRADO)</v>
      </c>
      <c r="H39" s="137" t="str">
        <f>VLOOKUP(E39,VIP!$A$2:$O17963,7,FALSE)</f>
        <v>Si</v>
      </c>
      <c r="I39" s="137" t="str">
        <f>VLOOKUP(E39,VIP!$A$2:$O9928,8,FALSE)</f>
        <v>Si</v>
      </c>
      <c r="J39" s="137" t="str">
        <f>VLOOKUP(E39,VIP!$A$2:$O9878,8,FALSE)</f>
        <v>Si</v>
      </c>
      <c r="K39" s="137" t="str">
        <f>VLOOKUP(E39,VIP!$A$2:$O13452,6,0)</f>
        <v/>
      </c>
      <c r="L39" s="127" t="s">
        <v>2219</v>
      </c>
      <c r="M39" s="138" t="s">
        <v>2455</v>
      </c>
      <c r="N39" s="138" t="s">
        <v>2462</v>
      </c>
      <c r="O39" s="137" t="s">
        <v>2622</v>
      </c>
      <c r="P39" s="140"/>
      <c r="Q39" s="138" t="s">
        <v>2219</v>
      </c>
      <c r="R39" s="87"/>
      <c r="S39" s="87"/>
      <c r="T39" s="89"/>
      <c r="U39" s="75"/>
    </row>
    <row r="40" spans="1:21" ht="18" x14ac:dyDescent="0.25">
      <c r="A40" s="137" t="str">
        <f>VLOOKUP(E40,'LISTADO ATM'!$A$2:$C$898,3,0)</f>
        <v>NORTE</v>
      </c>
      <c r="B40" s="134" t="s">
        <v>2621</v>
      </c>
      <c r="C40" s="139">
        <v>44325.343472222223</v>
      </c>
      <c r="D40" s="139" t="s">
        <v>2181</v>
      </c>
      <c r="E40" s="126">
        <v>937</v>
      </c>
      <c r="F40" s="146" t="str">
        <f>VLOOKUP(E40,VIP!$A$2:$O13088,2,0)</f>
        <v>DRBR937</v>
      </c>
      <c r="G40" s="137" t="str">
        <f>VLOOKUP(E40,'LISTADO ATM'!$A$2:$B$897,2,0)</f>
        <v xml:space="preserve">ATM Autobanco Oficina La Vega II </v>
      </c>
      <c r="H40" s="137" t="str">
        <f>VLOOKUP(E40,VIP!$A$2:$O17964,7,FALSE)</f>
        <v>Si</v>
      </c>
      <c r="I40" s="137" t="str">
        <f>VLOOKUP(E40,VIP!$A$2:$O9929,8,FALSE)</f>
        <v>Si</v>
      </c>
      <c r="J40" s="137" t="str">
        <f>VLOOKUP(E40,VIP!$A$2:$O9879,8,FALSE)</f>
        <v>Si</v>
      </c>
      <c r="K40" s="137" t="str">
        <f>VLOOKUP(E40,VIP!$A$2:$O13453,6,0)</f>
        <v>NO</v>
      </c>
      <c r="L40" s="127" t="s">
        <v>2219</v>
      </c>
      <c r="M40" s="138" t="s">
        <v>2455</v>
      </c>
      <c r="N40" s="138" t="s">
        <v>2462</v>
      </c>
      <c r="O40" s="137" t="s">
        <v>2622</v>
      </c>
      <c r="P40" s="140"/>
      <c r="Q40" s="138" t="s">
        <v>2219</v>
      </c>
      <c r="R40" s="87"/>
      <c r="S40" s="87"/>
      <c r="T40" s="89"/>
      <c r="U40" s="75"/>
    </row>
    <row r="41" spans="1:21" ht="18" x14ac:dyDescent="0.25">
      <c r="A41" s="137" t="str">
        <f>VLOOKUP(E41,'LISTADO ATM'!$A$2:$C$898,3,0)</f>
        <v>ESTE</v>
      </c>
      <c r="B41" s="134" t="s">
        <v>2614</v>
      </c>
      <c r="C41" s="139">
        <v>44325.320162037038</v>
      </c>
      <c r="D41" s="139" t="s">
        <v>2180</v>
      </c>
      <c r="E41" s="126">
        <v>330</v>
      </c>
      <c r="F41" s="146" t="str">
        <f>VLOOKUP(E41,VIP!$A$2:$O13045,2,0)</f>
        <v>DRBR330</v>
      </c>
      <c r="G41" s="137" t="str">
        <f>VLOOKUP(E41,'LISTADO ATM'!$A$2:$B$897,2,0)</f>
        <v xml:space="preserve">ATM Oficina Boulevard (Higuey) </v>
      </c>
      <c r="H41" s="137" t="str">
        <f>VLOOKUP(E41,VIP!$A$2:$O17921,7,FALSE)</f>
        <v>Si</v>
      </c>
      <c r="I41" s="137" t="str">
        <f>VLOOKUP(E41,VIP!$A$2:$O9886,8,FALSE)</f>
        <v>Si</v>
      </c>
      <c r="J41" s="137" t="str">
        <f>VLOOKUP(E41,VIP!$A$2:$O9836,8,FALSE)</f>
        <v>Si</v>
      </c>
      <c r="K41" s="137" t="str">
        <f>VLOOKUP(E41,VIP!$A$2:$O13410,6,0)</f>
        <v>SI</v>
      </c>
      <c r="L41" s="127" t="s">
        <v>2245</v>
      </c>
      <c r="M41" s="138" t="s">
        <v>2455</v>
      </c>
      <c r="N41" s="138" t="s">
        <v>2462</v>
      </c>
      <c r="O41" s="137" t="s">
        <v>2464</v>
      </c>
      <c r="P41" s="140"/>
      <c r="Q41" s="138" t="s">
        <v>2245</v>
      </c>
      <c r="R41" s="87"/>
      <c r="S41" s="89"/>
      <c r="T41" s="75"/>
    </row>
    <row r="42" spans="1:21" ht="18" x14ac:dyDescent="0.25">
      <c r="A42" s="137" t="str">
        <f>VLOOKUP(E42,'LISTADO ATM'!$A$2:$C$898,3,0)</f>
        <v>ESTE</v>
      </c>
      <c r="B42" s="134" t="s">
        <v>2611</v>
      </c>
      <c r="C42" s="139">
        <v>44325.172523148147</v>
      </c>
      <c r="D42" s="139" t="s">
        <v>2180</v>
      </c>
      <c r="E42" s="126">
        <v>68</v>
      </c>
      <c r="F42" s="146" t="str">
        <f>VLOOKUP(E42,VIP!$A$2:$O13050,2,0)</f>
        <v>DRBR068</v>
      </c>
      <c r="G42" s="137" t="str">
        <f>VLOOKUP(E42,'LISTADO ATM'!$A$2:$B$897,2,0)</f>
        <v xml:space="preserve">ATM Hotel Nickelodeon (Punta Cana) </v>
      </c>
      <c r="H42" s="137" t="str">
        <f>VLOOKUP(E42,VIP!$A$2:$O17926,7,FALSE)</f>
        <v>Si</v>
      </c>
      <c r="I42" s="137" t="str">
        <f>VLOOKUP(E42,VIP!$A$2:$O9891,8,FALSE)</f>
        <v>Si</v>
      </c>
      <c r="J42" s="137" t="str">
        <f>VLOOKUP(E42,VIP!$A$2:$O9841,8,FALSE)</f>
        <v>Si</v>
      </c>
      <c r="K42" s="137" t="str">
        <f>VLOOKUP(E42,VIP!$A$2:$O13415,6,0)</f>
        <v>NO</v>
      </c>
      <c r="L42" s="127" t="s">
        <v>2219</v>
      </c>
      <c r="M42" s="138" t="s">
        <v>2455</v>
      </c>
      <c r="N42" s="138" t="s">
        <v>2462</v>
      </c>
      <c r="O42" s="137" t="s">
        <v>2464</v>
      </c>
      <c r="P42" s="140"/>
      <c r="Q42" s="138" t="s">
        <v>2219</v>
      </c>
      <c r="R42" s="87"/>
      <c r="S42" s="89"/>
      <c r="T42" s="75"/>
    </row>
    <row r="43" spans="1:21" ht="18" x14ac:dyDescent="0.25">
      <c r="A43" s="137" t="str">
        <f>VLOOKUP(E43,'LISTADO ATM'!$A$2:$C$898,3,0)</f>
        <v>DISTRITO NACIONAL</v>
      </c>
      <c r="B43" s="134" t="s">
        <v>2612</v>
      </c>
      <c r="C43" s="139">
        <v>44325.170752314814</v>
      </c>
      <c r="D43" s="139" t="s">
        <v>2180</v>
      </c>
      <c r="E43" s="126">
        <v>516</v>
      </c>
      <c r="F43" s="146" t="str">
        <f>VLOOKUP(E43,VIP!$A$2:$O13051,2,0)</f>
        <v>DRBR516</v>
      </c>
      <c r="G43" s="137" t="str">
        <f>VLOOKUP(E43,'LISTADO ATM'!$A$2:$B$897,2,0)</f>
        <v xml:space="preserve">ATM Oficina Gascue </v>
      </c>
      <c r="H43" s="137" t="str">
        <f>VLOOKUP(E43,VIP!$A$2:$O17927,7,FALSE)</f>
        <v>Si</v>
      </c>
      <c r="I43" s="137" t="str">
        <f>VLOOKUP(E43,VIP!$A$2:$O9892,8,FALSE)</f>
        <v>Si</v>
      </c>
      <c r="J43" s="137" t="str">
        <f>VLOOKUP(E43,VIP!$A$2:$O9842,8,FALSE)</f>
        <v>Si</v>
      </c>
      <c r="K43" s="137" t="str">
        <f>VLOOKUP(E43,VIP!$A$2:$O13416,6,0)</f>
        <v>SI</v>
      </c>
      <c r="L43" s="127" t="s">
        <v>2219</v>
      </c>
      <c r="M43" s="138" t="s">
        <v>2455</v>
      </c>
      <c r="N43" s="138" t="s">
        <v>2462</v>
      </c>
      <c r="O43" s="137" t="s">
        <v>2464</v>
      </c>
      <c r="P43" s="140"/>
      <c r="Q43" s="138" t="s">
        <v>2219</v>
      </c>
      <c r="R43" s="87"/>
      <c r="S43" s="89"/>
      <c r="T43" s="75"/>
    </row>
    <row r="44" spans="1:21" ht="18" x14ac:dyDescent="0.25">
      <c r="A44" s="137" t="str">
        <f>VLOOKUP(E44,'LISTADO ATM'!$A$2:$C$898,3,0)</f>
        <v>DISTRITO NACIONAL</v>
      </c>
      <c r="B44" s="134" t="s">
        <v>2613</v>
      </c>
      <c r="C44" s="139">
        <v>44325.167557870373</v>
      </c>
      <c r="D44" s="139" t="s">
        <v>2180</v>
      </c>
      <c r="E44" s="126">
        <v>812</v>
      </c>
      <c r="F44" s="146" t="str">
        <f>VLOOKUP(E44,VIP!$A$2:$O13052,2,0)</f>
        <v>DRBR812</v>
      </c>
      <c r="G44" s="137" t="str">
        <f>VLOOKUP(E44,'LISTADO ATM'!$A$2:$B$897,2,0)</f>
        <v xml:space="preserve">ATM Canasta del Pueblo </v>
      </c>
      <c r="H44" s="137" t="str">
        <f>VLOOKUP(E44,VIP!$A$2:$O17928,7,FALSE)</f>
        <v>Si</v>
      </c>
      <c r="I44" s="137" t="str">
        <f>VLOOKUP(E44,VIP!$A$2:$O9893,8,FALSE)</f>
        <v>Si</v>
      </c>
      <c r="J44" s="137" t="str">
        <f>VLOOKUP(E44,VIP!$A$2:$O9843,8,FALSE)</f>
        <v>Si</v>
      </c>
      <c r="K44" s="137" t="str">
        <f>VLOOKUP(E44,VIP!$A$2:$O13417,6,0)</f>
        <v>NO</v>
      </c>
      <c r="L44" s="127" t="s">
        <v>2219</v>
      </c>
      <c r="M44" s="138" t="s">
        <v>2455</v>
      </c>
      <c r="N44" s="138" t="s">
        <v>2462</v>
      </c>
      <c r="O44" s="137" t="s">
        <v>2464</v>
      </c>
      <c r="P44" s="140"/>
      <c r="Q44" s="138" t="s">
        <v>2219</v>
      </c>
      <c r="R44" s="87"/>
      <c r="S44" s="89"/>
      <c r="T44" s="75"/>
    </row>
    <row r="45" spans="1:21" ht="18" x14ac:dyDescent="0.25">
      <c r="A45" s="137" t="str">
        <f>VLOOKUP(E45,'LISTADO ATM'!$A$2:$C$898,3,0)</f>
        <v>DISTRITO NACIONAL</v>
      </c>
      <c r="B45" s="134" t="s">
        <v>2607</v>
      </c>
      <c r="C45" s="139">
        <v>44325.075682870367</v>
      </c>
      <c r="D45" s="139" t="s">
        <v>2458</v>
      </c>
      <c r="E45" s="126">
        <v>60</v>
      </c>
      <c r="F45" s="146" t="str">
        <f>VLOOKUP(E45,VIP!$A$2:$O13055,2,0)</f>
        <v>DRBR060</v>
      </c>
      <c r="G45" s="137" t="str">
        <f>VLOOKUP(E45,'LISTADO ATM'!$A$2:$B$897,2,0)</f>
        <v xml:space="preserve">ATM Autobanco 27 de Febrero </v>
      </c>
      <c r="H45" s="137" t="str">
        <f>VLOOKUP(E45,VIP!$A$2:$O17931,7,FALSE)</f>
        <v>Si</v>
      </c>
      <c r="I45" s="137" t="str">
        <f>VLOOKUP(E45,VIP!$A$2:$O9896,8,FALSE)</f>
        <v>Si</v>
      </c>
      <c r="J45" s="137" t="str">
        <f>VLOOKUP(E45,VIP!$A$2:$O9846,8,FALSE)</f>
        <v>Si</v>
      </c>
      <c r="K45" s="137" t="str">
        <f>VLOOKUP(E45,VIP!$A$2:$O13420,6,0)</f>
        <v>NO</v>
      </c>
      <c r="L45" s="127" t="s">
        <v>2449</v>
      </c>
      <c r="M45" s="138" t="s">
        <v>2455</v>
      </c>
      <c r="N45" s="138" t="s">
        <v>2462</v>
      </c>
      <c r="O45" s="137" t="s">
        <v>2463</v>
      </c>
      <c r="P45" s="140"/>
      <c r="Q45" s="138" t="s">
        <v>2449</v>
      </c>
      <c r="R45" s="87"/>
      <c r="S45" s="89"/>
      <c r="T45" s="75"/>
    </row>
    <row r="46" spans="1:21" ht="18" x14ac:dyDescent="0.25">
      <c r="A46" s="137" t="str">
        <f>VLOOKUP(E46,'LISTADO ATM'!$A$2:$C$898,3,0)</f>
        <v>DISTRITO NACIONAL</v>
      </c>
      <c r="B46" s="134" t="s">
        <v>2608</v>
      </c>
      <c r="C46" s="139">
        <v>44325.073055555556</v>
      </c>
      <c r="D46" s="139" t="s">
        <v>2482</v>
      </c>
      <c r="E46" s="126">
        <v>911</v>
      </c>
      <c r="F46" s="146" t="str">
        <f>VLOOKUP(E46,VIP!$A$2:$O13056,2,0)</f>
        <v>DRBR911</v>
      </c>
      <c r="G46" s="137" t="str">
        <f>VLOOKUP(E46,'LISTADO ATM'!$A$2:$B$897,2,0)</f>
        <v xml:space="preserve">ATM Oficina Venezuela II </v>
      </c>
      <c r="H46" s="137" t="str">
        <f>VLOOKUP(E46,VIP!$A$2:$O17932,7,FALSE)</f>
        <v>Si</v>
      </c>
      <c r="I46" s="137" t="str">
        <f>VLOOKUP(E46,VIP!$A$2:$O9897,8,FALSE)</f>
        <v>Si</v>
      </c>
      <c r="J46" s="137" t="str">
        <f>VLOOKUP(E46,VIP!$A$2:$O9847,8,FALSE)</f>
        <v>Si</v>
      </c>
      <c r="K46" s="137" t="str">
        <f>VLOOKUP(E46,VIP!$A$2:$O13421,6,0)</f>
        <v>SI</v>
      </c>
      <c r="L46" s="127" t="s">
        <v>2449</v>
      </c>
      <c r="M46" s="138" t="s">
        <v>2455</v>
      </c>
      <c r="N46" s="138" t="s">
        <v>2462</v>
      </c>
      <c r="O46" s="137" t="s">
        <v>2483</v>
      </c>
      <c r="P46" s="140"/>
      <c r="Q46" s="138" t="s">
        <v>2449</v>
      </c>
      <c r="R46" s="87"/>
      <c r="S46" s="89"/>
      <c r="T46" s="75"/>
    </row>
    <row r="47" spans="1:21" ht="18" x14ac:dyDescent="0.25">
      <c r="A47" s="137" t="str">
        <f>VLOOKUP(E47,'LISTADO ATM'!$A$2:$C$898,3,0)</f>
        <v>DISTRITO NACIONAL</v>
      </c>
      <c r="B47" s="134" t="s">
        <v>2609</v>
      </c>
      <c r="C47" s="139">
        <v>44325.069918981484</v>
      </c>
      <c r="D47" s="139" t="s">
        <v>2458</v>
      </c>
      <c r="E47" s="126">
        <v>302</v>
      </c>
      <c r="F47" s="146" t="str">
        <f>VLOOKUP(E47,VIP!$A$2:$O13057,2,0)</f>
        <v>DRBR302</v>
      </c>
      <c r="G47" s="137" t="str">
        <f>VLOOKUP(E47,'LISTADO ATM'!$A$2:$B$897,2,0)</f>
        <v xml:space="preserve">ATM S/M Aprezio Los Mameyes  </v>
      </c>
      <c r="H47" s="137" t="str">
        <f>VLOOKUP(E47,VIP!$A$2:$O17933,7,FALSE)</f>
        <v>Si</v>
      </c>
      <c r="I47" s="137" t="str">
        <f>VLOOKUP(E47,VIP!$A$2:$O9898,8,FALSE)</f>
        <v>Si</v>
      </c>
      <c r="J47" s="137" t="str">
        <f>VLOOKUP(E47,VIP!$A$2:$O9848,8,FALSE)</f>
        <v>Si</v>
      </c>
      <c r="K47" s="137" t="str">
        <f>VLOOKUP(E47,VIP!$A$2:$O13422,6,0)</f>
        <v>NO</v>
      </c>
      <c r="L47" s="127" t="s">
        <v>2449</v>
      </c>
      <c r="M47" s="138" t="s">
        <v>2455</v>
      </c>
      <c r="N47" s="138" t="s">
        <v>2462</v>
      </c>
      <c r="O47" s="137" t="s">
        <v>2463</v>
      </c>
      <c r="P47" s="140"/>
      <c r="Q47" s="138" t="s">
        <v>2449</v>
      </c>
      <c r="R47" s="87"/>
      <c r="S47" s="89"/>
      <c r="T47" s="75"/>
    </row>
    <row r="48" spans="1:21" ht="18" x14ac:dyDescent="0.25">
      <c r="A48" s="137" t="str">
        <f>VLOOKUP(E48,'LISTADO ATM'!$A$2:$C$898,3,0)</f>
        <v>DISTRITO NACIONAL</v>
      </c>
      <c r="B48" s="134" t="s">
        <v>2610</v>
      </c>
      <c r="C48" s="139">
        <v>44325.060798611114</v>
      </c>
      <c r="D48" s="139" t="s">
        <v>2458</v>
      </c>
      <c r="E48" s="126">
        <v>437</v>
      </c>
      <c r="F48" s="146" t="str">
        <f>VLOOKUP(E48,VIP!$A$2:$O13058,2,0)</f>
        <v>DRBR437</v>
      </c>
      <c r="G48" s="137" t="str">
        <f>VLOOKUP(E48,'LISTADO ATM'!$A$2:$B$897,2,0)</f>
        <v xml:space="preserve">ATM Autobanco Torre III </v>
      </c>
      <c r="H48" s="137" t="str">
        <f>VLOOKUP(E48,VIP!$A$2:$O17934,7,FALSE)</f>
        <v>Si</v>
      </c>
      <c r="I48" s="137" t="str">
        <f>VLOOKUP(E48,VIP!$A$2:$O9899,8,FALSE)</f>
        <v>Si</v>
      </c>
      <c r="J48" s="137" t="str">
        <f>VLOOKUP(E48,VIP!$A$2:$O9849,8,FALSE)</f>
        <v>Si</v>
      </c>
      <c r="K48" s="137" t="str">
        <f>VLOOKUP(E48,VIP!$A$2:$O13423,6,0)</f>
        <v>SI</v>
      </c>
      <c r="L48" s="127" t="s">
        <v>2449</v>
      </c>
      <c r="M48" s="138" t="s">
        <v>2455</v>
      </c>
      <c r="N48" s="138" t="s">
        <v>2462</v>
      </c>
      <c r="O48" s="137" t="s">
        <v>2463</v>
      </c>
      <c r="P48" s="140"/>
      <c r="Q48" s="138" t="s">
        <v>2449</v>
      </c>
      <c r="R48" s="87"/>
      <c r="S48" s="89"/>
      <c r="T48" s="75"/>
    </row>
    <row r="49" spans="1:23" ht="18" x14ac:dyDescent="0.25">
      <c r="A49" s="137" t="str">
        <f>VLOOKUP(E49,'LISTADO ATM'!$A$2:$C$898,3,0)</f>
        <v>ESTE</v>
      </c>
      <c r="B49" s="134" t="s">
        <v>2605</v>
      </c>
      <c r="C49" s="139">
        <v>44324.90216435185</v>
      </c>
      <c r="D49" s="139" t="s">
        <v>2180</v>
      </c>
      <c r="E49" s="126">
        <v>117</v>
      </c>
      <c r="F49" s="146" t="str">
        <f>VLOOKUP(E49,VIP!$A$2:$O13061,2,0)</f>
        <v>DRBR117</v>
      </c>
      <c r="G49" s="137" t="str">
        <f>VLOOKUP(E49,'LISTADO ATM'!$A$2:$B$897,2,0)</f>
        <v xml:space="preserve">ATM Oficina El Seybo </v>
      </c>
      <c r="H49" s="137" t="str">
        <f>VLOOKUP(E49,VIP!$A$2:$O17937,7,FALSE)</f>
        <v>Si</v>
      </c>
      <c r="I49" s="137" t="str">
        <f>VLOOKUP(E49,VIP!$A$2:$O9902,8,FALSE)</f>
        <v>Si</v>
      </c>
      <c r="J49" s="137" t="str">
        <f>VLOOKUP(E49,VIP!$A$2:$O9852,8,FALSE)</f>
        <v>Si</v>
      </c>
      <c r="K49" s="137" t="str">
        <f>VLOOKUP(E49,VIP!$A$2:$O13426,6,0)</f>
        <v>SI</v>
      </c>
      <c r="L49" s="127" t="s">
        <v>2421</v>
      </c>
      <c r="M49" s="138" t="s">
        <v>2455</v>
      </c>
      <c r="N49" s="138" t="s">
        <v>2462</v>
      </c>
      <c r="O49" s="137" t="s">
        <v>2464</v>
      </c>
      <c r="P49" s="140"/>
      <c r="Q49" s="138" t="s">
        <v>2421</v>
      </c>
      <c r="R49" s="87"/>
      <c r="S49" s="89"/>
      <c r="T49" s="75"/>
    </row>
    <row r="50" spans="1:23" ht="18" x14ac:dyDescent="0.25">
      <c r="A50" s="137" t="str">
        <f>VLOOKUP(E50,'LISTADO ATM'!$A$2:$C$898,3,0)</f>
        <v>DISTRITO NACIONAL</v>
      </c>
      <c r="B50" s="134" t="s">
        <v>2606</v>
      </c>
      <c r="C50" s="139">
        <v>44324.873518518521</v>
      </c>
      <c r="D50" s="139" t="s">
        <v>2180</v>
      </c>
      <c r="E50" s="126">
        <v>735</v>
      </c>
      <c r="F50" s="146" t="str">
        <f>VLOOKUP(E50,VIP!$A$2:$O13064,2,0)</f>
        <v>DRBR179</v>
      </c>
      <c r="G50" s="137" t="str">
        <f>VLOOKUP(E50,'LISTADO ATM'!$A$2:$B$897,2,0)</f>
        <v xml:space="preserve">ATM Oficina Independencia II  </v>
      </c>
      <c r="H50" s="137" t="str">
        <f>VLOOKUP(E50,VIP!$A$2:$O17940,7,FALSE)</f>
        <v>Si</v>
      </c>
      <c r="I50" s="137" t="str">
        <f>VLOOKUP(E50,VIP!$A$2:$O9905,8,FALSE)</f>
        <v>Si</v>
      </c>
      <c r="J50" s="137" t="str">
        <f>VLOOKUP(E50,VIP!$A$2:$O9855,8,FALSE)</f>
        <v>Si</v>
      </c>
      <c r="K50" s="137" t="str">
        <f>VLOOKUP(E50,VIP!$A$2:$O13429,6,0)</f>
        <v>NO</v>
      </c>
      <c r="L50" s="127" t="s">
        <v>2615</v>
      </c>
      <c r="M50" s="138" t="s">
        <v>2455</v>
      </c>
      <c r="N50" s="138" t="s">
        <v>2462</v>
      </c>
      <c r="O50" s="137" t="s">
        <v>2464</v>
      </c>
      <c r="P50" s="140"/>
      <c r="Q50" s="138" t="s">
        <v>2615</v>
      </c>
      <c r="R50" s="87"/>
      <c r="S50" s="89"/>
      <c r="T50" s="75"/>
    </row>
    <row r="51" spans="1:23" ht="18" x14ac:dyDescent="0.25">
      <c r="A51" s="137" t="str">
        <f>VLOOKUP(E51,'LISTADO ATM'!$A$2:$C$898,3,0)</f>
        <v>DISTRITO NACIONAL</v>
      </c>
      <c r="B51" s="134" t="s">
        <v>2601</v>
      </c>
      <c r="C51" s="139">
        <v>44324.632974537039</v>
      </c>
      <c r="D51" s="139" t="s">
        <v>2180</v>
      </c>
      <c r="E51" s="126">
        <v>889</v>
      </c>
      <c r="F51" s="146" t="str">
        <f>VLOOKUP(E51,VIP!$A$2:$O13070,2,0)</f>
        <v>DRBR889</v>
      </c>
      <c r="G51" s="137" t="str">
        <f>VLOOKUP(E51,'LISTADO ATM'!$A$2:$B$897,2,0)</f>
        <v>ATM Oficina Plaza Lama Máximo Gómez II</v>
      </c>
      <c r="H51" s="137" t="str">
        <f>VLOOKUP(E51,VIP!$A$2:$O17946,7,FALSE)</f>
        <v>Si</v>
      </c>
      <c r="I51" s="137" t="str">
        <f>VLOOKUP(E51,VIP!$A$2:$O9911,8,FALSE)</f>
        <v>Si</v>
      </c>
      <c r="J51" s="137" t="str">
        <f>VLOOKUP(E51,VIP!$A$2:$O9861,8,FALSE)</f>
        <v>Si</v>
      </c>
      <c r="K51" s="137" t="str">
        <f>VLOOKUP(E51,VIP!$A$2:$O13435,6,0)</f>
        <v>NO</v>
      </c>
      <c r="L51" s="127" t="s">
        <v>2478</v>
      </c>
      <c r="M51" s="138" t="s">
        <v>2455</v>
      </c>
      <c r="N51" s="138" t="s">
        <v>2462</v>
      </c>
      <c r="O51" s="137" t="s">
        <v>2464</v>
      </c>
      <c r="P51" s="140"/>
      <c r="Q51" s="138" t="s">
        <v>2478</v>
      </c>
      <c r="R51" s="87"/>
      <c r="S51" s="89"/>
      <c r="T51" s="75"/>
    </row>
    <row r="52" spans="1:23" ht="18" x14ac:dyDescent="0.25">
      <c r="A52" s="137" t="str">
        <f>VLOOKUP(E52,'LISTADO ATM'!$A$2:$C$898,3,0)</f>
        <v>ESTE</v>
      </c>
      <c r="B52" s="134" t="s">
        <v>2602</v>
      </c>
      <c r="C52" s="139">
        <v>44324.631724537037</v>
      </c>
      <c r="D52" s="139" t="s">
        <v>2180</v>
      </c>
      <c r="E52" s="126">
        <v>211</v>
      </c>
      <c r="F52" s="146" t="str">
        <f>VLOOKUP(E52,VIP!$A$2:$O13071,2,0)</f>
        <v>DRBR211</v>
      </c>
      <c r="G52" s="137" t="str">
        <f>VLOOKUP(E52,'LISTADO ATM'!$A$2:$B$897,2,0)</f>
        <v xml:space="preserve">ATM Oficina La Romana I </v>
      </c>
      <c r="H52" s="137" t="str">
        <f>VLOOKUP(E52,VIP!$A$2:$O17947,7,FALSE)</f>
        <v>Si</v>
      </c>
      <c r="I52" s="137" t="str">
        <f>VLOOKUP(E52,VIP!$A$2:$O9912,8,FALSE)</f>
        <v>Si</v>
      </c>
      <c r="J52" s="137" t="str">
        <f>VLOOKUP(E52,VIP!$A$2:$O9862,8,FALSE)</f>
        <v>Si</v>
      </c>
      <c r="K52" s="137" t="str">
        <f>VLOOKUP(E52,VIP!$A$2:$O13436,6,0)</f>
        <v>NO</v>
      </c>
      <c r="L52" s="127" t="s">
        <v>2219</v>
      </c>
      <c r="M52" s="138" t="s">
        <v>2455</v>
      </c>
      <c r="N52" s="138" t="s">
        <v>2462</v>
      </c>
      <c r="O52" s="137" t="s">
        <v>2464</v>
      </c>
      <c r="P52" s="140"/>
      <c r="Q52" s="138" t="s">
        <v>2219</v>
      </c>
      <c r="R52" s="87"/>
      <c r="S52" s="89"/>
      <c r="T52" s="75"/>
    </row>
    <row r="53" spans="1:23" ht="18" x14ac:dyDescent="0.25">
      <c r="A53" s="137" t="str">
        <f>VLOOKUP(E53,'LISTADO ATM'!$A$2:$C$898,3,0)</f>
        <v>SUR</v>
      </c>
      <c r="B53" s="134" t="s">
        <v>2598</v>
      </c>
      <c r="C53" s="139">
        <v>44324.58898148148</v>
      </c>
      <c r="D53" s="139" t="s">
        <v>2180</v>
      </c>
      <c r="E53" s="126">
        <v>45</v>
      </c>
      <c r="F53" s="146" t="str">
        <f>VLOOKUP(E53,VIP!$A$2:$O13083,2,0)</f>
        <v>DRBR045</v>
      </c>
      <c r="G53" s="137" t="str">
        <f>VLOOKUP(E53,'LISTADO ATM'!$A$2:$B$897,2,0)</f>
        <v xml:space="preserve">ATM Oficina Tamayo </v>
      </c>
      <c r="H53" s="137" t="str">
        <f>VLOOKUP(E53,VIP!$A$2:$O17922,7,FALSE)</f>
        <v>Si</v>
      </c>
      <c r="I53" s="137" t="str">
        <f>VLOOKUP(E53,VIP!$A$2:$O9887,8,FALSE)</f>
        <v>Si</v>
      </c>
      <c r="J53" s="137" t="str">
        <f>VLOOKUP(E53,VIP!$A$2:$O9837,8,FALSE)</f>
        <v>Si</v>
      </c>
      <c r="K53" s="137" t="str">
        <f>VLOOKUP(E53,VIP!$A$2:$O13411,6,0)</f>
        <v>SI</v>
      </c>
      <c r="L53" s="127" t="s">
        <v>2219</v>
      </c>
      <c r="M53" s="138" t="s">
        <v>2455</v>
      </c>
      <c r="N53" s="138" t="s">
        <v>2462</v>
      </c>
      <c r="O53" s="137" t="s">
        <v>2464</v>
      </c>
      <c r="P53" s="140"/>
      <c r="Q53" s="138" t="s">
        <v>2219</v>
      </c>
      <c r="R53" s="87"/>
      <c r="S53" s="89"/>
      <c r="T53" s="75"/>
    </row>
    <row r="54" spans="1:23" ht="18" x14ac:dyDescent="0.25">
      <c r="A54" s="137" t="str">
        <f>VLOOKUP(E54,'LISTADO ATM'!$A$2:$C$898,3,0)</f>
        <v>DISTRITO NACIONAL</v>
      </c>
      <c r="B54" s="134" t="s">
        <v>2599</v>
      </c>
      <c r="C54" s="139">
        <v>44324.587708333333</v>
      </c>
      <c r="D54" s="139" t="s">
        <v>2180</v>
      </c>
      <c r="E54" s="126">
        <v>904</v>
      </c>
      <c r="F54" s="146" t="str">
        <f>VLOOKUP(E54,VIP!$A$2:$O13074,2,0)</f>
        <v>DRBR24B</v>
      </c>
      <c r="G54" s="137" t="str">
        <f>VLOOKUP(E54,'LISTADO ATM'!$A$2:$B$897,2,0)</f>
        <v xml:space="preserve">ATM Oficina Multicentro La Sirena Churchill </v>
      </c>
      <c r="H54" s="137" t="str">
        <f>VLOOKUP(E54,VIP!$A$2:$O17950,7,FALSE)</f>
        <v>Si</v>
      </c>
      <c r="I54" s="137" t="str">
        <f>VLOOKUP(E54,VIP!$A$2:$O9915,8,FALSE)</f>
        <v>Si</v>
      </c>
      <c r="J54" s="137" t="str">
        <f>VLOOKUP(E54,VIP!$A$2:$O9865,8,FALSE)</f>
        <v>Si</v>
      </c>
      <c r="K54" s="137" t="str">
        <f>VLOOKUP(E54,VIP!$A$2:$O13439,6,0)</f>
        <v>SI</v>
      </c>
      <c r="L54" s="127" t="s">
        <v>2219</v>
      </c>
      <c r="M54" s="138" t="s">
        <v>2455</v>
      </c>
      <c r="N54" s="138" t="s">
        <v>2462</v>
      </c>
      <c r="O54" s="137" t="s">
        <v>2464</v>
      </c>
      <c r="P54" s="140"/>
      <c r="Q54" s="138" t="s">
        <v>2219</v>
      </c>
      <c r="R54" s="87"/>
      <c r="S54" s="89"/>
      <c r="T54" s="75"/>
    </row>
    <row r="55" spans="1:23" ht="18" x14ac:dyDescent="0.25">
      <c r="A55" s="137" t="str">
        <f>VLOOKUP(E55,'LISTADO ATM'!$A$2:$C$898,3,0)</f>
        <v>SUR</v>
      </c>
      <c r="B55" s="134" t="s">
        <v>2597</v>
      </c>
      <c r="C55" s="139">
        <v>44324.442314814813</v>
      </c>
      <c r="D55" s="139" t="s">
        <v>2458</v>
      </c>
      <c r="E55" s="126">
        <v>873</v>
      </c>
      <c r="F55" s="146" t="str">
        <f>VLOOKUP(E55,VIP!$A$2:$O13086,2,0)</f>
        <v>DRBR873</v>
      </c>
      <c r="G55" s="137" t="str">
        <f>VLOOKUP(E55,'LISTADO ATM'!$A$2:$B$897,2,0)</f>
        <v xml:space="preserve">ATM Centro de Caja San Cristóbal II </v>
      </c>
      <c r="H55" s="137" t="str">
        <f>VLOOKUP(E55,VIP!$A$2:$O17962,7,FALSE)</f>
        <v>Si</v>
      </c>
      <c r="I55" s="137" t="str">
        <f>VLOOKUP(E55,VIP!$A$2:$O9927,8,FALSE)</f>
        <v>Si</v>
      </c>
      <c r="J55" s="137" t="str">
        <f>VLOOKUP(E55,VIP!$A$2:$O9877,8,FALSE)</f>
        <v>Si</v>
      </c>
      <c r="K55" s="137" t="str">
        <f>VLOOKUP(E55,VIP!$A$2:$O13451,6,0)</f>
        <v>SI</v>
      </c>
      <c r="L55" s="127" t="s">
        <v>2449</v>
      </c>
      <c r="M55" s="138" t="s">
        <v>2455</v>
      </c>
      <c r="N55" s="138" t="s">
        <v>2462</v>
      </c>
      <c r="O55" s="137" t="s">
        <v>2463</v>
      </c>
      <c r="P55" s="140"/>
      <c r="Q55" s="138" t="s">
        <v>2449</v>
      </c>
      <c r="R55" s="87"/>
      <c r="S55" s="89"/>
      <c r="T55" s="75"/>
    </row>
    <row r="56" spans="1:23" ht="18" x14ac:dyDescent="0.25">
      <c r="A56" s="137" t="str">
        <f>VLOOKUP(E56,'LISTADO ATM'!$A$2:$C$898,3,0)</f>
        <v>DISTRITO NACIONAL</v>
      </c>
      <c r="B56" s="134" t="s">
        <v>2592</v>
      </c>
      <c r="C56" s="139">
        <v>44324.352303240739</v>
      </c>
      <c r="D56" s="139" t="s">
        <v>2458</v>
      </c>
      <c r="E56" s="126">
        <v>593</v>
      </c>
      <c r="F56" s="147" t="str">
        <f>VLOOKUP(E56,VIP!$A$2:$O13096,2,0)</f>
        <v>DRBR242</v>
      </c>
      <c r="G56" s="137" t="str">
        <f>VLOOKUP(E56,'LISTADO ATM'!$A$2:$B$897,2,0)</f>
        <v xml:space="preserve">ATM Ministerio Fuerzas Armadas II </v>
      </c>
      <c r="H56" s="137" t="str">
        <f>VLOOKUP(E56,VIP!$A$2:$O17972,7,FALSE)</f>
        <v>Si</v>
      </c>
      <c r="I56" s="137" t="str">
        <f>VLOOKUP(E56,VIP!$A$2:$O9937,8,FALSE)</f>
        <v>Si</v>
      </c>
      <c r="J56" s="137" t="str">
        <f>VLOOKUP(E56,VIP!$A$2:$O9887,8,FALSE)</f>
        <v>Si</v>
      </c>
      <c r="K56" s="137" t="str">
        <f>VLOOKUP(E56,VIP!$A$2:$O13461,6,0)</f>
        <v>NO</v>
      </c>
      <c r="L56" s="127" t="s">
        <v>2418</v>
      </c>
      <c r="M56" s="138" t="s">
        <v>2455</v>
      </c>
      <c r="N56" s="138" t="s">
        <v>2462</v>
      </c>
      <c r="O56" s="137" t="s">
        <v>2463</v>
      </c>
      <c r="P56" s="140"/>
      <c r="Q56" s="138" t="s">
        <v>2418</v>
      </c>
      <c r="R56" s="45"/>
      <c r="S56" s="87"/>
      <c r="T56" s="87"/>
      <c r="U56" s="87"/>
      <c r="V56" s="89"/>
      <c r="W56" s="75"/>
    </row>
    <row r="57" spans="1:23" ht="18" x14ac:dyDescent="0.25">
      <c r="A57" s="137" t="str">
        <f>VLOOKUP(E57,'LISTADO ATM'!$A$2:$C$898,3,0)</f>
        <v>DISTRITO NACIONAL</v>
      </c>
      <c r="B57" s="134" t="s">
        <v>2585</v>
      </c>
      <c r="C57" s="139">
        <v>44324.022199074076</v>
      </c>
      <c r="D57" s="139" t="s">
        <v>2180</v>
      </c>
      <c r="E57" s="126">
        <v>487</v>
      </c>
      <c r="F57" s="147" t="str">
        <f>VLOOKUP(E57,VIP!$A$2:$O13102,2,0)</f>
        <v>DRBR487</v>
      </c>
      <c r="G57" s="137" t="str">
        <f>VLOOKUP(E57,'LISTADO ATM'!$A$2:$B$897,2,0)</f>
        <v xml:space="preserve">ATM Olé Hainamosa </v>
      </c>
      <c r="H57" s="137" t="str">
        <f>VLOOKUP(E57,VIP!$A$2:$O17978,7,FALSE)</f>
        <v>Si</v>
      </c>
      <c r="I57" s="137" t="str">
        <f>VLOOKUP(E57,VIP!$A$2:$O9943,8,FALSE)</f>
        <v>Si</v>
      </c>
      <c r="J57" s="137" t="str">
        <f>VLOOKUP(E57,VIP!$A$2:$O9893,8,FALSE)</f>
        <v>Si</v>
      </c>
      <c r="K57" s="137" t="str">
        <f>VLOOKUP(E57,VIP!$A$2:$O13467,6,0)</f>
        <v>SI</v>
      </c>
      <c r="L57" s="127" t="s">
        <v>2219</v>
      </c>
      <c r="M57" s="138" t="s">
        <v>2455</v>
      </c>
      <c r="N57" s="138" t="s">
        <v>2462</v>
      </c>
      <c r="O57" s="137" t="s">
        <v>2464</v>
      </c>
      <c r="P57" s="140"/>
      <c r="Q57" s="138" t="s">
        <v>2219</v>
      </c>
    </row>
    <row r="58" spans="1:23" ht="18" x14ac:dyDescent="0.25">
      <c r="A58" s="137" t="str">
        <f>VLOOKUP(E58,'LISTADO ATM'!$A$2:$C$898,3,0)</f>
        <v>DISTRITO NACIONAL</v>
      </c>
      <c r="B58" s="134" t="s">
        <v>2586</v>
      </c>
      <c r="C58" s="139">
        <v>44324.008738425924</v>
      </c>
      <c r="D58" s="139" t="s">
        <v>2180</v>
      </c>
      <c r="E58" s="126">
        <v>917</v>
      </c>
      <c r="F58" s="147" t="str">
        <f>VLOOKUP(E58,VIP!$A$2:$O13104,2,0)</f>
        <v>DRBR01B</v>
      </c>
      <c r="G58" s="137" t="str">
        <f>VLOOKUP(E58,'LISTADO ATM'!$A$2:$B$897,2,0)</f>
        <v xml:space="preserve">ATM Oficina Los Mina </v>
      </c>
      <c r="H58" s="137" t="str">
        <f>VLOOKUP(E58,VIP!$A$2:$O17980,7,FALSE)</f>
        <v>Si</v>
      </c>
      <c r="I58" s="137" t="str">
        <f>VLOOKUP(E58,VIP!$A$2:$O9945,8,FALSE)</f>
        <v>Si</v>
      </c>
      <c r="J58" s="137" t="str">
        <f>VLOOKUP(E58,VIP!$A$2:$O9895,8,FALSE)</f>
        <v>Si</v>
      </c>
      <c r="K58" s="137" t="str">
        <f>VLOOKUP(E58,VIP!$A$2:$O13469,6,0)</f>
        <v>NO</v>
      </c>
      <c r="L58" s="127" t="s">
        <v>2219</v>
      </c>
      <c r="M58" s="138" t="s">
        <v>2455</v>
      </c>
      <c r="N58" s="138" t="s">
        <v>2462</v>
      </c>
      <c r="O58" s="137" t="s">
        <v>2464</v>
      </c>
      <c r="P58" s="140"/>
      <c r="Q58" s="138" t="s">
        <v>2219</v>
      </c>
    </row>
    <row r="59" spans="1:23" ht="18" x14ac:dyDescent="0.25">
      <c r="A59" s="137" t="str">
        <f>VLOOKUP(E59,'LISTADO ATM'!$A$2:$C$898,3,0)</f>
        <v>DISTRITO NACIONAL</v>
      </c>
      <c r="B59" s="134" t="s">
        <v>2587</v>
      </c>
      <c r="C59" s="139">
        <v>44323.987222222226</v>
      </c>
      <c r="D59" s="139" t="s">
        <v>2180</v>
      </c>
      <c r="E59" s="126">
        <v>194</v>
      </c>
      <c r="F59" s="147" t="str">
        <f>VLOOKUP(E59,VIP!$A$2:$O13061,2,0)</f>
        <v>DRBR194</v>
      </c>
      <c r="G59" s="137" t="str">
        <f>VLOOKUP(E59,'LISTADO ATM'!$A$2:$B$897,2,0)</f>
        <v xml:space="preserve">ATM UNP Pantoja </v>
      </c>
      <c r="H59" s="137" t="str">
        <f>VLOOKUP(E59,VIP!$A$2:$O17921,7,FALSE)</f>
        <v>Si</v>
      </c>
      <c r="I59" s="137" t="str">
        <f>VLOOKUP(E59,VIP!$A$2:$O9886,8,FALSE)</f>
        <v>No</v>
      </c>
      <c r="J59" s="137" t="str">
        <f>VLOOKUP(E59,VIP!$A$2:$O9836,8,FALSE)</f>
        <v>No</v>
      </c>
      <c r="K59" s="137" t="str">
        <f>VLOOKUP(E59,VIP!$A$2:$O13410,6,0)</f>
        <v>NO</v>
      </c>
      <c r="L59" s="127" t="s">
        <v>2219</v>
      </c>
      <c r="M59" s="138" t="s">
        <v>2455</v>
      </c>
      <c r="N59" s="138" t="s">
        <v>2462</v>
      </c>
      <c r="O59" s="137" t="s">
        <v>2464</v>
      </c>
      <c r="P59" s="140"/>
      <c r="Q59" s="138" t="s">
        <v>2219</v>
      </c>
    </row>
    <row r="60" spans="1:23" ht="18" x14ac:dyDescent="0.25">
      <c r="A60" s="137" t="str">
        <f>VLOOKUP(E60,'LISTADO ATM'!$A$2:$C$898,3,0)</f>
        <v>NORTE</v>
      </c>
      <c r="B60" s="134" t="s">
        <v>2588</v>
      </c>
      <c r="C60" s="139">
        <v>44323.986203703702</v>
      </c>
      <c r="D60" s="139" t="s">
        <v>2181</v>
      </c>
      <c r="E60" s="126">
        <v>142</v>
      </c>
      <c r="F60" s="147" t="str">
        <f>VLOOKUP(E60,VIP!$A$2:$O13060,2,0)</f>
        <v>DRBR142</v>
      </c>
      <c r="G60" s="137" t="str">
        <f>VLOOKUP(E60,'LISTADO ATM'!$A$2:$B$897,2,0)</f>
        <v xml:space="preserve">ATM Centro de Caja Galerías Bonao </v>
      </c>
      <c r="H60" s="137" t="str">
        <f>VLOOKUP(E60,VIP!$A$2:$O17922,7,FALSE)</f>
        <v>Si</v>
      </c>
      <c r="I60" s="137" t="str">
        <f>VLOOKUP(E60,VIP!$A$2:$O9887,8,FALSE)</f>
        <v>Si</v>
      </c>
      <c r="J60" s="137" t="str">
        <f>VLOOKUP(E60,VIP!$A$2:$O9837,8,FALSE)</f>
        <v>Si</v>
      </c>
      <c r="K60" s="137" t="str">
        <f>VLOOKUP(E60,VIP!$A$2:$O13411,6,0)</f>
        <v>SI</v>
      </c>
      <c r="L60" s="127" t="s">
        <v>2245</v>
      </c>
      <c r="M60" s="138" t="s">
        <v>2455</v>
      </c>
      <c r="N60" s="138" t="s">
        <v>2576</v>
      </c>
      <c r="O60" s="137" t="s">
        <v>2491</v>
      </c>
      <c r="P60" s="140"/>
      <c r="Q60" s="138" t="s">
        <v>2245</v>
      </c>
    </row>
    <row r="61" spans="1:23" ht="18" x14ac:dyDescent="0.25">
      <c r="A61" s="137" t="str">
        <f>VLOOKUP(E61,'LISTADO ATM'!$A$2:$C$898,3,0)</f>
        <v>DISTRITO NACIONAL</v>
      </c>
      <c r="B61" s="134" t="s">
        <v>2589</v>
      </c>
      <c r="C61" s="139">
        <v>44323.983634259261</v>
      </c>
      <c r="D61" s="139" t="s">
        <v>2180</v>
      </c>
      <c r="E61" s="126">
        <v>160</v>
      </c>
      <c r="F61" s="147" t="str">
        <f>VLOOKUP(E61,VIP!$A$2:$O13058,2,0)</f>
        <v>DRBR160</v>
      </c>
      <c r="G61" s="137" t="str">
        <f>VLOOKUP(E61,'LISTADO ATM'!$A$2:$B$897,2,0)</f>
        <v xml:space="preserve">ATM Oficina Herrera </v>
      </c>
      <c r="H61" s="137" t="str">
        <f>VLOOKUP(E61,VIP!$A$2:$O17924,7,FALSE)</f>
        <v>Si</v>
      </c>
      <c r="I61" s="137" t="str">
        <f>VLOOKUP(E61,VIP!$A$2:$O9889,8,FALSE)</f>
        <v>Si</v>
      </c>
      <c r="J61" s="137" t="str">
        <f>VLOOKUP(E61,VIP!$A$2:$O9839,8,FALSE)</f>
        <v>Si</v>
      </c>
      <c r="K61" s="137" t="str">
        <f>VLOOKUP(E61,VIP!$A$2:$O13413,6,0)</f>
        <v>NO</v>
      </c>
      <c r="L61" s="127" t="s">
        <v>2219</v>
      </c>
      <c r="M61" s="138" t="s">
        <v>2455</v>
      </c>
      <c r="N61" s="138" t="s">
        <v>2462</v>
      </c>
      <c r="O61" s="137" t="s">
        <v>2464</v>
      </c>
      <c r="P61" s="140"/>
      <c r="Q61" s="138" t="s">
        <v>2219</v>
      </c>
    </row>
    <row r="62" spans="1:23" ht="18" x14ac:dyDescent="0.25">
      <c r="A62" s="137" t="str">
        <f>VLOOKUP(E62,'LISTADO ATM'!$A$2:$C$898,3,0)</f>
        <v>DISTRITO NACIONAL</v>
      </c>
      <c r="B62" s="134" t="s">
        <v>2590</v>
      </c>
      <c r="C62" s="139">
        <v>44323.981770833336</v>
      </c>
      <c r="D62" s="139" t="s">
        <v>2180</v>
      </c>
      <c r="E62" s="126">
        <v>818</v>
      </c>
      <c r="F62" s="147" t="str">
        <f>VLOOKUP(E62,VIP!$A$2:$O13057,2,0)</f>
        <v>DRBR818</v>
      </c>
      <c r="G62" s="137" t="str">
        <f>VLOOKUP(E62,'LISTADO ATM'!$A$2:$B$897,2,0)</f>
        <v xml:space="preserve">ATM Juridicción Inmobiliaria </v>
      </c>
      <c r="H62" s="137" t="str">
        <f>VLOOKUP(E62,VIP!$A$2:$O17925,7,FALSE)</f>
        <v>No</v>
      </c>
      <c r="I62" s="137" t="str">
        <f>VLOOKUP(E62,VIP!$A$2:$O9890,8,FALSE)</f>
        <v>No</v>
      </c>
      <c r="J62" s="137" t="str">
        <f>VLOOKUP(E62,VIP!$A$2:$O9840,8,FALSE)</f>
        <v>No</v>
      </c>
      <c r="K62" s="137" t="str">
        <f>VLOOKUP(E62,VIP!$A$2:$O13414,6,0)</f>
        <v>NO</v>
      </c>
      <c r="L62" s="127" t="s">
        <v>2219</v>
      </c>
      <c r="M62" s="138" t="s">
        <v>2455</v>
      </c>
      <c r="N62" s="138" t="s">
        <v>2462</v>
      </c>
      <c r="O62" s="137" t="s">
        <v>2464</v>
      </c>
      <c r="P62" s="140"/>
      <c r="Q62" s="138" t="s">
        <v>2219</v>
      </c>
    </row>
    <row r="63" spans="1:23" ht="18" x14ac:dyDescent="0.25">
      <c r="A63" s="137" t="str">
        <f>VLOOKUP(E63,'LISTADO ATM'!$A$2:$C$898,3,0)</f>
        <v>DISTRITO NACIONAL</v>
      </c>
      <c r="B63" s="134" t="s">
        <v>2584</v>
      </c>
      <c r="C63" s="139">
        <v>44323.890069444446</v>
      </c>
      <c r="D63" s="139" t="s">
        <v>2458</v>
      </c>
      <c r="E63" s="126">
        <v>486</v>
      </c>
      <c r="F63" s="151" t="str">
        <f>VLOOKUP(E63,VIP!$A$2:$O13052,2,0)</f>
        <v>DRBR486</v>
      </c>
      <c r="G63" s="137" t="str">
        <f>VLOOKUP(E63,'LISTADO ATM'!$A$2:$B$897,2,0)</f>
        <v xml:space="preserve">ATM Olé La Caleta </v>
      </c>
      <c r="H63" s="137" t="str">
        <f>VLOOKUP(E63,VIP!$A$2:$O17925,7,FALSE)</f>
        <v>Si</v>
      </c>
      <c r="I63" s="137" t="str">
        <f>VLOOKUP(E63,VIP!$A$2:$O9890,8,FALSE)</f>
        <v>Si</v>
      </c>
      <c r="J63" s="137" t="str">
        <f>VLOOKUP(E63,VIP!$A$2:$O9840,8,FALSE)</f>
        <v>Si</v>
      </c>
      <c r="K63" s="137" t="str">
        <f>VLOOKUP(E63,VIP!$A$2:$O13414,6,0)</f>
        <v>NO</v>
      </c>
      <c r="L63" s="127" t="s">
        <v>2418</v>
      </c>
      <c r="M63" s="138" t="s">
        <v>2455</v>
      </c>
      <c r="N63" s="138" t="s">
        <v>2462</v>
      </c>
      <c r="O63" s="137" t="s">
        <v>2463</v>
      </c>
      <c r="P63" s="140"/>
      <c r="Q63" s="138" t="s">
        <v>2418</v>
      </c>
    </row>
    <row r="64" spans="1:23" ht="18" x14ac:dyDescent="0.25">
      <c r="A64" s="137" t="str">
        <f>VLOOKUP(E64,'LISTADO ATM'!$A$2:$C$898,3,0)</f>
        <v>DISTRITO NACIONAL</v>
      </c>
      <c r="B64" s="134" t="s">
        <v>2581</v>
      </c>
      <c r="C64" s="139">
        <v>44323.749675925923</v>
      </c>
      <c r="D64" s="139" t="s">
        <v>2458</v>
      </c>
      <c r="E64" s="126">
        <v>147</v>
      </c>
      <c r="F64" s="151" t="str">
        <f>VLOOKUP(E64,VIP!$A$2:$O13051,2,0)</f>
        <v>DRBR147</v>
      </c>
      <c r="G64" s="137" t="str">
        <f>VLOOKUP(E64,'LISTADO ATM'!$A$2:$B$897,2,0)</f>
        <v xml:space="preserve">ATM Kiosco Megacentro I </v>
      </c>
      <c r="H64" s="137" t="str">
        <f>VLOOKUP(E64,VIP!$A$2:$O17914,7,FALSE)</f>
        <v>Si</v>
      </c>
      <c r="I64" s="137" t="str">
        <f>VLOOKUP(E64,VIP!$A$2:$O9879,8,FALSE)</f>
        <v>Si</v>
      </c>
      <c r="J64" s="137" t="str">
        <f>VLOOKUP(E64,VIP!$A$2:$O9829,8,FALSE)</f>
        <v>Si</v>
      </c>
      <c r="K64" s="137" t="str">
        <f>VLOOKUP(E64,VIP!$A$2:$O13403,6,0)</f>
        <v>NO</v>
      </c>
      <c r="L64" s="127" t="s">
        <v>2449</v>
      </c>
      <c r="M64" s="138" t="s">
        <v>2455</v>
      </c>
      <c r="N64" s="138" t="s">
        <v>2462</v>
      </c>
      <c r="O64" s="137" t="s">
        <v>2463</v>
      </c>
      <c r="P64" s="140"/>
      <c r="Q64" s="138" t="s">
        <v>2449</v>
      </c>
    </row>
    <row r="65" spans="1:17" ht="18" x14ac:dyDescent="0.25">
      <c r="A65" s="137" t="str">
        <f>VLOOKUP(E65,'LISTADO ATM'!$A$2:$C$898,3,0)</f>
        <v>ESTE</v>
      </c>
      <c r="B65" s="134" t="s">
        <v>2582</v>
      </c>
      <c r="C65" s="139">
        <v>44323.742291666669</v>
      </c>
      <c r="D65" s="139" t="s">
        <v>2180</v>
      </c>
      <c r="E65" s="126">
        <v>899</v>
      </c>
      <c r="F65" s="151" t="str">
        <f>VLOOKUP(E65,VIP!$A$2:$O13050,2,0)</f>
        <v>DRBR899</v>
      </c>
      <c r="G65" s="137" t="str">
        <f>VLOOKUP(E65,'LISTADO ATM'!$A$2:$B$897,2,0)</f>
        <v xml:space="preserve">ATM Oficina Punta Cana </v>
      </c>
      <c r="H65" s="137" t="str">
        <f>VLOOKUP(E65,VIP!$A$2:$O17918,7,FALSE)</f>
        <v>Si</v>
      </c>
      <c r="I65" s="137" t="str">
        <f>VLOOKUP(E65,VIP!$A$2:$O9883,8,FALSE)</f>
        <v>Si</v>
      </c>
      <c r="J65" s="137" t="str">
        <f>VLOOKUP(E65,VIP!$A$2:$O9833,8,FALSE)</f>
        <v>Si</v>
      </c>
      <c r="K65" s="137" t="str">
        <f>VLOOKUP(E65,VIP!$A$2:$O13407,6,0)</f>
        <v>NO</v>
      </c>
      <c r="L65" s="127" t="s">
        <v>2219</v>
      </c>
      <c r="M65" s="138" t="s">
        <v>2455</v>
      </c>
      <c r="N65" s="138" t="s">
        <v>2462</v>
      </c>
      <c r="O65" s="137" t="s">
        <v>2464</v>
      </c>
      <c r="P65" s="140"/>
      <c r="Q65" s="138" t="s">
        <v>2219</v>
      </c>
    </row>
    <row r="66" spans="1:17" ht="18" x14ac:dyDescent="0.25">
      <c r="A66" s="137" t="str">
        <f>VLOOKUP(E66,'LISTADO ATM'!$A$2:$C$898,3,0)</f>
        <v>DISTRITO NACIONAL</v>
      </c>
      <c r="B66" s="134" t="s">
        <v>2583</v>
      </c>
      <c r="C66" s="139">
        <v>44323.737905092596</v>
      </c>
      <c r="D66" s="139" t="s">
        <v>2180</v>
      </c>
      <c r="E66" s="126">
        <v>517</v>
      </c>
      <c r="F66" s="151" t="str">
        <f>VLOOKUP(E66,VIP!$A$2:$O13049,2,0)</f>
        <v>DRBR517</v>
      </c>
      <c r="G66" s="137" t="str">
        <f>VLOOKUP(E66,'LISTADO ATM'!$A$2:$B$897,2,0)</f>
        <v xml:space="preserve">ATM Autobanco Oficina Sans Soucí </v>
      </c>
      <c r="H66" s="137" t="str">
        <f>VLOOKUP(E66,VIP!$A$2:$O17920,7,FALSE)</f>
        <v>Si</v>
      </c>
      <c r="I66" s="137" t="str">
        <f>VLOOKUP(E66,VIP!$A$2:$O9885,8,FALSE)</f>
        <v>Si</v>
      </c>
      <c r="J66" s="137" t="str">
        <f>VLOOKUP(E66,VIP!$A$2:$O9835,8,FALSE)</f>
        <v>Si</v>
      </c>
      <c r="K66" s="137" t="str">
        <f>VLOOKUP(E66,VIP!$A$2:$O13409,6,0)</f>
        <v>SI</v>
      </c>
      <c r="L66" s="127" t="s">
        <v>2219</v>
      </c>
      <c r="M66" s="138" t="s">
        <v>2455</v>
      </c>
      <c r="N66" s="138" t="s">
        <v>2462</v>
      </c>
      <c r="O66" s="137" t="s">
        <v>2464</v>
      </c>
      <c r="P66" s="140"/>
      <c r="Q66" s="138" t="s">
        <v>2219</v>
      </c>
    </row>
    <row r="67" spans="1:17" ht="18" x14ac:dyDescent="0.25">
      <c r="A67" s="137" t="str">
        <f>VLOOKUP(E67,'LISTADO ATM'!$A$2:$C$898,3,0)</f>
        <v>DISTRITO NACIONAL</v>
      </c>
      <c r="B67" s="134" t="s">
        <v>2579</v>
      </c>
      <c r="C67" s="139">
        <v>44323.375034722223</v>
      </c>
      <c r="D67" s="139" t="s">
        <v>2180</v>
      </c>
      <c r="E67" s="126">
        <v>314</v>
      </c>
      <c r="F67" s="151" t="str">
        <f>VLOOKUP(E67,VIP!$A$2:$O13046,2,0)</f>
        <v>DRBR314</v>
      </c>
      <c r="G67" s="137" t="str">
        <f>VLOOKUP(E67,'LISTADO ATM'!$A$2:$B$897,2,0)</f>
        <v xml:space="preserve">ATM UNP Cambita Garabito (San Cristóbal) </v>
      </c>
      <c r="H67" s="137" t="str">
        <f>VLOOKUP(E67,VIP!$A$2:$O17928,7,FALSE)</f>
        <v>Si</v>
      </c>
      <c r="I67" s="137" t="str">
        <f>VLOOKUP(E67,VIP!$A$2:$O9893,8,FALSE)</f>
        <v>Si</v>
      </c>
      <c r="J67" s="137" t="str">
        <f>VLOOKUP(E67,VIP!$A$2:$O9843,8,FALSE)</f>
        <v>Si</v>
      </c>
      <c r="K67" s="137" t="str">
        <f>VLOOKUP(E67,VIP!$A$2:$O13417,6,0)</f>
        <v>NO</v>
      </c>
      <c r="L67" s="127" t="s">
        <v>2421</v>
      </c>
      <c r="M67" s="138" t="s">
        <v>2455</v>
      </c>
      <c r="N67" s="138" t="s">
        <v>2580</v>
      </c>
      <c r="O67" s="137" t="s">
        <v>2464</v>
      </c>
      <c r="P67" s="140"/>
      <c r="Q67" s="138" t="s">
        <v>2219</v>
      </c>
    </row>
    <row r="68" spans="1:17" ht="18" x14ac:dyDescent="0.25">
      <c r="A68" s="137" t="str">
        <f>VLOOKUP(E68,'LISTADO ATM'!$A$2:$C$898,3,0)</f>
        <v>DISTRITO NACIONAL</v>
      </c>
      <c r="B68" s="134" t="s">
        <v>2578</v>
      </c>
      <c r="C68" s="139">
        <v>44322.71943287037</v>
      </c>
      <c r="D68" s="139" t="s">
        <v>2180</v>
      </c>
      <c r="E68" s="126">
        <v>672</v>
      </c>
      <c r="F68" s="151" t="str">
        <f>VLOOKUP(E68,VIP!$A$2:$O13039,2,0)</f>
        <v>DRBR672</v>
      </c>
      <c r="G68" s="137" t="str">
        <f>VLOOKUP(E68,'LISTADO ATM'!$A$2:$B$897,2,0)</f>
        <v>ATM Destacamento Policía Nacional La Victoria</v>
      </c>
      <c r="H68" s="137" t="str">
        <f>VLOOKUP(E68,VIP!$A$2:$O17923,7,FALSE)</f>
        <v>Si</v>
      </c>
      <c r="I68" s="137" t="str">
        <f>VLOOKUP(E68,VIP!$A$2:$O9888,8,FALSE)</f>
        <v>Si</v>
      </c>
      <c r="J68" s="137" t="str">
        <f>VLOOKUP(E68,VIP!$A$2:$O9838,8,FALSE)</f>
        <v>Si</v>
      </c>
      <c r="K68" s="137" t="str">
        <f>VLOOKUP(E68,VIP!$A$2:$O13412,6,0)</f>
        <v>SI</v>
      </c>
      <c r="L68" s="127" t="s">
        <v>2219</v>
      </c>
      <c r="M68" s="138" t="s">
        <v>2455</v>
      </c>
      <c r="N68" s="138" t="s">
        <v>2580</v>
      </c>
      <c r="O68" s="137" t="s">
        <v>2464</v>
      </c>
      <c r="P68" s="140"/>
      <c r="Q68" s="138" t="s">
        <v>2219</v>
      </c>
    </row>
    <row r="69" spans="1:17" s="96" customFormat="1" ht="18" x14ac:dyDescent="0.25">
      <c r="A69" s="137" t="str">
        <f>VLOOKUP(E69,'LISTADO ATM'!$A$2:$C$898,3,0)</f>
        <v>NORTE</v>
      </c>
      <c r="B69" s="134">
        <v>3335878060</v>
      </c>
      <c r="C69" s="139">
        <v>44322.62777777778</v>
      </c>
      <c r="D69" s="139" t="s">
        <v>2181</v>
      </c>
      <c r="E69" s="126">
        <v>647</v>
      </c>
      <c r="F69" s="159" t="str">
        <f>VLOOKUP(E69,VIP!$A$2:$O13038,2,0)</f>
        <v>DRBR254</v>
      </c>
      <c r="G69" s="137" t="str">
        <f>VLOOKUP(E69,'LISTADO ATM'!$A$2:$B$897,2,0)</f>
        <v xml:space="preserve">ATM CORAASAN </v>
      </c>
      <c r="H69" s="137" t="str">
        <f>VLOOKUP(E69,VIP!$A$2:$O17902,7,FALSE)</f>
        <v>Si</v>
      </c>
      <c r="I69" s="137" t="str">
        <f>VLOOKUP(E69,VIP!$A$2:$O9867,8,FALSE)</f>
        <v>Si</v>
      </c>
      <c r="J69" s="137" t="str">
        <f>VLOOKUP(E69,VIP!$A$2:$O9817,8,FALSE)</f>
        <v>Si</v>
      </c>
      <c r="K69" s="137" t="str">
        <f>VLOOKUP(E69,VIP!$A$2:$O13391,6,0)</f>
        <v>NO</v>
      </c>
      <c r="L69" s="127" t="s">
        <v>2245</v>
      </c>
      <c r="M69" s="138" t="s">
        <v>2455</v>
      </c>
      <c r="N69" s="138" t="s">
        <v>2591</v>
      </c>
      <c r="O69" s="137" t="s">
        <v>2491</v>
      </c>
      <c r="P69" s="140"/>
      <c r="Q69" s="138" t="s">
        <v>2245</v>
      </c>
    </row>
    <row r="70" spans="1:17" s="96" customFormat="1" ht="18" x14ac:dyDescent="0.25">
      <c r="A70" s="137" t="str">
        <f>VLOOKUP(E70,'LISTADO ATM'!$A$2:$C$898,3,0)</f>
        <v>DISTRITO NACIONAL</v>
      </c>
      <c r="B70" s="134" t="s">
        <v>2577</v>
      </c>
      <c r="C70" s="139">
        <v>44322.51190972222</v>
      </c>
      <c r="D70" s="139" t="s">
        <v>2180</v>
      </c>
      <c r="E70" s="126">
        <v>493</v>
      </c>
      <c r="F70" s="159" t="str">
        <f>VLOOKUP(E70,VIP!$A$2:$O13037,2,0)</f>
        <v>DRBR493</v>
      </c>
      <c r="G70" s="137" t="str">
        <f>VLOOKUP(E70,'LISTADO ATM'!$A$2:$B$897,2,0)</f>
        <v xml:space="preserve">ATM Oficina Haina Occidental II </v>
      </c>
      <c r="H70" s="137" t="str">
        <f>VLOOKUP(E70,VIP!$A$2:$O17900,7,FALSE)</f>
        <v>Si</v>
      </c>
      <c r="I70" s="137" t="str">
        <f>VLOOKUP(E70,VIP!$A$2:$O9865,8,FALSE)</f>
        <v>Si</v>
      </c>
      <c r="J70" s="137" t="str">
        <f>VLOOKUP(E70,VIP!$A$2:$O9815,8,FALSE)</f>
        <v>Si</v>
      </c>
      <c r="K70" s="137" t="str">
        <f>VLOOKUP(E70,VIP!$A$2:$O13389,6,0)</f>
        <v>NO</v>
      </c>
      <c r="L70" s="127" t="s">
        <v>2219</v>
      </c>
      <c r="M70" s="138" t="s">
        <v>2455</v>
      </c>
      <c r="N70" s="138" t="s">
        <v>2580</v>
      </c>
      <c r="O70" s="137" t="s">
        <v>2464</v>
      </c>
      <c r="P70" s="140"/>
      <c r="Q70" s="138" t="s">
        <v>2219</v>
      </c>
    </row>
  </sheetData>
  <autoFilter ref="A4:Q35">
    <sortState ref="A5:Q70">
      <sortCondition descending="1" ref="C4:C3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1:E1048576 E1:E4">
    <cfRule type="duplicateValues" dxfId="193" priority="128098"/>
  </conditionalFormatting>
  <conditionalFormatting sqref="E71:E1048576">
    <cfRule type="duplicateValues" dxfId="192" priority="128102"/>
  </conditionalFormatting>
  <conditionalFormatting sqref="E71:E1048576 E1:E4">
    <cfRule type="duplicateValues" dxfId="191" priority="128105"/>
    <cfRule type="duplicateValues" dxfId="190" priority="128106"/>
  </conditionalFormatting>
  <conditionalFormatting sqref="E71:E1048576 E1:E4">
    <cfRule type="duplicateValues" dxfId="189" priority="128113"/>
    <cfRule type="duplicateValues" dxfId="188" priority="128114"/>
    <cfRule type="duplicateValues" dxfId="187" priority="128115"/>
    <cfRule type="duplicateValues" dxfId="186" priority="128116"/>
  </conditionalFormatting>
  <conditionalFormatting sqref="E71:E1048576">
    <cfRule type="duplicateValues" dxfId="185" priority="128129"/>
    <cfRule type="duplicateValues" dxfId="184" priority="128130"/>
  </conditionalFormatting>
  <conditionalFormatting sqref="B6:B10">
    <cfRule type="duplicateValues" dxfId="183" priority="130467"/>
  </conditionalFormatting>
  <conditionalFormatting sqref="B6:B10">
    <cfRule type="duplicateValues" dxfId="182" priority="130471"/>
    <cfRule type="duplicateValues" dxfId="181" priority="130472"/>
  </conditionalFormatting>
  <conditionalFormatting sqref="E6:E10">
    <cfRule type="duplicateValues" dxfId="180" priority="130475"/>
  </conditionalFormatting>
  <conditionalFormatting sqref="E6:E10">
    <cfRule type="duplicateValues" dxfId="179" priority="130481"/>
    <cfRule type="duplicateValues" dxfId="178" priority="130482"/>
  </conditionalFormatting>
  <conditionalFormatting sqref="E6:E10">
    <cfRule type="duplicateValues" dxfId="177" priority="130485"/>
    <cfRule type="duplicateValues" dxfId="176" priority="130486"/>
    <cfRule type="duplicateValues" dxfId="175" priority="130487"/>
    <cfRule type="duplicateValues" dxfId="174" priority="130488"/>
  </conditionalFormatting>
  <conditionalFormatting sqref="B71:B1048576 B1:B4">
    <cfRule type="duplicateValues" dxfId="173" priority="131849"/>
  </conditionalFormatting>
  <conditionalFormatting sqref="B71:B1048576">
    <cfRule type="duplicateValues" dxfId="172" priority="131853"/>
  </conditionalFormatting>
  <conditionalFormatting sqref="B71:B1048576 B1:B4">
    <cfRule type="duplicateValues" dxfId="171" priority="131856"/>
    <cfRule type="duplicateValues" dxfId="170" priority="131857"/>
  </conditionalFormatting>
  <conditionalFormatting sqref="B71:B1048576 B1:B5">
    <cfRule type="duplicateValues" dxfId="169" priority="131893"/>
    <cfRule type="duplicateValues" dxfId="168" priority="131894"/>
  </conditionalFormatting>
  <conditionalFormatting sqref="B36">
    <cfRule type="duplicateValues" dxfId="167" priority="72"/>
  </conditionalFormatting>
  <conditionalFormatting sqref="E37:E38">
    <cfRule type="duplicateValues" dxfId="166" priority="67"/>
  </conditionalFormatting>
  <conditionalFormatting sqref="E37:E38">
    <cfRule type="duplicateValues" dxfId="165" priority="60"/>
  </conditionalFormatting>
  <conditionalFormatting sqref="E37:E38">
    <cfRule type="duplicateValues" dxfId="164" priority="58"/>
    <cfRule type="duplicateValues" dxfId="163" priority="59"/>
  </conditionalFormatting>
  <conditionalFormatting sqref="E37:E38">
    <cfRule type="duplicateValues" dxfId="162" priority="54"/>
    <cfRule type="duplicateValues" dxfId="161" priority="55"/>
    <cfRule type="duplicateValues" dxfId="160" priority="56"/>
    <cfRule type="duplicateValues" dxfId="159" priority="57"/>
  </conditionalFormatting>
  <conditionalFormatting sqref="E71:E1048576 E1:E38">
    <cfRule type="duplicateValues" dxfId="158" priority="131916"/>
  </conditionalFormatting>
  <conditionalFormatting sqref="B37:B38">
    <cfRule type="duplicateValues" dxfId="157" priority="53"/>
  </conditionalFormatting>
  <conditionalFormatting sqref="B56:B62">
    <cfRule type="duplicateValues" dxfId="156" priority="28"/>
  </conditionalFormatting>
  <conditionalFormatting sqref="E56:E62">
    <cfRule type="duplicateValues" dxfId="155" priority="27"/>
  </conditionalFormatting>
  <conditionalFormatting sqref="E56:E62">
    <cfRule type="duplicateValues" dxfId="154" priority="25"/>
    <cfRule type="duplicateValues" dxfId="153" priority="26"/>
  </conditionalFormatting>
  <conditionalFormatting sqref="E56:E62">
    <cfRule type="duplicateValues" dxfId="152" priority="21"/>
    <cfRule type="duplicateValues" dxfId="151" priority="22"/>
    <cfRule type="duplicateValues" dxfId="150" priority="23"/>
    <cfRule type="duplicateValues" dxfId="149" priority="24"/>
  </conditionalFormatting>
  <conditionalFormatting sqref="E71:E1048576 E1:E62">
    <cfRule type="duplicateValues" dxfId="148" priority="20"/>
  </conditionalFormatting>
  <conditionalFormatting sqref="B25:B35">
    <cfRule type="duplicateValues" dxfId="147" priority="132042"/>
  </conditionalFormatting>
  <conditionalFormatting sqref="B25:B35">
    <cfRule type="duplicateValues" dxfId="146" priority="132044"/>
    <cfRule type="duplicateValues" dxfId="145" priority="132045"/>
  </conditionalFormatting>
  <conditionalFormatting sqref="E25:E38">
    <cfRule type="duplicateValues" dxfId="144" priority="132048"/>
  </conditionalFormatting>
  <conditionalFormatting sqref="E25:E38">
    <cfRule type="duplicateValues" dxfId="143" priority="132050"/>
    <cfRule type="duplicateValues" dxfId="142" priority="132051"/>
  </conditionalFormatting>
  <conditionalFormatting sqref="E25:E38">
    <cfRule type="duplicateValues" dxfId="141" priority="132054"/>
    <cfRule type="duplicateValues" dxfId="140" priority="132055"/>
    <cfRule type="duplicateValues" dxfId="139" priority="132056"/>
    <cfRule type="duplicateValues" dxfId="138" priority="132057"/>
  </conditionalFormatting>
  <conditionalFormatting sqref="B5">
    <cfRule type="duplicateValues" dxfId="137" priority="132065"/>
  </conditionalFormatting>
  <conditionalFormatting sqref="B5">
    <cfRule type="duplicateValues" dxfId="136" priority="132066"/>
    <cfRule type="duplicateValues" dxfId="135" priority="132067"/>
  </conditionalFormatting>
  <conditionalFormatting sqref="E5">
    <cfRule type="duplicateValues" dxfId="134" priority="132068"/>
  </conditionalFormatting>
  <conditionalFormatting sqref="E5">
    <cfRule type="duplicateValues" dxfId="133" priority="132069"/>
    <cfRule type="duplicateValues" dxfId="132" priority="132070"/>
  </conditionalFormatting>
  <conditionalFormatting sqref="E5">
    <cfRule type="duplicateValues" dxfId="131" priority="132071"/>
    <cfRule type="duplicateValues" dxfId="130" priority="132072"/>
    <cfRule type="duplicateValues" dxfId="129" priority="132073"/>
    <cfRule type="duplicateValues" dxfId="128" priority="132074"/>
  </conditionalFormatting>
  <conditionalFormatting sqref="E1:E68 E71:E1048576">
    <cfRule type="duplicateValues" dxfId="127" priority="10"/>
  </conditionalFormatting>
  <conditionalFormatting sqref="B11:B24">
    <cfRule type="duplicateValues" dxfId="126" priority="132257"/>
  </conditionalFormatting>
  <conditionalFormatting sqref="B11:B24">
    <cfRule type="duplicateValues" dxfId="125" priority="132258"/>
    <cfRule type="duplicateValues" dxfId="124" priority="132259"/>
  </conditionalFormatting>
  <conditionalFormatting sqref="E11:E24">
    <cfRule type="duplicateValues" dxfId="123" priority="132260"/>
  </conditionalFormatting>
  <conditionalFormatting sqref="E11:E24">
    <cfRule type="duplicateValues" dxfId="122" priority="132261"/>
    <cfRule type="duplicateValues" dxfId="121" priority="132262"/>
  </conditionalFormatting>
  <conditionalFormatting sqref="E11:E24">
    <cfRule type="duplicateValues" dxfId="120" priority="132263"/>
    <cfRule type="duplicateValues" dxfId="119" priority="132264"/>
    <cfRule type="duplicateValues" dxfId="118" priority="132265"/>
    <cfRule type="duplicateValues" dxfId="117" priority="132266"/>
  </conditionalFormatting>
  <conditionalFormatting sqref="E5:E38">
    <cfRule type="duplicateValues" dxfId="116" priority="132267"/>
  </conditionalFormatting>
  <conditionalFormatting sqref="E5:E38">
    <cfRule type="duplicateValues" dxfId="115" priority="132269"/>
    <cfRule type="duplicateValues" dxfId="114" priority="132270"/>
  </conditionalFormatting>
  <conditionalFormatting sqref="E5:E38">
    <cfRule type="duplicateValues" dxfId="113" priority="132273"/>
    <cfRule type="duplicateValues" dxfId="112" priority="132274"/>
    <cfRule type="duplicateValues" dxfId="111" priority="132275"/>
    <cfRule type="duplicateValues" dxfId="110" priority="132276"/>
  </conditionalFormatting>
  <conditionalFormatting sqref="E39:E55">
    <cfRule type="duplicateValues" dxfId="109" priority="132323"/>
  </conditionalFormatting>
  <conditionalFormatting sqref="E39:E55">
    <cfRule type="duplicateValues" dxfId="108" priority="132325"/>
    <cfRule type="duplicateValues" dxfId="107" priority="132326"/>
  </conditionalFormatting>
  <conditionalFormatting sqref="E39:E55">
    <cfRule type="duplicateValues" dxfId="106" priority="132329"/>
    <cfRule type="duplicateValues" dxfId="105" priority="132330"/>
    <cfRule type="duplicateValues" dxfId="104" priority="132331"/>
    <cfRule type="duplicateValues" dxfId="103" priority="132332"/>
  </conditionalFormatting>
  <conditionalFormatting sqref="B39:B55">
    <cfRule type="duplicateValues" dxfId="102" priority="132337"/>
  </conditionalFormatting>
  <conditionalFormatting sqref="B63:B68">
    <cfRule type="duplicateValues" dxfId="101" priority="132352"/>
  </conditionalFormatting>
  <conditionalFormatting sqref="E63:E68">
    <cfRule type="duplicateValues" dxfId="100" priority="132354"/>
  </conditionalFormatting>
  <conditionalFormatting sqref="E63:E68">
    <cfRule type="duplicateValues" dxfId="99" priority="132356"/>
    <cfRule type="duplicateValues" dxfId="98" priority="132357"/>
  </conditionalFormatting>
  <conditionalFormatting sqref="E63:E68">
    <cfRule type="duplicateValues" dxfId="97" priority="132360"/>
    <cfRule type="duplicateValues" dxfId="96" priority="132361"/>
    <cfRule type="duplicateValues" dxfId="95" priority="132362"/>
    <cfRule type="duplicateValues" dxfId="94" priority="132363"/>
  </conditionalFormatting>
  <conditionalFormatting sqref="E69:E70">
    <cfRule type="duplicateValues" dxfId="8" priority="9"/>
  </conditionalFormatting>
  <conditionalFormatting sqref="B69:B70">
    <cfRule type="duplicateValues" dxfId="7" priority="8"/>
  </conditionalFormatting>
  <conditionalFormatting sqref="E69:E70">
    <cfRule type="duplicateValues" dxfId="6" priority="7"/>
  </conditionalFormatting>
  <conditionalFormatting sqref="E69:E70">
    <cfRule type="duplicateValues" dxfId="5" priority="5"/>
    <cfRule type="duplicateValues" dxfId="4" priority="6"/>
  </conditionalFormatting>
  <conditionalFormatting sqref="E69:E7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zoomScale="85" zoomScaleNormal="85" workbookViewId="0">
      <selection activeCell="I63" sqref="I63"/>
    </sheetView>
  </sheetViews>
  <sheetFormatPr baseColWidth="10" defaultColWidth="23.42578125" defaultRowHeight="15" x14ac:dyDescent="0.25"/>
  <cols>
    <col min="1" max="1" width="27.140625" style="96" bestFit="1" customWidth="1"/>
    <col min="2" max="2" width="20.42578125" style="96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78" t="s">
        <v>2150</v>
      </c>
      <c r="B1" s="179"/>
      <c r="C1" s="179"/>
      <c r="D1" s="179"/>
      <c r="E1" s="180"/>
    </row>
    <row r="2" spans="1:5" ht="25.5" customHeight="1" x14ac:dyDescent="0.25">
      <c r="A2" s="181" t="s">
        <v>2460</v>
      </c>
      <c r="B2" s="182"/>
      <c r="C2" s="182"/>
      <c r="D2" s="182"/>
      <c r="E2" s="183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28">
        <v>44325.25</v>
      </c>
      <c r="C4" s="98"/>
      <c r="D4" s="98"/>
      <c r="E4" s="107"/>
    </row>
    <row r="5" spans="1:5" ht="18.75" thickBot="1" x14ac:dyDescent="0.3">
      <c r="A5" s="104" t="s">
        <v>2414</v>
      </c>
      <c r="B5" s="128">
        <v>44325.708333333336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69" t="s">
        <v>2415</v>
      </c>
      <c r="B7" s="170"/>
      <c r="C7" s="170"/>
      <c r="D7" s="170"/>
      <c r="E7" s="171"/>
    </row>
    <row r="8" spans="1:5" ht="18.75" customHeight="1" x14ac:dyDescent="0.25">
      <c r="A8" s="99" t="s">
        <v>15</v>
      </c>
      <c r="B8" s="99" t="s">
        <v>2416</v>
      </c>
      <c r="C8" s="99" t="s">
        <v>46</v>
      </c>
      <c r="D8" s="108" t="s">
        <v>2419</v>
      </c>
      <c r="E8" s="108" t="s">
        <v>2417</v>
      </c>
    </row>
    <row r="9" spans="1:5" ht="18.75" customHeight="1" thickBot="1" x14ac:dyDescent="0.3">
      <c r="A9" s="97" t="str">
        <f>VLOOKUP(B9,'[1]LISTADO ATM'!$A$2:$C$821,3,0)</f>
        <v>NORTE</v>
      </c>
      <c r="B9" s="129">
        <v>256</v>
      </c>
      <c r="C9" s="132" t="str">
        <f>VLOOKUP(B9,'[1]LISTADO ATM'!$A$2:$B$821,2,0)</f>
        <v xml:space="preserve">ATM Oficina Licey Al Medio </v>
      </c>
      <c r="D9" s="131" t="s">
        <v>2574</v>
      </c>
      <c r="E9" s="134" t="s">
        <v>2626</v>
      </c>
    </row>
    <row r="10" spans="1:5" ht="18.75" customHeight="1" thickBot="1" x14ac:dyDescent="0.3">
      <c r="A10" s="100" t="s">
        <v>2485</v>
      </c>
      <c r="B10" s="150">
        <f>COUNT(B9:B9)</f>
        <v>1</v>
      </c>
      <c r="C10" s="195"/>
      <c r="D10" s="196"/>
      <c r="E10" s="197"/>
    </row>
    <row r="11" spans="1:5" ht="18.75" customHeight="1" x14ac:dyDescent="0.25">
      <c r="B11" s="102"/>
      <c r="E11" s="102"/>
    </row>
    <row r="12" spans="1:5" ht="18.75" customHeight="1" x14ac:dyDescent="0.25">
      <c r="A12" s="169" t="s">
        <v>2486</v>
      </c>
      <c r="B12" s="170"/>
      <c r="C12" s="170"/>
      <c r="D12" s="170"/>
      <c r="E12" s="171"/>
    </row>
    <row r="13" spans="1:5" ht="18.75" customHeight="1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108" t="s">
        <v>2417</v>
      </c>
    </row>
    <row r="14" spans="1:5" ht="18.75" customHeight="1" thickBot="1" x14ac:dyDescent="0.3">
      <c r="A14" s="97" t="e">
        <f>VLOOKUP(B14,'[1]LISTADO ATM'!$A$2:$C$821,3,0)</f>
        <v>#N/A</v>
      </c>
      <c r="B14" s="129"/>
      <c r="C14" s="130" t="e">
        <f>VLOOKUP(B14,'[1]LISTADO ATM'!$A$2:$B$821,2,0)</f>
        <v>#N/A</v>
      </c>
      <c r="D14" s="131" t="s">
        <v>2575</v>
      </c>
      <c r="E14" s="134"/>
    </row>
    <row r="15" spans="1:5" ht="18.75" customHeight="1" thickBot="1" x14ac:dyDescent="0.3">
      <c r="A15" s="100" t="s">
        <v>2485</v>
      </c>
      <c r="B15" s="150">
        <f>COUNT(B14:B14)</f>
        <v>0</v>
      </c>
      <c r="C15" s="172"/>
      <c r="D15" s="173"/>
      <c r="E15" s="174"/>
    </row>
    <row r="16" spans="1:5" ht="18.75" customHeight="1" thickBot="1" x14ac:dyDescent="0.3">
      <c r="B16" s="102"/>
      <c r="E16" s="102"/>
    </row>
    <row r="17" spans="1:5" ht="18.75" customHeight="1" thickBot="1" x14ac:dyDescent="0.3">
      <c r="A17" s="175" t="s">
        <v>2487</v>
      </c>
      <c r="B17" s="176"/>
      <c r="C17" s="176"/>
      <c r="D17" s="176"/>
      <c r="E17" s="177"/>
    </row>
    <row r="18" spans="1:5" ht="18.75" customHeight="1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108" t="s">
        <v>2417</v>
      </c>
    </row>
    <row r="19" spans="1:5" ht="18.75" customHeight="1" x14ac:dyDescent="0.25">
      <c r="A19" s="97" t="str">
        <f>VLOOKUP(B19,'[1]LISTADO ATM'!$A$2:$C$821,3,0)</f>
        <v>DISTRITO NACIONAL</v>
      </c>
      <c r="B19" s="129">
        <v>486</v>
      </c>
      <c r="C19" s="132" t="str">
        <f>VLOOKUP(B19,'[1]LISTADO ATM'!$A$2:$B$821,2,0)</f>
        <v xml:space="preserve">ATM Olé La Caleta </v>
      </c>
      <c r="D19" s="133" t="s">
        <v>2441</v>
      </c>
      <c r="E19" s="134">
        <v>3335879851</v>
      </c>
    </row>
    <row r="20" spans="1:5" ht="18.75" customHeight="1" x14ac:dyDescent="0.25">
      <c r="A20" s="97" t="str">
        <f>VLOOKUP(B20,'[1]LISTADO ATM'!$A$2:$C$821,3,0)</f>
        <v>DISTRITO NACIONAL</v>
      </c>
      <c r="B20" s="129">
        <v>593</v>
      </c>
      <c r="C20" s="132" t="str">
        <f>VLOOKUP(B20,'[1]LISTADO ATM'!$A$2:$B$821,2,0)</f>
        <v xml:space="preserve">ATM Ministerio Fuerzas Armadas II </v>
      </c>
      <c r="D20" s="133" t="s">
        <v>2441</v>
      </c>
      <c r="E20" s="134" t="s">
        <v>2593</v>
      </c>
    </row>
    <row r="21" spans="1:5" ht="18" x14ac:dyDescent="0.25">
      <c r="A21" s="97" t="str">
        <f>VLOOKUP(B21,'[1]LISTADO ATM'!$A$2:$C$821,3,0)</f>
        <v>DISTRITO NACIONAL</v>
      </c>
      <c r="B21" s="129">
        <v>407</v>
      </c>
      <c r="C21" s="132" t="str">
        <f>VLOOKUP(B21,'[1]LISTADO ATM'!$A$2:$B$821,2,0)</f>
        <v xml:space="preserve">ATM Multicentro La Sirena Villa Mella </v>
      </c>
      <c r="D21" s="133" t="s">
        <v>2441</v>
      </c>
      <c r="E21" s="134" t="s">
        <v>2623</v>
      </c>
    </row>
    <row r="22" spans="1:5" ht="18" x14ac:dyDescent="0.25">
      <c r="A22" s="97" t="str">
        <f>VLOOKUP(B22,'[1]LISTADO ATM'!$A$2:$C$821,3,0)</f>
        <v>DISTRITO NACIONAL</v>
      </c>
      <c r="B22" s="129">
        <v>967</v>
      </c>
      <c r="C22" s="132" t="str">
        <f>VLOOKUP(B22,'[1]LISTADO ATM'!$A$2:$B$821,2,0)</f>
        <v xml:space="preserve">ATM UNP Hiper Olé Autopista Duarte </v>
      </c>
      <c r="D22" s="133" t="s">
        <v>2441</v>
      </c>
      <c r="E22" s="134" t="s">
        <v>2624</v>
      </c>
    </row>
    <row r="23" spans="1:5" ht="17.45" customHeight="1" x14ac:dyDescent="0.25">
      <c r="A23" s="97" t="str">
        <f>VLOOKUP(B23,'[1]LISTADO ATM'!$A$2:$C$821,3,0)</f>
        <v>SUR</v>
      </c>
      <c r="B23" s="129">
        <v>182</v>
      </c>
      <c r="C23" s="132" t="str">
        <f>VLOOKUP(B23,'[1]LISTADO ATM'!$A$2:$B$821,2,0)</f>
        <v xml:space="preserve">ATM Barahona Comb </v>
      </c>
      <c r="D23" s="133" t="s">
        <v>2441</v>
      </c>
      <c r="E23" s="134" t="s">
        <v>2642</v>
      </c>
    </row>
    <row r="24" spans="1:5" ht="17.45" customHeight="1" x14ac:dyDescent="0.25">
      <c r="A24" s="97" t="str">
        <f>VLOOKUP(B24,'[1]LISTADO ATM'!$A$2:$C$821,3,0)</f>
        <v>DISTRITO NACIONAL</v>
      </c>
      <c r="B24" s="129">
        <v>717</v>
      </c>
      <c r="C24" s="132" t="str">
        <f>VLOOKUP(B24,'[1]LISTADO ATM'!$A$2:$B$821,2,0)</f>
        <v xml:space="preserve">ATM Oficina Los Alcarrizos </v>
      </c>
      <c r="D24" s="133" t="s">
        <v>2441</v>
      </c>
      <c r="E24" s="134" t="s">
        <v>2643</v>
      </c>
    </row>
    <row r="25" spans="1:5" ht="18" customHeight="1" x14ac:dyDescent="0.25">
      <c r="A25" s="97" t="str">
        <f>VLOOKUP(B25,'[1]LISTADO ATM'!$A$2:$C$821,3,0)</f>
        <v>SUR</v>
      </c>
      <c r="B25" s="129">
        <v>592</v>
      </c>
      <c r="C25" s="132" t="str">
        <f>VLOOKUP(B25,'[1]LISTADO ATM'!$A$2:$B$821,2,0)</f>
        <v xml:space="preserve">ATM Centro de Caja San Cristóbal I </v>
      </c>
      <c r="D25" s="133" t="s">
        <v>2441</v>
      </c>
      <c r="E25" s="134" t="s">
        <v>2644</v>
      </c>
    </row>
    <row r="26" spans="1:5" ht="18" customHeight="1" x14ac:dyDescent="0.25">
      <c r="A26" s="97" t="str">
        <f>VLOOKUP(B26,'[1]LISTADO ATM'!$A$2:$C$821,3,0)</f>
        <v>ESTE</v>
      </c>
      <c r="B26" s="129">
        <v>742</v>
      </c>
      <c r="C26" s="132" t="str">
        <f>VLOOKUP(B26,'[1]LISTADO ATM'!$A$2:$B$821,2,0)</f>
        <v xml:space="preserve">ATM Oficina Plaza del Rey (La Romana) </v>
      </c>
      <c r="D26" s="133" t="s">
        <v>2441</v>
      </c>
      <c r="E26" s="134" t="s">
        <v>2645</v>
      </c>
    </row>
    <row r="27" spans="1:5" ht="18" customHeight="1" x14ac:dyDescent="0.25">
      <c r="A27" s="97" t="str">
        <f>VLOOKUP(B27,'[1]LISTADO ATM'!$A$2:$C$821,3,0)</f>
        <v>SUR</v>
      </c>
      <c r="B27" s="129">
        <v>512</v>
      </c>
      <c r="C27" s="132" t="str">
        <f>VLOOKUP(B27,'[1]LISTADO ATM'!$A$2:$B$821,2,0)</f>
        <v>ATM Plaza Jesús Ferreira</v>
      </c>
      <c r="D27" s="133" t="s">
        <v>2441</v>
      </c>
      <c r="E27" s="134" t="s">
        <v>2646</v>
      </c>
    </row>
    <row r="28" spans="1:5" ht="18" customHeight="1" x14ac:dyDescent="0.25">
      <c r="A28" s="97" t="str">
        <f>VLOOKUP(B28,'[1]LISTADO ATM'!$A$2:$C$821,3,0)</f>
        <v>NORTE</v>
      </c>
      <c r="B28" s="129">
        <v>716</v>
      </c>
      <c r="C28" s="132" t="str">
        <f>VLOOKUP(B28,'[1]LISTADO ATM'!$A$2:$B$821,2,0)</f>
        <v xml:space="preserve">ATM Oficina Zona Franca (Santiago) </v>
      </c>
      <c r="D28" s="133" t="s">
        <v>2441</v>
      </c>
      <c r="E28" s="134">
        <v>3335880218</v>
      </c>
    </row>
    <row r="29" spans="1:5" ht="18" customHeight="1" x14ac:dyDescent="0.25">
      <c r="A29" s="97" t="str">
        <f>VLOOKUP(B29,'[1]LISTADO ATM'!$A$2:$C$821,3,0)</f>
        <v>DISTRITO NACIONAL</v>
      </c>
      <c r="B29" s="129">
        <v>387</v>
      </c>
      <c r="C29" s="132" t="str">
        <f>VLOOKUP(B29,'[1]LISTADO ATM'!$A$2:$B$821,2,0)</f>
        <v xml:space="preserve">ATM S/M La Cadena San Vicente de Paul </v>
      </c>
      <c r="D29" s="133" t="s">
        <v>2441</v>
      </c>
      <c r="E29" s="134">
        <v>3335880228</v>
      </c>
    </row>
    <row r="30" spans="1:5" ht="18" customHeight="1" x14ac:dyDescent="0.25">
      <c r="A30" s="97" t="e">
        <f>VLOOKUP(B30,'[1]LISTADO ATM'!$A$2:$C$821,3,0)</f>
        <v>#N/A</v>
      </c>
      <c r="B30" s="129"/>
      <c r="C30" s="132" t="e">
        <f>VLOOKUP(B30,'[1]LISTADO ATM'!$A$2:$B$821,2,0)</f>
        <v>#N/A</v>
      </c>
      <c r="D30" s="153"/>
      <c r="E30" s="154"/>
    </row>
    <row r="31" spans="1:5" ht="18" customHeight="1" thickBot="1" x14ac:dyDescent="0.3">
      <c r="A31" s="121" t="s">
        <v>2485</v>
      </c>
      <c r="B31" s="155">
        <f>COUNT(B19:B29)</f>
        <v>11</v>
      </c>
      <c r="C31" s="110"/>
      <c r="D31" s="110"/>
      <c r="E31" s="110"/>
    </row>
    <row r="32" spans="1:5" ht="18" customHeight="1" thickBot="1" x14ac:dyDescent="0.3">
      <c r="B32" s="102"/>
      <c r="E32" s="102"/>
    </row>
    <row r="33" spans="1:5" ht="17.45" customHeight="1" thickBot="1" x14ac:dyDescent="0.3">
      <c r="A33" s="175" t="s">
        <v>2564</v>
      </c>
      <c r="B33" s="176"/>
      <c r="C33" s="176"/>
      <c r="D33" s="176"/>
      <c r="E33" s="177"/>
    </row>
    <row r="34" spans="1:5" ht="18" x14ac:dyDescent="0.25">
      <c r="A34" s="99" t="s">
        <v>15</v>
      </c>
      <c r="B34" s="99" t="s">
        <v>2416</v>
      </c>
      <c r="C34" s="99" t="s">
        <v>46</v>
      </c>
      <c r="D34" s="99" t="s">
        <v>2419</v>
      </c>
      <c r="E34" s="108" t="s">
        <v>2417</v>
      </c>
    </row>
    <row r="35" spans="1:5" ht="18.75" customHeight="1" x14ac:dyDescent="0.25">
      <c r="A35" s="97" t="str">
        <f>VLOOKUP(B35,'[1]LISTADO ATM'!$A$2:$C$821,3,0)</f>
        <v>DISTRITO NACIONAL</v>
      </c>
      <c r="B35" s="129">
        <v>147</v>
      </c>
      <c r="C35" s="132" t="str">
        <f>VLOOKUP(B35,'[1]LISTADO ATM'!$A$2:$B$821,2,0)</f>
        <v xml:space="preserve">ATM Kiosco Megacentro I </v>
      </c>
      <c r="D35" s="129" t="s">
        <v>2511</v>
      </c>
      <c r="E35" s="134" t="s">
        <v>2594</v>
      </c>
    </row>
    <row r="36" spans="1:5" ht="18" x14ac:dyDescent="0.25">
      <c r="A36" s="97" t="str">
        <f>VLOOKUP(B36,'[1]LISTADO ATM'!$A$2:$C$821,3,0)</f>
        <v>SUR</v>
      </c>
      <c r="B36" s="129">
        <v>873</v>
      </c>
      <c r="C36" s="132" t="str">
        <f>VLOOKUP(B36,'[1]LISTADO ATM'!$A$2:$B$821,2,0)</f>
        <v xml:space="preserve">ATM Centro de Caja San Cristóbal II </v>
      </c>
      <c r="D36" s="129" t="s">
        <v>2511</v>
      </c>
      <c r="E36" s="134" t="s">
        <v>2595</v>
      </c>
    </row>
    <row r="37" spans="1:5" ht="18" x14ac:dyDescent="0.25">
      <c r="A37" s="97" t="str">
        <f>VLOOKUP(B37,'[1]LISTADO ATM'!$A$2:$C$821,3,0)</f>
        <v>DISTRITO NACIONAL</v>
      </c>
      <c r="B37" s="129">
        <v>437</v>
      </c>
      <c r="C37" s="132" t="str">
        <f>VLOOKUP(B37,'[1]LISTADO ATM'!$A$2:$B$821,2,0)</f>
        <v xml:space="preserve">ATM Autobanco Torre III </v>
      </c>
      <c r="D37" s="129" t="s">
        <v>2511</v>
      </c>
      <c r="E37" s="134">
        <v>3335880153</v>
      </c>
    </row>
    <row r="38" spans="1:5" ht="18" x14ac:dyDescent="0.25">
      <c r="A38" s="97" t="str">
        <f>VLOOKUP(B38,'[1]LISTADO ATM'!$A$2:$C$821,3,0)</f>
        <v>DISTRITO NACIONAL</v>
      </c>
      <c r="B38" s="129">
        <v>302</v>
      </c>
      <c r="C38" s="132" t="str">
        <f>VLOOKUP(B38,'[1]LISTADO ATM'!$A$2:$B$821,2,0)</f>
        <v xml:space="preserve">ATM S/M Aprezio Los Mameyes  </v>
      </c>
      <c r="D38" s="129" t="s">
        <v>2511</v>
      </c>
      <c r="E38" s="134">
        <v>3335880154</v>
      </c>
    </row>
    <row r="39" spans="1:5" ht="18" x14ac:dyDescent="0.25">
      <c r="A39" s="97" t="str">
        <f>VLOOKUP(B39,'[1]LISTADO ATM'!$A$2:$C$821,3,0)</f>
        <v>DISTRITO NACIONAL</v>
      </c>
      <c r="B39" s="129">
        <v>911</v>
      </c>
      <c r="C39" s="132" t="str">
        <f>VLOOKUP(B39,'[1]LISTADO ATM'!$A$2:$B$821,2,0)</f>
        <v xml:space="preserve">ATM Oficina Venezuela II </v>
      </c>
      <c r="D39" s="129" t="s">
        <v>2511</v>
      </c>
      <c r="E39" s="134">
        <v>3335880155</v>
      </c>
    </row>
    <row r="40" spans="1:5" ht="18" x14ac:dyDescent="0.25">
      <c r="A40" s="97" t="str">
        <f>VLOOKUP(B40,'[1]LISTADO ATM'!$A$2:$C$821,3,0)</f>
        <v>DISTRITO NACIONAL</v>
      </c>
      <c r="B40" s="129">
        <v>60</v>
      </c>
      <c r="C40" s="132" t="str">
        <f>VLOOKUP(B40,'[1]LISTADO ATM'!$A$2:$B$821,2,0)</f>
        <v xml:space="preserve">ATM Autobanco 27 de Febrero </v>
      </c>
      <c r="D40" s="129" t="s">
        <v>2511</v>
      </c>
      <c r="E40" s="134">
        <v>3335880156</v>
      </c>
    </row>
    <row r="41" spans="1:5" ht="18" x14ac:dyDescent="0.25">
      <c r="A41" s="97" t="str">
        <f>VLOOKUP(B41,'[1]LISTADO ATM'!$A$2:$C$821,3,0)</f>
        <v>DISTRITO NACIONAL</v>
      </c>
      <c r="B41" s="129">
        <v>577</v>
      </c>
      <c r="C41" s="132" t="str">
        <f>VLOOKUP(B41,'[1]LISTADO ATM'!$A$2:$B$821,2,0)</f>
        <v xml:space="preserve">ATM Olé Ave. Duarte </v>
      </c>
      <c r="D41" s="129" t="s">
        <v>2511</v>
      </c>
      <c r="E41" s="134" t="s">
        <v>2625</v>
      </c>
    </row>
    <row r="42" spans="1:5" ht="18" x14ac:dyDescent="0.25">
      <c r="A42" s="97" t="str">
        <f>VLOOKUP(B42,'[1]LISTADO ATM'!$A$2:$C$821,3,0)</f>
        <v>ESTE</v>
      </c>
      <c r="B42" s="129">
        <v>268</v>
      </c>
      <c r="C42" s="132" t="str">
        <f>VLOOKUP(B42,'[1]LISTADO ATM'!$A$2:$B$821,2,0)</f>
        <v xml:space="preserve">ATM Autobanco La Altagracia (Higuey) </v>
      </c>
      <c r="D42" s="129" t="s">
        <v>2511</v>
      </c>
      <c r="E42" s="134">
        <v>3335880217</v>
      </c>
    </row>
    <row r="43" spans="1:5" ht="18" x14ac:dyDescent="0.25">
      <c r="A43" s="97" t="str">
        <f>VLOOKUP(B43,'[1]LISTADO ATM'!$A$2:$C$821,3,0)</f>
        <v>DISTRITO NACIONAL</v>
      </c>
      <c r="B43" s="156">
        <v>389</v>
      </c>
      <c r="C43" s="132" t="str">
        <f>VLOOKUP(B43,'[1]LISTADO ATM'!$A$2:$B$821,2,0)</f>
        <v xml:space="preserve">ATM Casino Hotel Princess </v>
      </c>
      <c r="D43" s="129" t="s">
        <v>2511</v>
      </c>
      <c r="E43" s="132">
        <v>3335880182</v>
      </c>
    </row>
    <row r="44" spans="1:5" ht="18.75" thickBot="1" x14ac:dyDescent="0.3">
      <c r="A44" s="97"/>
      <c r="B44" s="156"/>
      <c r="C44" s="157"/>
      <c r="D44" s="129"/>
      <c r="E44" s="132"/>
    </row>
    <row r="45" spans="1:5" ht="18.75" thickBot="1" x14ac:dyDescent="0.3">
      <c r="A45" s="100"/>
      <c r="B45" s="150">
        <f>COUNT(B35:B43)</f>
        <v>9</v>
      </c>
      <c r="C45" s="110"/>
      <c r="D45" s="148"/>
      <c r="E45" s="149"/>
    </row>
    <row r="46" spans="1:5" ht="15.75" thickBot="1" x14ac:dyDescent="0.3">
      <c r="B46" s="102"/>
      <c r="E46" s="102"/>
    </row>
    <row r="47" spans="1:5" ht="18" x14ac:dyDescent="0.25">
      <c r="A47" s="186" t="s">
        <v>2488</v>
      </c>
      <c r="B47" s="187"/>
      <c r="C47" s="187"/>
      <c r="D47" s="187"/>
      <c r="E47" s="188"/>
    </row>
    <row r="48" spans="1:5" ht="17.45" customHeight="1" x14ac:dyDescent="0.25">
      <c r="A48" s="99" t="s">
        <v>15</v>
      </c>
      <c r="B48" s="99" t="s">
        <v>2416</v>
      </c>
      <c r="C48" s="101" t="s">
        <v>46</v>
      </c>
      <c r="D48" s="135" t="s">
        <v>2419</v>
      </c>
      <c r="E48" s="108" t="s">
        <v>2417</v>
      </c>
    </row>
    <row r="49" spans="1:5" ht="18" customHeight="1" x14ac:dyDescent="0.25">
      <c r="A49" s="97" t="str">
        <f>VLOOKUP(B49,'[1]LISTADO ATM'!$A$2:$C$821,3,0)</f>
        <v>DISTRITO NACIONAL</v>
      </c>
      <c r="B49" s="129">
        <v>743</v>
      </c>
      <c r="C49" s="132" t="str">
        <f>VLOOKUP(B49,'[1]LISTADO ATM'!$A$2:$B$821,2,0)</f>
        <v xml:space="preserve">ATM Oficina Los Frailes </v>
      </c>
      <c r="D49" s="127" t="s">
        <v>2572</v>
      </c>
      <c r="E49" s="132" t="s">
        <v>2600</v>
      </c>
    </row>
    <row r="50" spans="1:5" ht="19.5" customHeight="1" thickBot="1" x14ac:dyDescent="0.3">
      <c r="A50" s="97" t="str">
        <f>VLOOKUP(B50,'[1]LISTADO ATM'!$A$2:$C$821,3,0)</f>
        <v>NORTE</v>
      </c>
      <c r="B50" s="129">
        <v>910</v>
      </c>
      <c r="C50" s="132" t="str">
        <f>VLOOKUP(B50,'[1]LISTADO ATM'!$A$2:$B$821,2,0)</f>
        <v xml:space="preserve">ATM Oficina El Sol II (Santiago) </v>
      </c>
      <c r="D50" s="158" t="s">
        <v>2655</v>
      </c>
      <c r="E50" s="132">
        <v>3335880224</v>
      </c>
    </row>
    <row r="51" spans="1:5" ht="19.5" customHeight="1" thickBot="1" x14ac:dyDescent="0.3">
      <c r="A51" s="100" t="s">
        <v>2485</v>
      </c>
      <c r="B51" s="150">
        <f>COUNT(B49:B50)</f>
        <v>2</v>
      </c>
      <c r="C51" s="110"/>
      <c r="D51" s="136"/>
      <c r="E51" s="136"/>
    </row>
    <row r="52" spans="1:5" ht="19.5" customHeight="1" thickBot="1" x14ac:dyDescent="0.3">
      <c r="B52" s="102"/>
      <c r="E52" s="102"/>
    </row>
    <row r="53" spans="1:5" ht="18.75" thickBot="1" x14ac:dyDescent="0.3">
      <c r="A53" s="189" t="s">
        <v>2489</v>
      </c>
      <c r="B53" s="190"/>
      <c r="C53" s="96" t="s">
        <v>2412</v>
      </c>
      <c r="D53" s="102"/>
      <c r="E53" s="102"/>
    </row>
    <row r="54" spans="1:5" ht="19.5" customHeight="1" thickBot="1" x14ac:dyDescent="0.3">
      <c r="A54" s="191">
        <f>+B31+B45+B51</f>
        <v>22</v>
      </c>
      <c r="B54" s="192"/>
    </row>
    <row r="55" spans="1:5" ht="19.5" customHeight="1" thickBot="1" x14ac:dyDescent="0.3">
      <c r="B55" s="102"/>
      <c r="E55" s="102"/>
    </row>
    <row r="56" spans="1:5" ht="19.5" customHeight="1" thickBot="1" x14ac:dyDescent="0.3">
      <c r="A56" s="175" t="s">
        <v>2490</v>
      </c>
      <c r="B56" s="176"/>
      <c r="C56" s="176"/>
      <c r="D56" s="176"/>
      <c r="E56" s="177"/>
    </row>
    <row r="57" spans="1:5" ht="18" x14ac:dyDescent="0.25">
      <c r="A57" s="103" t="s">
        <v>15</v>
      </c>
      <c r="B57" s="108" t="s">
        <v>2416</v>
      </c>
      <c r="C57" s="101" t="s">
        <v>46</v>
      </c>
      <c r="D57" s="193" t="s">
        <v>2419</v>
      </c>
      <c r="E57" s="194"/>
    </row>
    <row r="58" spans="1:5" ht="18" x14ac:dyDescent="0.25">
      <c r="A58" s="129" t="str">
        <f>VLOOKUP(B58,'[1]LISTADO ATM'!$A$2:$C$821,3,0)</f>
        <v>ESTE</v>
      </c>
      <c r="B58" s="129">
        <v>802</v>
      </c>
      <c r="C58" s="129" t="str">
        <f>VLOOKUP(B58,'[1]LISTADO ATM'!$A$2:$B$821,2,0)</f>
        <v xml:space="preserve">ATM UNP Aeropuerto La Romana </v>
      </c>
      <c r="D58" s="184" t="s">
        <v>2492</v>
      </c>
      <c r="E58" s="185"/>
    </row>
    <row r="59" spans="1:5" ht="18" x14ac:dyDescent="0.25">
      <c r="A59" s="129" t="str">
        <f>VLOOKUP(B59,'[1]LISTADO ATM'!$A$2:$C$821,3,0)</f>
        <v>ESTE</v>
      </c>
      <c r="B59" s="129">
        <v>630</v>
      </c>
      <c r="C59" s="129" t="str">
        <f>VLOOKUP(B59,'[1]LISTADO ATM'!$A$2:$B$821,2,0)</f>
        <v xml:space="preserve">ATM Oficina Plaza Zaglul (SPM) </v>
      </c>
      <c r="D59" s="184" t="s">
        <v>2492</v>
      </c>
      <c r="E59" s="185"/>
    </row>
    <row r="60" spans="1:5" ht="18" x14ac:dyDescent="0.25">
      <c r="A60" s="129" t="str">
        <f>VLOOKUP(B60,'[1]LISTADO ATM'!$A$2:$C$821,3,0)</f>
        <v>DISTRITO NACIONAL</v>
      </c>
      <c r="B60" s="129">
        <v>561</v>
      </c>
      <c r="C60" s="129" t="str">
        <f>VLOOKUP(B60,'[1]LISTADO ATM'!$A$2:$B$821,2,0)</f>
        <v xml:space="preserve">ATM Comando Regional P.N. S.D. Este </v>
      </c>
      <c r="D60" s="184" t="s">
        <v>2596</v>
      </c>
      <c r="E60" s="185"/>
    </row>
    <row r="61" spans="1:5" ht="18" x14ac:dyDescent="0.25">
      <c r="A61" s="129" t="str">
        <f>VLOOKUP(B61,'[1]LISTADO ATM'!$A$2:$C$821,3,0)</f>
        <v>DISTRITO NACIONAL</v>
      </c>
      <c r="B61" s="129">
        <v>471</v>
      </c>
      <c r="C61" s="129" t="str">
        <f>VLOOKUP(B61,'[1]LISTADO ATM'!$A$2:$B$821,2,0)</f>
        <v>ATM Autoservicio DGT I</v>
      </c>
      <c r="D61" s="184" t="s">
        <v>2492</v>
      </c>
      <c r="E61" s="185"/>
    </row>
    <row r="62" spans="1:5" ht="18" x14ac:dyDescent="0.25">
      <c r="A62" s="129" t="str">
        <f>VLOOKUP(B62,'[1]LISTADO ATM'!$A$2:$C$821,3,0)</f>
        <v>DISTRITO NACIONAL</v>
      </c>
      <c r="B62" s="129">
        <v>567</v>
      </c>
      <c r="C62" s="129" t="str">
        <f>VLOOKUP(B62,'[1]LISTADO ATM'!$A$2:$B$821,2,0)</f>
        <v xml:space="preserve">ATM Oficina Máximo Gómez </v>
      </c>
      <c r="D62" s="184" t="s">
        <v>2596</v>
      </c>
      <c r="E62" s="185"/>
    </row>
    <row r="63" spans="1:5" ht="18" x14ac:dyDescent="0.25">
      <c r="A63" s="129" t="str">
        <f>VLOOKUP(B63,'[1]LISTADO ATM'!$A$2:$C$821,3,0)</f>
        <v>ESTE</v>
      </c>
      <c r="B63" s="129">
        <v>945</v>
      </c>
      <c r="C63" s="129" t="str">
        <f>VLOOKUP(B63,'[1]LISTADO ATM'!$A$2:$B$821,2,0)</f>
        <v xml:space="preserve">ATM UNP El Valle (Hato Mayor) </v>
      </c>
      <c r="D63" s="184" t="s">
        <v>2596</v>
      </c>
      <c r="E63" s="185"/>
    </row>
    <row r="64" spans="1:5" ht="18" x14ac:dyDescent="0.25">
      <c r="A64" s="129" t="str">
        <f>VLOOKUP(B64,'[1]LISTADO ATM'!$A$2:$C$821,3,0)</f>
        <v>ESTE</v>
      </c>
      <c r="B64" s="129">
        <v>673</v>
      </c>
      <c r="C64" s="129" t="str">
        <f>VLOOKUP(B64,'[1]LISTADO ATM'!$A$2:$B$821,2,0)</f>
        <v>ATM Clínica Dr. Cruz Jiminián</v>
      </c>
      <c r="D64" s="184" t="s">
        <v>2596</v>
      </c>
      <c r="E64" s="185"/>
    </row>
    <row r="65" spans="1:5" ht="18" customHeight="1" x14ac:dyDescent="0.25">
      <c r="A65" s="129" t="str">
        <f>VLOOKUP(B65,'[1]LISTADO ATM'!$A$2:$C$821,3,0)</f>
        <v>ESTE</v>
      </c>
      <c r="B65" s="129">
        <v>660</v>
      </c>
      <c r="C65" s="129" t="str">
        <f>VLOOKUP(B65,'[1]LISTADO ATM'!$A$2:$B$821,2,0)</f>
        <v>ATM Oficina Romana Norte II</v>
      </c>
      <c r="D65" s="184" t="s">
        <v>2492</v>
      </c>
      <c r="E65" s="185"/>
    </row>
    <row r="66" spans="1:5" ht="18" x14ac:dyDescent="0.25">
      <c r="A66" s="129" t="str">
        <f>VLOOKUP(B66,'[1]LISTADO ATM'!$A$2:$C$821,3,0)</f>
        <v>NORTE</v>
      </c>
      <c r="B66" s="129">
        <v>894</v>
      </c>
      <c r="C66" s="129" t="str">
        <f>VLOOKUP(B66,'[1]LISTADO ATM'!$A$2:$B$821,2,0)</f>
        <v>ATM Eco Petroleo Estero Hondo</v>
      </c>
      <c r="D66" s="184" t="s">
        <v>2596</v>
      </c>
      <c r="E66" s="185"/>
    </row>
    <row r="67" spans="1:5" ht="19.5" customHeight="1" x14ac:dyDescent="0.25">
      <c r="A67" s="129" t="str">
        <f>VLOOKUP(B67,'[1]LISTADO ATM'!$A$2:$C$821,3,0)</f>
        <v>SUR</v>
      </c>
      <c r="B67" s="129">
        <v>249</v>
      </c>
      <c r="C67" s="129" t="str">
        <f>VLOOKUP(B67,'[1]LISTADO ATM'!$A$2:$B$821,2,0)</f>
        <v xml:space="preserve">ATM Banco Agrícola Neiba </v>
      </c>
      <c r="D67" s="184" t="s">
        <v>2492</v>
      </c>
      <c r="E67" s="185"/>
    </row>
    <row r="68" spans="1:5" ht="18" x14ac:dyDescent="0.25">
      <c r="A68" s="129" t="str">
        <f>VLOOKUP(B68,'[1]LISTADO ATM'!$A$2:$C$821,3,0)</f>
        <v>NORTE</v>
      </c>
      <c r="B68" s="129">
        <v>411</v>
      </c>
      <c r="C68" s="129" t="str">
        <f>VLOOKUP(B68,'[1]LISTADO ATM'!$A$2:$B$821,2,0)</f>
        <v xml:space="preserve">ATM UNP Piedra Blanca </v>
      </c>
      <c r="D68" s="184" t="s">
        <v>2492</v>
      </c>
      <c r="E68" s="185"/>
    </row>
    <row r="69" spans="1:5" ht="18" x14ac:dyDescent="0.25">
      <c r="A69" s="129" t="str">
        <f>VLOOKUP(B69,'[1]LISTADO ATM'!$A$2:$C$821,3,0)</f>
        <v>ESTE</v>
      </c>
      <c r="B69" s="129">
        <v>608</v>
      </c>
      <c r="C69" s="129" t="str">
        <f>VLOOKUP(B69,'[1]LISTADO ATM'!$A$2:$B$821,2,0)</f>
        <v xml:space="preserve">ATM Oficina Jumbo (San Pedro) </v>
      </c>
      <c r="D69" s="184" t="s">
        <v>2492</v>
      </c>
      <c r="E69" s="185"/>
    </row>
    <row r="70" spans="1:5" ht="18.75" customHeight="1" x14ac:dyDescent="0.25">
      <c r="A70" s="129" t="str">
        <f>VLOOKUP(B70,'[1]LISTADO ATM'!$A$2:$C$821,3,0)</f>
        <v>DISTRITO NACIONAL</v>
      </c>
      <c r="B70" s="129">
        <v>718</v>
      </c>
      <c r="C70" s="129" t="str">
        <f>VLOOKUP(B70,'[1]LISTADO ATM'!$A$2:$B$821,2,0)</f>
        <v xml:space="preserve">ATM Feria Ganadera </v>
      </c>
      <c r="D70" s="184" t="s">
        <v>2492</v>
      </c>
      <c r="E70" s="185"/>
    </row>
    <row r="71" spans="1:5" ht="18.75" customHeight="1" thickBot="1" x14ac:dyDescent="0.3">
      <c r="A71" s="129" t="str">
        <f>VLOOKUP(B71,'[1]LISTADO ATM'!$A$2:$C$821,3,0)</f>
        <v>SUR</v>
      </c>
      <c r="B71" s="129">
        <v>783</v>
      </c>
      <c r="C71" s="129" t="str">
        <f>VLOOKUP(B71,'[1]LISTADO ATM'!$A$2:$B$821,2,0)</f>
        <v xml:space="preserve">ATM Autobanco Alfa y Omega (Barahona) </v>
      </c>
      <c r="D71" s="184" t="s">
        <v>2492</v>
      </c>
      <c r="E71" s="185"/>
    </row>
    <row r="72" spans="1:5" ht="18.75" customHeight="1" thickBot="1" x14ac:dyDescent="0.3">
      <c r="A72" s="100"/>
      <c r="B72" s="150">
        <f>COUNT(B58:B71)</f>
        <v>14</v>
      </c>
      <c r="C72" s="112"/>
      <c r="D72" s="112"/>
      <c r="E72" s="113"/>
    </row>
  </sheetData>
  <mergeCells count="27">
    <mergeCell ref="D70:E70"/>
    <mergeCell ref="D71:E71"/>
    <mergeCell ref="D65:E65"/>
    <mergeCell ref="D66:E66"/>
    <mergeCell ref="D67:E67"/>
    <mergeCell ref="D68:E68"/>
    <mergeCell ref="D69:E69"/>
    <mergeCell ref="A47:E47"/>
    <mergeCell ref="A53:B53"/>
    <mergeCell ref="A54:B54"/>
    <mergeCell ref="A56:E56"/>
    <mergeCell ref="D57:E57"/>
    <mergeCell ref="D63:E63"/>
    <mergeCell ref="D64:E64"/>
    <mergeCell ref="D58:E58"/>
    <mergeCell ref="D59:E59"/>
    <mergeCell ref="D60:E60"/>
    <mergeCell ref="D61:E61"/>
    <mergeCell ref="D62:E62"/>
    <mergeCell ref="A12:E12"/>
    <mergeCell ref="C15:E15"/>
    <mergeCell ref="A17:E17"/>
    <mergeCell ref="A33:E33"/>
    <mergeCell ref="A1:E1"/>
    <mergeCell ref="A2:E2"/>
    <mergeCell ref="A7:E7"/>
    <mergeCell ref="C10:E10"/>
  </mergeCells>
  <phoneticPr fontId="46" type="noConversion"/>
  <conditionalFormatting sqref="B73:B1048576">
    <cfRule type="duplicateValues" dxfId="93" priority="32"/>
    <cfRule type="duplicateValues" dxfId="92" priority="40"/>
  </conditionalFormatting>
  <conditionalFormatting sqref="E58">
    <cfRule type="duplicateValues" dxfId="91" priority="19"/>
  </conditionalFormatting>
  <conditionalFormatting sqref="E59">
    <cfRule type="duplicateValues" dxfId="90" priority="18"/>
  </conditionalFormatting>
  <conditionalFormatting sqref="E72 E51:E57 E31:E33 E45:E47 E1:E7 E10:E12 E15:E17">
    <cfRule type="duplicateValues" dxfId="89" priority="17"/>
  </conditionalFormatting>
  <conditionalFormatting sqref="E60">
    <cfRule type="duplicateValues" dxfId="88" priority="16"/>
  </conditionalFormatting>
  <conditionalFormatting sqref="E35">
    <cfRule type="duplicateValues" dxfId="87" priority="15"/>
  </conditionalFormatting>
  <conditionalFormatting sqref="B49:B72 B35:B47 B1:B7 B9:B12 B14:B17 B19:B33">
    <cfRule type="duplicateValues" dxfId="86" priority="6"/>
    <cfRule type="duplicateValues" dxfId="85" priority="9"/>
    <cfRule type="duplicateValues" dxfId="84" priority="14"/>
  </conditionalFormatting>
  <conditionalFormatting sqref="E61">
    <cfRule type="duplicateValues" dxfId="83" priority="13"/>
  </conditionalFormatting>
  <conditionalFormatting sqref="E62">
    <cfRule type="duplicateValues" dxfId="82" priority="12"/>
  </conditionalFormatting>
  <conditionalFormatting sqref="E63">
    <cfRule type="duplicateValues" dxfId="81" priority="11"/>
  </conditionalFormatting>
  <conditionalFormatting sqref="E64">
    <cfRule type="duplicateValues" dxfId="80" priority="10"/>
  </conditionalFormatting>
  <conditionalFormatting sqref="E65">
    <cfRule type="duplicateValues" dxfId="79" priority="8"/>
  </conditionalFormatting>
  <conditionalFormatting sqref="E9">
    <cfRule type="duplicateValues" dxfId="78" priority="7"/>
  </conditionalFormatting>
  <conditionalFormatting sqref="E42">
    <cfRule type="duplicateValues" dxfId="77" priority="5"/>
  </conditionalFormatting>
  <conditionalFormatting sqref="E28">
    <cfRule type="duplicateValues" dxfId="76" priority="4"/>
  </conditionalFormatting>
  <conditionalFormatting sqref="E50">
    <cfRule type="duplicateValues" dxfId="75" priority="3"/>
  </conditionalFormatting>
  <conditionalFormatting sqref="E66">
    <cfRule type="duplicateValues" dxfId="74" priority="20"/>
  </conditionalFormatting>
  <conditionalFormatting sqref="E36:E41">
    <cfRule type="duplicateValues" dxfId="73" priority="21"/>
  </conditionalFormatting>
  <conditionalFormatting sqref="E49">
    <cfRule type="duplicateValues" dxfId="72" priority="22"/>
  </conditionalFormatting>
  <conditionalFormatting sqref="E19:E27">
    <cfRule type="duplicateValues" dxfId="71" priority="23"/>
  </conditionalFormatting>
  <conditionalFormatting sqref="E14">
    <cfRule type="duplicateValues" dxfId="70" priority="24"/>
  </conditionalFormatting>
  <conditionalFormatting sqref="E67:E71">
    <cfRule type="duplicateValues" dxfId="69" priority="25"/>
  </conditionalFormatting>
  <conditionalFormatting sqref="B1:B7 B9:B12 B14:B17 B19:B33 B35:B47 B49:B72">
    <cfRule type="duplicateValues" dxfId="68" priority="26"/>
  </conditionalFormatting>
  <conditionalFormatting sqref="E29">
    <cfRule type="duplicateValues" dxfId="67" priority="2"/>
  </conditionalFormatting>
  <conditionalFormatting sqref="E43:E44">
    <cfRule type="duplicateValues" dxfId="66" priority="1"/>
  </conditionalFormatting>
  <hyperlinks>
    <hyperlink ref="E113" r:id="rId1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2456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2465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2512</v>
      </c>
      <c r="C255" s="38" t="s">
        <v>1275</v>
      </c>
    </row>
    <row r="256" spans="1:3" s="75" customFormat="1" x14ac:dyDescent="0.25">
      <c r="A256" s="83">
        <v>363</v>
      </c>
      <c r="B256" s="83" t="s">
        <v>2481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2479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2565</v>
      </c>
      <c r="C260" s="118" t="s">
        <v>1274</v>
      </c>
    </row>
    <row r="261" spans="1:3" s="75" customFormat="1" x14ac:dyDescent="0.25">
      <c r="A261" s="83">
        <v>369</v>
      </c>
      <c r="B261" s="83" t="s">
        <v>2480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2447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2473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2571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2470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2466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2570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2474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2477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2573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2475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2603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5" priority="2"/>
  </conditionalFormatting>
  <conditionalFormatting sqref="A827">
    <cfRule type="duplicateValues" dxfId="64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2423</v>
      </c>
      <c r="B1" s="199"/>
      <c r="C1" s="199"/>
      <c r="D1" s="199"/>
    </row>
    <row r="2" spans="1:5" x14ac:dyDescent="0.25">
      <c r="A2" s="50" t="s">
        <v>2424</v>
      </c>
      <c r="B2" s="50" t="s">
        <v>18</v>
      </c>
      <c r="C2" s="50" t="s">
        <v>2425</v>
      </c>
      <c r="D2" s="50" t="s">
        <v>2426</v>
      </c>
    </row>
    <row r="3" spans="1:5" ht="15.75" x14ac:dyDescent="0.25">
      <c r="A3" s="51">
        <v>335842945</v>
      </c>
      <c r="B3" s="51">
        <v>735</v>
      </c>
      <c r="C3" s="51" t="s">
        <v>2496</v>
      </c>
      <c r="D3" s="63" t="s">
        <v>2468</v>
      </c>
      <c r="E3" s="65"/>
    </row>
    <row r="4" spans="1:5" ht="15.75" x14ac:dyDescent="0.25">
      <c r="A4" s="51">
        <v>335842958</v>
      </c>
      <c r="B4" s="51">
        <v>630</v>
      </c>
      <c r="C4" s="51" t="s">
        <v>2496</v>
      </c>
      <c r="D4" s="63" t="s">
        <v>2468</v>
      </c>
      <c r="E4" s="65"/>
    </row>
    <row r="5" spans="1:5" ht="15.75" x14ac:dyDescent="0.25">
      <c r="A5" s="51">
        <v>335843364</v>
      </c>
      <c r="B5" s="51">
        <v>1</v>
      </c>
      <c r="C5" s="51" t="s">
        <v>2496</v>
      </c>
      <c r="D5" s="63" t="s">
        <v>2468</v>
      </c>
    </row>
    <row r="6" spans="1:5" ht="15.75" x14ac:dyDescent="0.25">
      <c r="A6" s="51" t="s">
        <v>2505</v>
      </c>
      <c r="B6" s="51">
        <v>98</v>
      </c>
      <c r="C6" s="51" t="s">
        <v>2496</v>
      </c>
      <c r="D6" s="63" t="s">
        <v>2468</v>
      </c>
    </row>
    <row r="7" spans="1:5" ht="15.75" x14ac:dyDescent="0.25">
      <c r="A7" s="51" t="s">
        <v>2504</v>
      </c>
      <c r="B7" s="51">
        <v>824</v>
      </c>
      <c r="C7" s="51" t="s">
        <v>2496</v>
      </c>
      <c r="D7" s="63" t="s">
        <v>2468</v>
      </c>
    </row>
    <row r="8" spans="1:5" ht="15.75" x14ac:dyDescent="0.25">
      <c r="A8" s="51" t="s">
        <v>2503</v>
      </c>
      <c r="B8" s="51">
        <v>736</v>
      </c>
      <c r="C8" s="51" t="s">
        <v>2496</v>
      </c>
      <c r="D8" s="63" t="s">
        <v>2468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2428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2429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2430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2431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2432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8" t="s">
        <v>2433</v>
      </c>
      <c r="B18" s="199"/>
      <c r="C18" s="199"/>
      <c r="D18" s="199"/>
    </row>
    <row r="19" spans="1:4" x14ac:dyDescent="0.25">
      <c r="A19" s="50" t="s">
        <v>2424</v>
      </c>
      <c r="B19" s="50" t="s">
        <v>18</v>
      </c>
      <c r="C19" s="50" t="s">
        <v>2434</v>
      </c>
      <c r="D19" s="50" t="s">
        <v>2435</v>
      </c>
    </row>
    <row r="20" spans="1:4" ht="15.75" x14ac:dyDescent="0.25">
      <c r="A20" s="51" t="s">
        <v>2502</v>
      </c>
      <c r="B20" s="51">
        <v>630</v>
      </c>
      <c r="C20" s="63" t="s">
        <v>2467</v>
      </c>
      <c r="D20" s="63" t="s">
        <v>2468</v>
      </c>
    </row>
    <row r="21" spans="1:4" ht="15.75" x14ac:dyDescent="0.25">
      <c r="A21" s="51" t="s">
        <v>2501</v>
      </c>
      <c r="B21" s="51">
        <v>410</v>
      </c>
      <c r="C21" s="63" t="s">
        <v>2467</v>
      </c>
      <c r="D21" s="63" t="s">
        <v>2468</v>
      </c>
    </row>
    <row r="22" spans="1:4" ht="15.75" x14ac:dyDescent="0.25">
      <c r="A22" s="51" t="s">
        <v>2500</v>
      </c>
      <c r="B22" s="51">
        <v>554</v>
      </c>
      <c r="C22" s="63" t="s">
        <v>2467</v>
      </c>
      <c r="D22" s="63" t="s">
        <v>2468</v>
      </c>
    </row>
    <row r="23" spans="1:4" ht="15.75" x14ac:dyDescent="0.25">
      <c r="A23" s="51" t="s">
        <v>2499</v>
      </c>
      <c r="B23" s="51">
        <v>511</v>
      </c>
      <c r="C23" s="63" t="s">
        <v>2467</v>
      </c>
      <c r="D23" s="63" t="s">
        <v>2468</v>
      </c>
    </row>
    <row r="24" spans="1:4" s="87" customFormat="1" ht="15.75" x14ac:dyDescent="0.25">
      <c r="A24" s="51" t="s">
        <v>2498</v>
      </c>
      <c r="B24" s="51">
        <v>194</v>
      </c>
      <c r="C24" s="63" t="s">
        <v>2467</v>
      </c>
      <c r="D24" s="63" t="s">
        <v>2468</v>
      </c>
    </row>
    <row r="25" spans="1:4" s="87" customFormat="1" ht="15.75" x14ac:dyDescent="0.25">
      <c r="A25" s="51" t="s">
        <v>2497</v>
      </c>
      <c r="B25" s="51">
        <v>414</v>
      </c>
      <c r="C25" s="63" t="s">
        <v>2467</v>
      </c>
      <c r="D25" s="63" t="s">
        <v>2468</v>
      </c>
    </row>
    <row r="26" spans="1:4" s="87" customFormat="1" ht="15.75" x14ac:dyDescent="0.25">
      <c r="A26" s="51" t="s">
        <v>2509</v>
      </c>
      <c r="B26" s="51">
        <v>272</v>
      </c>
      <c r="C26" s="63" t="s">
        <v>2467</v>
      </c>
      <c r="D26" s="63" t="s">
        <v>2468</v>
      </c>
    </row>
    <row r="27" spans="1:4" s="87" customFormat="1" ht="15.75" x14ac:dyDescent="0.25">
      <c r="A27" s="51" t="s">
        <v>2508</v>
      </c>
      <c r="B27" s="51">
        <v>411</v>
      </c>
      <c r="C27" s="63" t="s">
        <v>2467</v>
      </c>
      <c r="D27" s="63" t="s">
        <v>2468</v>
      </c>
    </row>
    <row r="28" spans="1:4" ht="15.75" x14ac:dyDescent="0.25">
      <c r="A28" s="51" t="s">
        <v>2507</v>
      </c>
      <c r="B28" s="51">
        <v>707</v>
      </c>
      <c r="C28" s="63" t="s">
        <v>2467</v>
      </c>
      <c r="D28" s="63" t="s">
        <v>2468</v>
      </c>
    </row>
    <row r="29" spans="1:4" s="64" customFormat="1" ht="15.75" x14ac:dyDescent="0.25">
      <c r="A29" s="51" t="s">
        <v>2506</v>
      </c>
      <c r="B29" s="51">
        <v>742</v>
      </c>
      <c r="C29" s="63" t="s">
        <v>2467</v>
      </c>
      <c r="D29" s="63" t="s">
        <v>2468</v>
      </c>
    </row>
    <row r="30" spans="1:4" s="64" customFormat="1" ht="15.75" x14ac:dyDescent="0.25">
      <c r="A30" s="51" t="s">
        <v>2510</v>
      </c>
      <c r="B30" s="51">
        <v>965</v>
      </c>
      <c r="C30" s="63" t="s">
        <v>2467</v>
      </c>
      <c r="D30" s="63" t="s">
        <v>2468</v>
      </c>
    </row>
    <row r="31" spans="1:4" s="64" customFormat="1" ht="15.75" x14ac:dyDescent="0.25">
      <c r="A31" s="51">
        <v>335843201</v>
      </c>
      <c r="B31" s="51">
        <v>395</v>
      </c>
      <c r="C31" s="63" t="s">
        <v>2427</v>
      </c>
      <c r="D31" s="63" t="s">
        <v>2468</v>
      </c>
    </row>
    <row r="32" spans="1:4" s="87" customFormat="1" ht="15.75" x14ac:dyDescent="0.25">
      <c r="A32" s="51">
        <v>335843203</v>
      </c>
      <c r="B32" s="51">
        <v>547</v>
      </c>
      <c r="C32" s="63" t="s">
        <v>2427</v>
      </c>
      <c r="D32" s="63" t="s">
        <v>2468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2468</v>
      </c>
    </row>
    <row r="35" spans="1:4" ht="16.5" thickBot="1" x14ac:dyDescent="0.3">
      <c r="A35" s="58"/>
      <c r="B35" s="58"/>
      <c r="C35" s="59" t="s">
        <v>2436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2437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2430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2438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2439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3" priority="119326"/>
  </conditionalFormatting>
  <conditionalFormatting sqref="B33">
    <cfRule type="duplicateValues" dxfId="62" priority="119327"/>
    <cfRule type="duplicateValues" dxfId="61" priority="119328"/>
  </conditionalFormatting>
  <conditionalFormatting sqref="A33">
    <cfRule type="duplicateValues" dxfId="60" priority="119340"/>
  </conditionalFormatting>
  <conditionalFormatting sqref="A33">
    <cfRule type="duplicateValues" dxfId="59" priority="119341"/>
    <cfRule type="duplicateValues" dxfId="58" priority="119342"/>
  </conditionalFormatting>
  <conditionalFormatting sqref="B4:B8">
    <cfRule type="duplicateValues" dxfId="57" priority="6"/>
  </conditionalFormatting>
  <conditionalFormatting sqref="B4:B8">
    <cfRule type="duplicateValues" dxfId="56" priority="5"/>
  </conditionalFormatting>
  <conditionalFormatting sqref="A3:A8">
    <cfRule type="duplicateValues" dxfId="55" priority="3"/>
    <cfRule type="duplicateValues" dxfId="54" priority="4"/>
  </conditionalFormatting>
  <conditionalFormatting sqref="B3">
    <cfRule type="duplicateValues" dxfId="53" priority="2"/>
  </conditionalFormatting>
  <conditionalFormatting sqref="B3">
    <cfRule type="duplicateValues" dxfId="5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233 días</v>
      </c>
      <c r="B3" s="40">
        <v>335649824</v>
      </c>
      <c r="C3" s="47">
        <v>44093</v>
      </c>
      <c r="D3" s="40" t="s">
        <v>2181</v>
      </c>
      <c r="E3" s="86">
        <v>196</v>
      </c>
      <c r="F3" s="40" t="str">
        <f>VLOOKUP(E3,'LISTADO ATM'!$A$2:$B$818,2,0)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2245</v>
      </c>
    </row>
    <row r="4" spans="1:11" ht="18" x14ac:dyDescent="0.25">
      <c r="A4" s="40" t="str">
        <f t="shared" ca="1" si="0"/>
        <v>214 días</v>
      </c>
      <c r="B4" s="40">
        <v>335668632</v>
      </c>
      <c r="C4" s="47">
        <v>44112</v>
      </c>
      <c r="D4" s="40" t="s">
        <v>2180</v>
      </c>
      <c r="E4" s="86">
        <v>875</v>
      </c>
      <c r="F4" s="40" t="str">
        <f>VLOOKUP(E4,'LISTADO ATM'!$A$2:$B$818,2,0)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2421</v>
      </c>
    </row>
    <row r="5" spans="1:11" ht="18" x14ac:dyDescent="0.25">
      <c r="A5" s="68" t="str">
        <f ca="1">CONCATENATE(TODAY()-C5," días")</f>
        <v>213 días</v>
      </c>
      <c r="B5" s="40" t="s">
        <v>2422</v>
      </c>
      <c r="C5" s="47">
        <v>44113</v>
      </c>
      <c r="D5" s="40" t="s">
        <v>2180</v>
      </c>
      <c r="E5" s="86">
        <v>979</v>
      </c>
      <c r="F5" s="40" t="str">
        <f>VLOOKUP(E5,'LISTADO ATM'!$A$2:$B$818,2,0)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2245</v>
      </c>
    </row>
    <row r="6" spans="1:11" ht="18" x14ac:dyDescent="0.25">
      <c r="A6" s="68" t="str">
        <f t="shared" ca="1" si="0"/>
        <v>213 días</v>
      </c>
      <c r="B6" s="40" t="s">
        <v>2440</v>
      </c>
      <c r="C6" s="47">
        <v>44113</v>
      </c>
      <c r="D6" s="40" t="s">
        <v>2180</v>
      </c>
      <c r="E6" s="86">
        <v>486</v>
      </c>
      <c r="F6" s="40" t="str">
        <f>VLOOKUP(E6,'LISTADO ATM'!$A$2:$B$818,2,0)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2421</v>
      </c>
    </row>
    <row r="7" spans="1:11" ht="18" x14ac:dyDescent="0.25">
      <c r="A7" s="68" t="str">
        <f t="shared" ca="1" si="0"/>
        <v>212 días</v>
      </c>
      <c r="B7" s="40" t="s">
        <v>2442</v>
      </c>
      <c r="C7" s="47">
        <v>44114</v>
      </c>
      <c r="D7" s="40" t="s">
        <v>2180</v>
      </c>
      <c r="E7" s="86">
        <v>868</v>
      </c>
      <c r="F7" s="40" t="str">
        <f>VLOOKUP(E7,'LISTADO ATM'!$A$2:$B$818,2,0)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2427</v>
      </c>
    </row>
    <row r="8" spans="1:11" ht="18" x14ac:dyDescent="0.25">
      <c r="A8" s="68" t="str">
        <f ca="1">CONCATENATE(TODAY()-C8," días")</f>
        <v>211 días</v>
      </c>
      <c r="B8" s="40">
        <v>335671618</v>
      </c>
      <c r="C8" s="47">
        <v>44115</v>
      </c>
      <c r="D8" s="40" t="s">
        <v>2180</v>
      </c>
      <c r="E8" s="86">
        <v>548</v>
      </c>
      <c r="F8" s="40" t="str">
        <f>VLOOKUP(E8,'LISTADO ATM'!$A$2:$B$818,2,0)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2219</v>
      </c>
    </row>
    <row r="9" spans="1:11" ht="18" x14ac:dyDescent="0.25">
      <c r="A9" s="68" t="str">
        <f t="shared" ca="1" si="0"/>
        <v>172.5 días</v>
      </c>
      <c r="B9" s="40" t="s">
        <v>2448</v>
      </c>
      <c r="C9" s="47">
        <v>44153.5</v>
      </c>
      <c r="D9" s="40" t="s">
        <v>2180</v>
      </c>
      <c r="E9" s="86">
        <v>803</v>
      </c>
      <c r="F9" s="40" t="str">
        <f>VLOOKUP(E9,'LISTADO ATM'!$A$2:$B$818,2,0)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2421</v>
      </c>
    </row>
    <row r="10" spans="1:11" ht="18" x14ac:dyDescent="0.25">
      <c r="A10" s="68" t="str">
        <f t="shared" ca="1" si="0"/>
        <v>171 días</v>
      </c>
      <c r="B10" s="40" t="s">
        <v>2451</v>
      </c>
      <c r="C10" s="47">
        <v>44155</v>
      </c>
      <c r="D10" s="40" t="s">
        <v>2180</v>
      </c>
      <c r="E10" s="86">
        <v>916</v>
      </c>
      <c r="F10" s="40" t="str">
        <f>VLOOKUP(E10,'LISTADO ATM'!$A$2:$B$818,2,0)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2245</v>
      </c>
    </row>
    <row r="11" spans="1:11" ht="18" x14ac:dyDescent="0.25">
      <c r="A11" s="68" t="str">
        <f t="shared" ca="1" si="0"/>
        <v>171 días</v>
      </c>
      <c r="B11" s="40" t="s">
        <v>2450</v>
      </c>
      <c r="C11" s="47">
        <v>44155</v>
      </c>
      <c r="D11" s="40" t="s">
        <v>2180</v>
      </c>
      <c r="E11" s="86">
        <v>893</v>
      </c>
      <c r="F11" s="40" t="str">
        <f>VLOOKUP(E11,'LISTADO ATM'!$A$2:$B$818,2,0)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2245</v>
      </c>
    </row>
    <row r="12" spans="1:11" ht="18" x14ac:dyDescent="0.25">
      <c r="A12" s="68" t="str">
        <f t="shared" ca="1" si="0"/>
        <v>177 días</v>
      </c>
      <c r="B12" s="71" t="s">
        <v>2445</v>
      </c>
      <c r="C12" s="67">
        <v>44149</v>
      </c>
      <c r="D12" s="40" t="s">
        <v>2180</v>
      </c>
      <c r="E12" s="86">
        <v>850</v>
      </c>
      <c r="F12" s="40" t="str">
        <f>VLOOKUP(E12,'LISTADO ATM'!$A$2:$B$818,2,0)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2245</v>
      </c>
    </row>
    <row r="13" spans="1:11" ht="18" x14ac:dyDescent="0.25">
      <c r="A13" s="68" t="str">
        <f t="shared" ca="1" si="0"/>
        <v>130.15079861111 días</v>
      </c>
      <c r="B13" s="40">
        <v>335753026</v>
      </c>
      <c r="C13" s="47">
        <v>44195.84920138889</v>
      </c>
      <c r="D13" s="40" t="s">
        <v>2180</v>
      </c>
      <c r="E13" s="86">
        <v>7</v>
      </c>
      <c r="F13" s="40" t="str">
        <f>VLOOKUP(E13,'LISTADO ATM'!$A$2:$B$818,2,0)</f>
        <v>ATM Isla San Juan (RETIRADO)</v>
      </c>
      <c r="G13" s="40" t="s">
        <v>2031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2469</v>
      </c>
    </row>
    <row r="14" spans="1:11" ht="18" x14ac:dyDescent="0.25">
      <c r="A14" s="68" t="str">
        <f t="shared" ca="1" si="0"/>
        <v>69.6746064814797 días</v>
      </c>
      <c r="B14" s="88">
        <v>335806150</v>
      </c>
      <c r="C14" s="85">
        <v>44256.32539351852</v>
      </c>
      <c r="D14" s="40" t="s">
        <v>2180</v>
      </c>
      <c r="E14" s="86">
        <v>70</v>
      </c>
      <c r="F14" s="40" t="str">
        <f>VLOOKUP(E14,'LISTADO ATM'!$A$2:$B$818,2,0)</f>
        <v xml:space="preserve">ATM Autoservicio Plaza Lama Zona Oriental </v>
      </c>
      <c r="G14" s="40" t="s">
        <v>2031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2219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1" priority="69"/>
  </conditionalFormatting>
  <conditionalFormatting sqref="E9:E1048576 E1:E2">
    <cfRule type="duplicateValues" dxfId="50" priority="99250"/>
  </conditionalFormatting>
  <conditionalFormatting sqref="E4">
    <cfRule type="duplicateValues" dxfId="49" priority="62"/>
  </conditionalFormatting>
  <conditionalFormatting sqref="E5:E8">
    <cfRule type="duplicateValues" dxfId="48" priority="60"/>
  </conditionalFormatting>
  <conditionalFormatting sqref="B12">
    <cfRule type="duplicateValues" dxfId="47" priority="34"/>
    <cfRule type="duplicateValues" dxfId="46" priority="35"/>
    <cfRule type="duplicateValues" dxfId="45" priority="36"/>
  </conditionalFormatting>
  <conditionalFormatting sqref="B12">
    <cfRule type="duplicateValues" dxfId="44" priority="33"/>
  </conditionalFormatting>
  <conditionalFormatting sqref="B12">
    <cfRule type="duplicateValues" dxfId="43" priority="31"/>
    <cfRule type="duplicateValues" dxfId="42" priority="32"/>
  </conditionalFormatting>
  <conditionalFormatting sqref="B12">
    <cfRule type="duplicateValues" dxfId="41" priority="28"/>
    <cfRule type="duplicateValues" dxfId="40" priority="29"/>
    <cfRule type="duplicateValues" dxfId="39" priority="30"/>
  </conditionalFormatting>
  <conditionalFormatting sqref="B12">
    <cfRule type="duplicateValues" dxfId="38" priority="27"/>
  </conditionalFormatting>
  <conditionalFormatting sqref="B12">
    <cfRule type="duplicateValues" dxfId="37" priority="25"/>
    <cfRule type="duplicateValues" dxfId="36" priority="26"/>
  </conditionalFormatting>
  <conditionalFormatting sqref="B12">
    <cfRule type="duplicateValues" dxfId="35" priority="24"/>
  </conditionalFormatting>
  <conditionalFormatting sqref="B12">
    <cfRule type="duplicateValues" dxfId="34" priority="21"/>
    <cfRule type="duplicateValues" dxfId="33" priority="22"/>
    <cfRule type="duplicateValues" dxfId="32" priority="23"/>
  </conditionalFormatting>
  <conditionalFormatting sqref="B12">
    <cfRule type="duplicateValues" dxfId="31" priority="20"/>
  </conditionalFormatting>
  <conditionalFormatting sqref="B12">
    <cfRule type="duplicateValues" dxfId="30" priority="19"/>
  </conditionalFormatting>
  <conditionalFormatting sqref="B14">
    <cfRule type="duplicateValues" dxfId="29" priority="18"/>
  </conditionalFormatting>
  <conditionalFormatting sqref="B14">
    <cfRule type="duplicateValues" dxfId="28" priority="15"/>
    <cfRule type="duplicateValues" dxfId="27" priority="16"/>
    <cfRule type="duplicateValues" dxfId="26" priority="17"/>
  </conditionalFormatting>
  <conditionalFormatting sqref="B14">
    <cfRule type="duplicateValues" dxfId="25" priority="13"/>
    <cfRule type="duplicateValues" dxfId="24" priority="14"/>
  </conditionalFormatting>
  <conditionalFormatting sqref="B14">
    <cfRule type="duplicateValues" dxfId="23" priority="10"/>
    <cfRule type="duplicateValues" dxfId="22" priority="11"/>
    <cfRule type="duplicateValues" dxfId="21" priority="12"/>
  </conditionalFormatting>
  <conditionalFormatting sqref="B14">
    <cfRule type="duplicateValues" dxfId="20" priority="9"/>
  </conditionalFormatting>
  <conditionalFormatting sqref="B14">
    <cfRule type="duplicateValues" dxfId="19" priority="8"/>
  </conditionalFormatting>
  <conditionalFormatting sqref="B14">
    <cfRule type="duplicateValues" dxfId="18" priority="7"/>
  </conditionalFormatting>
  <conditionalFormatting sqref="B14">
    <cfRule type="duplicateValues" dxfId="17" priority="4"/>
    <cfRule type="duplicateValues" dxfId="16" priority="5"/>
    <cfRule type="duplicateValues" dxfId="15" priority="6"/>
  </conditionalFormatting>
  <conditionalFormatting sqref="B14">
    <cfRule type="duplicateValues" dxfId="14" priority="2"/>
    <cfRule type="duplicateValues" dxfId="13" priority="3"/>
  </conditionalFormatting>
  <conditionalFormatting sqref="C14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2566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2567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2559</v>
      </c>
      <c r="C6" s="29" t="s">
        <v>2515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2560</v>
      </c>
      <c r="C8" s="29" t="s">
        <v>2516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2517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2520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2547</v>
      </c>
      <c r="C374" s="29" t="s">
        <v>2534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2521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2548</v>
      </c>
      <c r="C377" s="29" t="s">
        <v>2535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2513</v>
      </c>
      <c r="D388" s="29" t="s">
        <v>87</v>
      </c>
      <c r="E388" s="29" t="s">
        <v>90</v>
      </c>
      <c r="F388" s="32" t="s">
        <v>2031</v>
      </c>
      <c r="G388" s="32" t="s">
        <v>2514</v>
      </c>
      <c r="H388" s="32" t="s">
        <v>2514</v>
      </c>
      <c r="I388" s="32" t="s">
        <v>1277</v>
      </c>
      <c r="J388" s="32" t="s">
        <v>2033</v>
      </c>
      <c r="K388" s="32" t="s">
        <v>2514</v>
      </c>
      <c r="L388" s="32" t="s">
        <v>2514</v>
      </c>
      <c r="M388" s="32" t="s">
        <v>2514</v>
      </c>
      <c r="N388" s="32" t="s">
        <v>2514</v>
      </c>
      <c r="O388" s="32" t="s">
        <v>1182</v>
      </c>
    </row>
    <row r="389" spans="1:15" ht="15.75" x14ac:dyDescent="0.25">
      <c r="A389" s="31">
        <v>363</v>
      </c>
      <c r="B389" s="32" t="s">
        <v>2549</v>
      </c>
      <c r="C389" s="29" t="s">
        <v>2536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2550</v>
      </c>
      <c r="C391" s="29" t="s">
        <v>2537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2551</v>
      </c>
      <c r="C393" s="29" t="s">
        <v>2538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2552</v>
      </c>
      <c r="C394" s="29" t="s">
        <v>2539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2546</v>
      </c>
      <c r="C395" s="29" t="s">
        <v>2533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2522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2556</v>
      </c>
      <c r="C399" s="29" t="s">
        <v>2543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2523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2446</v>
      </c>
      <c r="C403" s="29" t="s">
        <v>2524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2525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2557</v>
      </c>
      <c r="C405" s="29" t="s">
        <v>2544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2526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2553</v>
      </c>
      <c r="C499" s="29" t="s">
        <v>2540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2493</v>
      </c>
      <c r="C502" s="32" t="s">
        <v>2459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2453</v>
      </c>
      <c r="C504" s="32" t="s">
        <v>2454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2527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2471</v>
      </c>
      <c r="C547" s="32" t="s">
        <v>2472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2554</v>
      </c>
      <c r="C549" s="29" t="s">
        <v>2541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2476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2494</v>
      </c>
      <c r="C557" s="32" t="s">
        <v>2477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2495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2444</v>
      </c>
      <c r="C579" s="29" t="s">
        <v>2528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2558</v>
      </c>
      <c r="C583" s="29" t="s">
        <v>2545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2555</v>
      </c>
      <c r="C650" s="29" t="s">
        <v>2542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2530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2531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2532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42" t="s">
        <v>2604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0" priority="2"/>
  </conditionalFormatting>
  <conditionalFormatting sqref="B1:B1048576">
    <cfRule type="duplicateValues" dxfId="9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2021-04-04T13:22:32Z</cp:lastPrinted>
  <dcterms:created xsi:type="dcterms:W3CDTF">2014-10-01T23:18:29Z</dcterms:created>
  <dcterms:modified xsi:type="dcterms:W3CDTF">2021-05-10T12:26:20Z</dcterms:modified>
</cp:coreProperties>
</file>