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1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REPORTE!$A$4:$Q$57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64" i="1"/>
  <c r="F6" i="1"/>
  <c r="G6" i="1"/>
  <c r="H6" i="1"/>
  <c r="I6" i="1"/>
  <c r="J6" i="1"/>
  <c r="K6" i="1"/>
  <c r="F64" i="1"/>
  <c r="G64" i="1"/>
  <c r="H64" i="1"/>
  <c r="I64" i="1"/>
  <c r="J64" i="1"/>
  <c r="K64" i="1"/>
  <c r="A46" i="16" l="1"/>
  <c r="C46" i="16"/>
  <c r="A45" i="16"/>
  <c r="C45" i="16"/>
  <c r="A36" i="16"/>
  <c r="C36" i="16"/>
  <c r="A24" i="16"/>
  <c r="C24" i="16"/>
  <c r="A25" i="16"/>
  <c r="C25" i="16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3" i="1"/>
  <c r="A62" i="1"/>
  <c r="A61" i="1"/>
  <c r="A60" i="1"/>
  <c r="A59" i="1"/>
  <c r="B79" i="16"/>
  <c r="A71" i="16"/>
  <c r="C71" i="16"/>
  <c r="A72" i="16"/>
  <c r="C72" i="16"/>
  <c r="A73" i="16"/>
  <c r="C73" i="16"/>
  <c r="A74" i="16"/>
  <c r="C74" i="16"/>
  <c r="A75" i="16"/>
  <c r="C75" i="16"/>
  <c r="A76" i="16"/>
  <c r="C76" i="16"/>
  <c r="A77" i="16"/>
  <c r="C77" i="16"/>
  <c r="A78" i="16"/>
  <c r="C78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4" i="16"/>
  <c r="A44" i="16"/>
  <c r="C43" i="16"/>
  <c r="A43" i="16"/>
  <c r="B39" i="16"/>
  <c r="C38" i="16"/>
  <c r="A38" i="16"/>
  <c r="C37" i="16"/>
  <c r="A37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50" i="1" l="1"/>
  <c r="A51" i="1"/>
  <c r="A52" i="1"/>
  <c r="A53" i="1"/>
  <c r="A54" i="1"/>
  <c r="A5" i="1"/>
  <c r="A55" i="1"/>
  <c r="A56" i="1"/>
  <c r="A57" i="1"/>
  <c r="A58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" i="1"/>
  <c r="G5" i="1"/>
  <c r="H5" i="1"/>
  <c r="I5" i="1"/>
  <c r="J5" i="1"/>
  <c r="K5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8" i="1"/>
  <c r="G27" i="1"/>
  <c r="G26" i="1"/>
  <c r="G25" i="1"/>
  <c r="G24" i="1"/>
  <c r="G23" i="1"/>
  <c r="F28" i="1" l="1"/>
  <c r="H28" i="1"/>
  <c r="I28" i="1"/>
  <c r="J28" i="1"/>
  <c r="K28" i="1"/>
  <c r="F27" i="1"/>
  <c r="H27" i="1"/>
  <c r="I27" i="1"/>
  <c r="J27" i="1"/>
  <c r="K27" i="1"/>
  <c r="F26" i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A28" i="1"/>
  <c r="A27" i="1"/>
  <c r="A26" i="1"/>
  <c r="A25" i="1"/>
  <c r="A24" i="1"/>
  <c r="A23" i="1"/>
  <c r="F22" i="1"/>
  <c r="G22" i="1"/>
  <c r="H22" i="1"/>
  <c r="I22" i="1"/>
  <c r="J22" i="1"/>
  <c r="K22" i="1"/>
  <c r="A22" i="1"/>
  <c r="F21" i="1" l="1"/>
  <c r="H21" i="1"/>
  <c r="I21" i="1"/>
  <c r="J21" i="1"/>
  <c r="K21" i="1"/>
  <c r="A21" i="1"/>
  <c r="F20" i="1" l="1"/>
  <c r="H20" i="1"/>
  <c r="I20" i="1"/>
  <c r="J20" i="1"/>
  <c r="K20" i="1"/>
  <c r="A20" i="1"/>
  <c r="F19" i="1" l="1"/>
  <c r="H19" i="1"/>
  <c r="I19" i="1"/>
  <c r="J19" i="1"/>
  <c r="K19" i="1"/>
  <c r="A19" i="1"/>
  <c r="F18" i="1" l="1"/>
  <c r="H18" i="1"/>
  <c r="I18" i="1"/>
  <c r="J18" i="1"/>
  <c r="K18" i="1"/>
  <c r="A18" i="1"/>
  <c r="F17" i="1" l="1"/>
  <c r="H17" i="1"/>
  <c r="I17" i="1"/>
  <c r="J17" i="1"/>
  <c r="K17" i="1"/>
  <c r="F16" i="1"/>
  <c r="H16" i="1"/>
  <c r="I16" i="1"/>
  <c r="J16" i="1"/>
  <c r="K16" i="1"/>
  <c r="F15" i="1"/>
  <c r="H15" i="1"/>
  <c r="I15" i="1"/>
  <c r="J15" i="1"/>
  <c r="K15" i="1"/>
  <c r="F14" i="1"/>
  <c r="H14" i="1"/>
  <c r="I14" i="1"/>
  <c r="J14" i="1"/>
  <c r="K14" i="1"/>
  <c r="F12" i="1"/>
  <c r="H12" i="1"/>
  <c r="I12" i="1"/>
  <c r="J12" i="1"/>
  <c r="K12" i="1"/>
  <c r="A17" i="1"/>
  <c r="A16" i="1"/>
  <c r="A15" i="1"/>
  <c r="A14" i="1"/>
  <c r="A12" i="1"/>
  <c r="F7" i="1" l="1"/>
  <c r="F8" i="1"/>
  <c r="F9" i="1"/>
  <c r="F10" i="1"/>
  <c r="F11" i="1"/>
  <c r="F13" i="1"/>
  <c r="A13" i="1" l="1"/>
  <c r="H13" i="1"/>
  <c r="I13" i="1"/>
  <c r="J13" i="1"/>
  <c r="K13" i="1"/>
  <c r="H11" i="1" l="1"/>
  <c r="I11" i="1"/>
  <c r="J11" i="1"/>
  <c r="K11" i="1"/>
  <c r="A11" i="1"/>
  <c r="H10" i="1" l="1"/>
  <c r="I10" i="1"/>
  <c r="J10" i="1"/>
  <c r="K10" i="1"/>
  <c r="H9" i="1"/>
  <c r="I9" i="1"/>
  <c r="J9" i="1"/>
  <c r="K9" i="1"/>
  <c r="A10" i="1"/>
  <c r="A9" i="1"/>
  <c r="A8" i="1" l="1"/>
  <c r="H8" i="1"/>
  <c r="I8" i="1"/>
  <c r="J8" i="1"/>
  <c r="K8" i="1"/>
  <c r="A7" i="1"/>
  <c r="H7" i="1"/>
  <c r="I7" i="1"/>
  <c r="J7" i="1"/>
  <c r="K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<sst xmlns="http://schemas.openxmlformats.org/spreadsheetml/2006/main" count="13459" uniqueCount="2651">
  <si>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</si>
  <si>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</si>
  <si>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</si>
  <si>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</si>
  <si>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</si>
  <si>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</si>
  <si>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</si>
  <si>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</si>
  <si>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</si>
  <si>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</si>
  <si>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</si>
  <si>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</si>
  <si>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</si>
  <si>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</si>
  <si>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</si>
  <si>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</si>
  <si>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</si>
  <si>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</si>
  <si>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</si>
  <si>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</si>
  <si>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</si>
  <si>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</si>
  <si>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</si>
  <si>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</si>
  <si>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</si>
  <si>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</si>
  <si>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</si>
  <si>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</si>
  <si>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</si>
  <si>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</si>
  <si>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</si>
  <si>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</si>
  <si>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</si>
  <si>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</si>
  <si>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</si>
  <si>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</si>
  <si>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</si>
  <si>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</si>
  <si>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</si>
  <si>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</si>
  <si>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</si>
  <si>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</si>
  <si>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</si>
  <si>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</si>
  <si>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</si>
  <si>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</si>
  <si>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</si>
  <si>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</si>
  <si>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</si>
  <si>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</si>
  <si>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</si>
  <si>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</si>
  <si>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</si>
  <si>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</si>
  <si>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</si>
  <si>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</si>
  <si>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</si>
  <si>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</si>
  <si>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</si>
  <si>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</si>
  <si>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</si>
  <si>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</si>
  <si>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</si>
  <si>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</si>
  <si>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</si>
  <si>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</si>
  <si>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</si>
  <si>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</si>
  <si>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</si>
  <si>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</si>
  <si>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</si>
  <si>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</si>
  <si>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</si>
  <si>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</si>
  <si>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</si>
  <si>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</si>
  <si>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</si>
  <si>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</si>
  <si>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</si>
  <si>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</si>
  <si>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</si>
  <si>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</si>
  <si>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</si>
  <si>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</si>
  <si>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</si>
  <si>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</si>
  <si>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</si>
  <si>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</si>
  <si>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</si>
  <si>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</si>
  <si>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</si>
  <si>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</si>
  <si>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</si>
  <si>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</si>
  <si>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</si>
  <si>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</si>
  <si>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</si>
  <si>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</si>
  <si>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</si>
  <si>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</si>
  <si>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</si>
  <si>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</si>
  <si>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</si>
  <si>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</si>
  <si>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</si>
  <si>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</si>
  <si>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</si>
  <si>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</si>
  <si>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</si>
  <si>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</si>
  <si>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</si>
  <si>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</si>
  <si>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</si>
  <si>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</si>
  <si>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</si>
  <si>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</si>
  <si>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</si>
  <si>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</si>
  <si>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</si>
  <si>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</si>
  <si>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</si>
  <si>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</si>
  <si>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</si>
  <si>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</si>
  <si>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</si>
  <si>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</si>
  <si>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</si>
  <si>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</si>
  <si>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</si>
  <si>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</si>
  <si>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</si>
  <si>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</si>
  <si>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</si>
  <si>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</si>
  <si>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</si>
  <si>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</si>
  <si>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</si>
  <si>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</si>
  <si>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</si>
  <si>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</si>
  <si>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</si>
  <si>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</si>
  <si>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</si>
  <si>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</si>
  <si>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</si>
  <si>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</si>
  <si>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</si>
  <si>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</si>
  <si>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</si>
  <si>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</si>
  <si>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</si>
  <si>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</si>
  <si>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</si>
  <si>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</si>
  <si>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</si>
  <si>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</si>
  <si>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</si>
  <si>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</si>
  <si>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</si>
  <si>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</si>
  <si>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</si>
  <si>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</si>
  <si>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</si>
  <si>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</si>
  <si>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</si>
  <si>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</si>
  <si>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</si>
  <si>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</si>
  <si>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</si>
  <si>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</si>
  <si>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</si>
  <si>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</si>
  <si>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</si>
  <si>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</si>
  <si>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</si>
  <si>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</si>
  <si>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</si>
  <si>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</si>
  <si>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</si>
  <si>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</si>
  <si>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</si>
  <si>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</si>
  <si>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</si>
  <si>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</si>
  <si>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</si>
  <si>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</si>
  <si>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</si>
  <si>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</si>
  <si>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</si>
  <si>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</si>
  <si>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</si>
  <si>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</si>
  <si>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</si>
  <si>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</si>
  <si>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</si>
  <si>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</si>
  <si>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</si>
  <si>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</si>
  <si>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</si>
  <si>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</si>
  <si>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</si>
  <si>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</si>
  <si>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</si>
  <si>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</si>
  <si>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</si>
  <si>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</si>
  <si>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</si>
  <si>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</si>
  <si>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</si>
  <si>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</si>
  <si>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</si>
  <si>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</si>
  <si>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</si>
  <si>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</si>
  <si>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</si>
  <si>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</si>
  <si>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</si>
  <si>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</si>
  <si>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</si>
  <si>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</si>
  <si>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</si>
  <si>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</si>
  <si>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</si>
  <si>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</si>
  <si>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</si>
  <si>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</si>
  <si>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</si>
  <si>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</si>
  <si>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</si>
  <si>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</si>
  <si>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</si>
  <si>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</si>
  <si>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</si>
  <si>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</si>
  <si>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</si>
  <si>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</si>
  <si>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</si>
  <si>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</si>
  <si>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</si>
  <si>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</si>
  <si>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</si>
  <si>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</si>
  <si>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</si>
  <si>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</si>
  <si>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</si>
  <si>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</si>
  <si>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</si>
  <si>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</si>
  <si>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</si>
  <si>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</si>
  <si>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</si>
  <si>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</si>
  <si>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</si>
  <si>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</si>
  <si>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</si>
  <si>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</si>
  <si>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</si>
  <si>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</si>
  <si>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</si>
  <si>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</si>
  <si>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</si>
  <si>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</si>
  <si>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</si>
  <si>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</si>
  <si>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</si>
  <si>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</si>
  <si>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</si>
  <si>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</si>
  <si>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</si>
  <si>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</si>
  <si>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</si>
  <si>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</si>
  <si>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</si>
  <si>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</si>
  <si>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</si>
  <si>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</si>
  <si>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</si>
  <si>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</si>
  <si>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</si>
  <si>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</si>
  <si>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</si>
  <si>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</si>
  <si>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</si>
  <si>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</si>
  <si>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</si>
  <si>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</si>
  <si>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</si>
  <si>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</si>
  <si>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</si>
  <si>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</si>
  <si>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</si>
  <si>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</si>
  <si>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</si>
  <si>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</si>
  <si>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</si>
  <si>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</si>
  <si>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</si>
  <si>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</si>
  <si>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</si>
  <si>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</si>
  <si>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</si>
  <si>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</si>
  <si>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</si>
  <si>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</si>
  <si>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</si>
  <si>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</si>
  <si>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</si>
  <si>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</si>
  <si>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</si>
  <si>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</si>
  <si>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</si>
  <si>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</si>
  <si>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</si>
  <si>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</si>
  <si>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</si>
  <si>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</si>
  <si>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</si>
  <si>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</si>
  <si>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</si>
  <si>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</si>
  <si>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</si>
  <si>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</si>
  <si>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</si>
  <si>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</si>
  <si>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</si>
  <si>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</si>
  <si>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</si>
  <si>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</si>
  <si>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</si>
  <si>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</si>
  <si>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</si>
  <si>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</si>
  <si>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</si>
  <si>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</si>
  <si>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</si>
  <si>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</si>
  <si>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</si>
  <si>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</si>
  <si>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</si>
  <si>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</si>
  <si>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</si>
  <si>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</si>
  <si>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</si>
  <si>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</si>
  <si>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</si>
  <si>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</si>
  <si>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</si>
  <si>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</si>
  <si>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</si>
  <si>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</si>
  <si>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</si>
  <si>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</si>
  <si>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</si>
  <si>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</si>
  <si>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</si>
  <si>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</si>
  <si>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</si>
  <si>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</si>
  <si>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</si>
  <si>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</si>
  <si>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</si>
  <si>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</si>
  <si>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</si>
  <si>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</si>
  <si>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</si>
  <si>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</si>
  <si>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</si>
  <si>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</si>
  <si>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</si>
  <si>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</si>
  <si>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</si>
  <si>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</si>
  <si>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</si>
  <si>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</si>
  <si>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</si>
  <si>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</si>
  <si>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</si>
  <si>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</si>
  <si>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</si>
  <si>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</si>
  <si>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</si>
  <si>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</si>
  <si>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</si>
  <si>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</si>
  <si>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</si>
  <si>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</si>
  <si>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</si>
  <si>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</si>
  <si>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</si>
  <si>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</si>
  <si>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</si>
  <si>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</si>
  <si>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</si>
  <si>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</si>
  <si>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</si>
  <si>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</si>
  <si>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</si>
  <si>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</si>
  <si>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</si>
  <si>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</si>
  <si>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</si>
  <si>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</si>
  <si>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</si>
  <si>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</si>
  <si>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</si>
  <si>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</si>
  <si>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</si>
  <si>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</si>
  <si>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</si>
  <si>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</si>
  <si>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</si>
  <si>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</si>
  <si>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</si>
  <si>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</si>
  <si>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</si>
  <si>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</si>
  <si>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</si>
  <si>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</si>
  <si>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</si>
  <si>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</si>
  <si>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</si>
  <si>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</si>
  <si>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</si>
  <si>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</si>
  <si>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</si>
  <si>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</si>
  <si>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</si>
  <si>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</si>
  <si>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</si>
  <si>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</si>
  <si>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</si>
  <si>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</si>
  <si>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</si>
  <si>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</si>
  <si>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</si>
  <si>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</si>
  <si>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</si>
  <si>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</si>
  <si>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</si>
  <si>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</si>
  <si>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</si>
  <si>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</si>
  <si>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</si>
  <si>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</si>
  <si>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</si>
  <si>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</si>
  <si>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</si>
  <si>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</si>
  <si>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</si>
  <si>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</si>
  <si>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</si>
  <si>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</si>
  <si>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</si>
  <si>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</si>
  <si>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</si>
  <si>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</si>
  <si>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</si>
  <si>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</si>
  <si>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</si>
  <si>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</si>
  <si>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</si>
  <si>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</si>
  <si>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</si>
  <si>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</si>
  <si>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</si>
  <si>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</si>
  <si>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</si>
  <si>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</si>
  <si>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</si>
  <si>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</si>
  <si>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</si>
  <si>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</si>
  <si>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</si>
  <si>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</si>
  <si>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</si>
  <si>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</si>
  <si>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</si>
  <si>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</si>
  <si>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</si>
  <si>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</si>
  <si>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</si>
  <si>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</si>
  <si>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</si>
  <si>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</si>
  <si>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</si>
  <si>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</si>
  <si>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</si>
  <si>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</si>
  <si>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</si>
  <si>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</si>
  <si>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</si>
  <si>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</si>
  <si>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</si>
  <si>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</si>
  <si>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</si>
  <si>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</si>
  <si>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</si>
  <si>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</si>
  <si>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</si>
  <si>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</si>
  <si>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</si>
  <si>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</si>
  <si>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</si>
  <si>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</si>
  <si>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</si>
  <si>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</si>
  <si>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</si>
  <si>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</si>
  <si>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</si>
  <si>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</si>
  <si>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</si>
  <si>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</si>
  <si>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</si>
  <si>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</si>
  <si>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</si>
  <si>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</si>
  <si>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</si>
  <si>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</si>
  <si>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</si>
  <si>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</si>
  <si>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</si>
  <si>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</si>
  <si>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</si>
  <si>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</si>
  <si>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</si>
  <si>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</si>
  <si>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</si>
  <si>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</si>
  <si>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</si>
  <si>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</si>
  <si>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</si>
  <si>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</si>
  <si>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</si>
  <si>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</si>
  <si>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</si>
  <si>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</si>
  <si>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</si>
  <si>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</si>
  <si>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</si>
  <si>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</si>
  <si>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</si>
  <si>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</si>
  <si>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</si>
  <si>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</si>
  <si>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</si>
  <si>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</si>
  <si>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</si>
  <si>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</si>
  <si>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</si>
  <si>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</si>
  <si>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</si>
  <si>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</si>
  <si>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</si>
  <si>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</si>
  <si>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</si>
  <si>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</si>
  <si>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</si>
  <si>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</si>
  <si>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</si>
  <si>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</si>
  <si>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</si>
  <si>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</si>
  <si>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</si>
  <si>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</si>
  <si>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</si>
  <si>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</si>
  <si>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</si>
  <si>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</si>
  <si>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</si>
  <si>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</si>
  <si>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</si>
  <si>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</si>
  <si>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</si>
  <si>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</si>
  <si>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</si>
  <si>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</si>
  <si>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</si>
  <si>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</si>
  <si>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</si>
  <si>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</si>
  <si>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</si>
  <si>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</si>
  <si>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</si>
  <si>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</si>
  <si>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</si>
  <si>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</si>
  <si>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</si>
  <si>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</si>
  <si>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</si>
  <si>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</si>
  <si>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</si>
  <si>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</si>
  <si>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</si>
  <si>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</si>
  <si>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</si>
  <si>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</si>
  <si>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</si>
  <si>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</si>
  <si>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</si>
  <si>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</si>
  <si>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</si>
  <si>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</si>
  <si>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</si>
  <si>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</si>
  <si>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</si>
  <si>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</si>
  <si>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</si>
  <si>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</si>
  <si>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</si>
  <si>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</si>
  <si>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</si>
  <si>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</si>
  <si>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</si>
  <si>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</si>
  <si>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</si>
  <si>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</si>
  <si>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</si>
  <si>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</si>
  <si>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</si>
  <si>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</si>
  <si>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</si>
  <si>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</si>
  <si>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</si>
  <si>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</si>
  <si>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</si>
  <si>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</si>
  <si>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</si>
  <si>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</si>
  <si>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</si>
  <si>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</si>
  <si>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</si>
  <si>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</si>
  <si>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</si>
  <si>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</si>
  <si>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</si>
  <si>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</si>
  <si>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</si>
  <si>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</si>
  <si>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</si>
  <si>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</si>
  <si>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</si>
  <si>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</si>
  <si>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</si>
  <si>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</si>
  <si>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</si>
  <si>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</si>
  <si>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</si>
  <si>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</si>
  <si>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</si>
  <si>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</si>
  <si>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</si>
  <si>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</si>
  <si>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</si>
  <si>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</si>
  <si>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</si>
  <si>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</si>
  <si>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</si>
  <si>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</si>
  <si>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</si>
  <si>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</si>
  <si>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</si>
  <si>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</si>
  <si>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</si>
  <si>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</si>
  <si>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</si>
  <si>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</si>
  <si>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</si>
  <si>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</si>
  <si>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</si>
  <si>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</si>
  <si>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</si>
  <si>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</si>
  <si>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</si>
  <si>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</si>
  <si>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</si>
  <si>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</si>
  <si>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</si>
  <si>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</si>
  <si>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</si>
  <si>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</si>
  <si>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</si>
  <si>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</si>
  <si>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</si>
  <si>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</si>
  <si>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</si>
  <si>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</si>
  <si>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</si>
  <si>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</si>
  <si>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</si>
  <si>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</si>
  <si>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</si>
  <si>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</si>
  <si>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</si>
  <si>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</si>
  <si>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</si>
  <si>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</si>
  <si>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</si>
  <si>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</si>
  <si>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</si>
  <si>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</si>
  <si>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</si>
  <si>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</si>
  <si>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</si>
  <si>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</si>
  <si>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</si>
  <si>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</si>
  <si>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</si>
  <si>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</si>
  <si>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</si>
  <si>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</si>
  <si>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</si>
  <si>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</si>
  <si>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</si>
  <si>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</si>
  <si>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</si>
  <si>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</si>
  <si>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</si>
  <si>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</si>
  <si>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</si>
  <si>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</si>
  <si>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</si>
  <si>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</si>
  <si>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</si>
  <si>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</si>
  <si>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</si>
  <si>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</si>
  <si>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</si>
  <si>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</si>
  <si>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</si>
  <si>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</si>
  <si>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</si>
  <si>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</si>
  <si>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</si>
  <si>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</si>
  <si>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</si>
  <si>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</si>
  <si>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</si>
  <si>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</si>
  <si>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</si>
  <si>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</si>
  <si>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</si>
  <si>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</si>
  <si>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</si>
  <si>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</si>
  <si>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</si>
  <si>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</si>
  <si>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</si>
  <si>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</si>
  <si>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</si>
  <si>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</si>
  <si>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</si>
  <si>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</si>
  <si>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</si>
  <si>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</si>
  <si>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</si>
  <si>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</si>
  <si>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</si>
  <si>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</si>
  <si>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</si>
  <si>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</si>
  <si>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</si>
  <si>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</si>
  <si>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</si>
  <si>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</si>
  <si>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</si>
  <si>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</si>
  <si>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</si>
  <si>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</si>
  <si>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</si>
  <si>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</si>
  <si>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</si>
  <si>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</si>
  <si>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</si>
  <si>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</si>
  <si>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</si>
  <si>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</si>
  <si>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</si>
  <si>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</si>
  <si>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</si>
  <si>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</si>
  <si>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</si>
  <si>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</si>
  <si>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</si>
  <si>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</si>
  <si>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</si>
  <si>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</si>
  <si>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</si>
  <si>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</si>
  <si>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</si>
  <si>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</si>
  <si>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</si>
  <si>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</si>
  <si>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</si>
  <si>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</si>
  <si>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</si>
  <si>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</si>
  <si>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</si>
  <si>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</si>
  <si>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</si>
  <si>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</si>
  <si>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</si>
  <si>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</si>
  <si>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</si>
  <si>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</si>
  <si>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</si>
  <si>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</si>
  <si>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</si>
  <si>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</si>
  <si>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</si>
  <si>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</si>
  <si>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</si>
  <si>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</si>
  <si>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</si>
  <si>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</si>
  <si>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</si>
  <si>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</si>
  <si>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</si>
  <si>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</si>
  <si>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</si>
  <si>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</si>
  <si>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</si>
  <si>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</si>
  <si>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</si>
  <si>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</si>
  <si>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</si>
  <si>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</si>
  <si>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</si>
  <si>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</si>
  <si>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</si>
  <si>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</si>
  <si>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</si>
  <si>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</si>
  <si>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</si>
  <si>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</si>
  <si>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</si>
  <si>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</si>
  <si>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</si>
  <si>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</si>
  <si>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</si>
  <si>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</si>
  <si>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</si>
  <si>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</si>
  <si>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</si>
  <si>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</si>
  <si>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</si>
  <si>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</si>
  <si>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</si>
  <si>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</si>
  <si>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</si>
  <si>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</si>
  <si>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</si>
  <si>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</si>
  <si>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</si>
  <si>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</si>
  <si>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</si>
  <si>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</si>
  <si>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</si>
  <si>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</si>
  <si>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</si>
  <si>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</si>
  <si>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</si>
  <si>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</si>
  <si>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</si>
  <si>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</si>
  <si>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</si>
  <si>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</si>
  <si>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</si>
  <si>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</si>
  <si>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</si>
  <si>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</si>
  <si>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</si>
  <si>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</si>
  <si>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</si>
  <si>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</si>
  <si>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</si>
  <si>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</si>
  <si>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</si>
  <si>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</si>
  <si>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</si>
  <si>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</si>
  <si>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</si>
  <si>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</si>
  <si>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</si>
  <si>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</si>
  <si>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</si>
  <si>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</si>
  <si>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</si>
  <si>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</si>
  <si>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</si>
  <si>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</si>
  <si>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</si>
  <si>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</si>
  <si>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</si>
  <si>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</si>
  <si>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</si>
  <si>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</si>
  <si>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</si>
  <si>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</si>
  <si>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</si>
  <si>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</si>
  <si>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</si>
  <si>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</si>
  <si>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</si>
  <si>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</si>
  <si>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</si>
  <si>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</si>
  <si>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</si>
  <si>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</si>
  <si>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</si>
  <si>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</si>
  <si>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</si>
  <si>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</si>
  <si>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</si>
  <si>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</si>
  <si>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</si>
  <si>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</si>
  <si>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</si>
  <si>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</si>
  <si>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</si>
  <si>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</si>
  <si>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</si>
  <si>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</si>
  <si>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</si>
  <si>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</si>
  <si>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</si>
  <si>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</si>
  <si>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</si>
  <si>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</si>
  <si>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</si>
  <si>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</si>
  <si>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</si>
  <si>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</si>
  <si>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</si>
  <si>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</si>
  <si>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</si>
  <si>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</si>
  <si>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</si>
  <si>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</si>
  <si>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</si>
  <si>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</si>
  <si>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</si>
  <si>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</si>
  <si>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</si>
  <si>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</si>
  <si>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</si>
  <si>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</si>
  <si>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</si>
  <si>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</si>
  <si>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</si>
  <si>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</si>
  <si>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</si>
  <si>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</si>
  <si>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</si>
  <si>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</si>
  <si>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</si>
  <si>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</si>
  <si>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</si>
  <si>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</si>
  <si>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</si>
  <si>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</si>
  <si>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</si>
  <si>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</si>
  <si>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</si>
  <si>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</si>
  <si>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</si>
  <si>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</si>
  <si>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</si>
  <si>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</si>
  <si>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</si>
  <si>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</si>
  <si>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</si>
  <si>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</si>
  <si>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</si>
  <si>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</si>
  <si>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</si>
  <si>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</si>
  <si>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</si>
  <si>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</si>
  <si>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</si>
  <si>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</si>
  <si>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</si>
  <si>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</si>
  <si>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</si>
  <si>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</si>
  <si>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</si>
  <si>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</si>
  <si>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</si>
  <si>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</si>
  <si>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</si>
  <si>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</si>
  <si>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</si>
  <si>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</si>
  <si>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</si>
  <si>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</si>
  <si>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</si>
  <si>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</si>
  <si>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</si>
  <si>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</si>
  <si>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</si>
  <si>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</si>
  <si>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</si>
  <si>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</si>
  <si>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</si>
  <si>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</si>
  <si>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</si>
  <si>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</si>
  <si>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</si>
  <si>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</si>
  <si>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</si>
  <si>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</si>
  <si>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</si>
  <si>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</si>
  <si>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</si>
  <si>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</si>
  <si>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</si>
  <si>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</si>
  <si>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</si>
  <si>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</si>
  <si>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</si>
  <si>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</si>
  <si>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</si>
  <si>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</si>
  <si>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</si>
  <si>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</si>
  <si>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</si>
  <si>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</si>
  <si>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</si>
  <si>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</si>
  <si>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</si>
  <si>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</si>
  <si>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</si>
  <si>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</si>
  <si>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</si>
  <si>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</si>
  <si>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</si>
  <si>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</si>
  <si>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</si>
  <si>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</si>
  <si>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</si>
  <si>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</si>
  <si>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</si>
  <si>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</si>
  <si>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</si>
  <si>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</si>
  <si>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</si>
  <si>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</si>
  <si>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</si>
  <si>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</si>
  <si>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</si>
  <si>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</si>
  <si>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</si>
  <si>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</si>
  <si>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</si>
  <si>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</si>
  <si>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</si>
  <si>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</si>
  <si>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</si>
  <si>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</si>
  <si>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</si>
  <si>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</si>
  <si>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</si>
  <si>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</si>
  <si>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</si>
  <si>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</si>
  <si>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</si>
  <si>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</si>
  <si>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</si>
  <si>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</si>
  <si>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</si>
  <si>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</si>
  <si>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</si>
  <si>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</si>
  <si>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</si>
  <si>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</si>
  <si>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</si>
  <si>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</si>
  <si>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</si>
  <si>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</si>
  <si>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</si>
  <si>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</si>
  <si>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</si>
  <si>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</si>
  <si>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</si>
  <si>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</si>
  <si>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</si>
  <si>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</si>
  <si>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</si>
  <si>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</si>
  <si>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</si>
  <si>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</si>
  <si>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</si>
  <si>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</si>
  <si>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</si>
  <si>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</si>
  <si>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</si>
  <si>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</si>
  <si>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</si>
  <si>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</si>
  <si>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</si>
  <si>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</si>
  <si>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</si>
  <si>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</si>
  <si>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</si>
  <si>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</si>
  <si>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</si>
  <si>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</si>
  <si>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</si>
  <si>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</si>
  <si>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</si>
  <si>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</si>
  <si>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</si>
  <si>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</si>
  <si>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</si>
  <si>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</si>
  <si>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</si>
  <si>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</si>
  <si>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</si>
  <si>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</si>
  <si>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</si>
  <si>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</si>
  <si>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</si>
  <si>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</si>
  <si>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</si>
  <si>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</si>
  <si>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</si>
  <si>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</si>
  <si>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</si>
  <si>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</si>
  <si>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</si>
  <si>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</si>
  <si>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</si>
  <si>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</si>
  <si>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</si>
  <si>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</si>
  <si>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</si>
  <si>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</si>
  <si>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</si>
  <si>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</si>
  <si>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</si>
  <si>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</si>
  <si>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</si>
  <si>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</si>
  <si>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</si>
  <si>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</si>
  <si>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</si>
  <si>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</si>
  <si>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</si>
  <si>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</si>
  <si>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</si>
  <si>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</si>
  <si>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</si>
  <si>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</si>
  <si>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</si>
  <si>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</si>
  <si>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</si>
  <si>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</si>
  <si>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</si>
  <si>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</si>
  <si>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</si>
  <si>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</si>
  <si>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</si>
  <si>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</si>
  <si>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</si>
  <si>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</si>
  <si>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</si>
  <si>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</si>
  <si>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</si>
  <si>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</si>
  <si>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</si>
  <si>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</si>
  <si>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</si>
  <si>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</si>
  <si>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</si>
  <si>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</si>
  <si>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</si>
  <si>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</si>
  <si>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</si>
  <si>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</si>
  <si>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</si>
  <si>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</si>
  <si>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</si>
  <si>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</si>
  <si>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</si>
  <si>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</si>
  <si>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</si>
  <si>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</si>
  <si>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</si>
  <si>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</si>
  <si>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</si>
  <si>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</si>
  <si>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</si>
  <si>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</si>
  <si>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</si>
  <si>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</si>
  <si>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</si>
  <si>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</si>
  <si>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</si>
  <si>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</si>
  <si>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</si>
  <si>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</si>
  <si>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</si>
  <si>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</si>
  <si>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</si>
  <si>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</si>
  <si>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</si>
  <si>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</si>
  <si>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</si>
  <si>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</si>
  <si>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</si>
  <si>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</si>
  <si>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</si>
  <si>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</si>
  <si>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</si>
  <si>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</si>
  <si>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</si>
  <si>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</si>
  <si>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</si>
  <si>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</si>
  <si>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</si>
  <si>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</si>
  <si>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</si>
  <si>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</si>
  <si>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</si>
  <si>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</si>
  <si>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</si>
  <si>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</si>
  <si>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</si>
  <si>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</si>
  <si>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</si>
  <si>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</si>
  <si>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</si>
  <si>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</si>
  <si>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</si>
  <si>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</si>
  <si>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</si>
  <si>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</si>
  <si>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</si>
  <si>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</si>
  <si>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</si>
  <si>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</si>
  <si>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</si>
  <si>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</si>
  <si>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</si>
  <si>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</si>
  <si>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</si>
  <si>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</si>
  <si>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</si>
  <si>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</si>
  <si>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</si>
  <si>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</si>
  <si>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</si>
  <si>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</si>
  <si>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</si>
  <si>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</si>
  <si>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</si>
  <si>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</si>
  <si>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</si>
  <si>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</si>
  <si>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</si>
  <si>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</si>
  <si>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</si>
  <si>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</si>
  <si>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</si>
  <si>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</si>
  <si>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</si>
  <si>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</si>
  <si>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</si>
  <si>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</si>
  <si>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</si>
  <si>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</si>
  <si>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</si>
  <si>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</si>
  <si>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</si>
  <si>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</si>
  <si>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</si>
  <si>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</si>
  <si>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</si>
  <si>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</si>
  <si>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</si>
  <si>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</si>
  <si>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</si>
  <si>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</si>
  <si>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</si>
  <si>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</si>
  <si>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</si>
  <si>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</si>
  <si>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</si>
  <si>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</si>
  <si>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</si>
  <si>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</si>
  <si>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</si>
  <si>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</si>
  <si>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</si>
  <si>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</si>
  <si>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</si>
  <si>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</si>
  <si>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</si>
  <si>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</si>
  <si>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</si>
  <si>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</si>
  <si>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</si>
  <si>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</si>
  <si>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</si>
  <si>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</si>
  <si>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</si>
  <si>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</si>
  <si>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</si>
  <si>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</si>
  <si>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</si>
  <si>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</si>
  <si>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</si>
  <si>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</si>
  <si>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</si>
  <si>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</si>
  <si>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</si>
  <si>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</si>
  <si>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</si>
  <si>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</si>
  <si>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</si>
  <si>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</si>
  <si>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</si>
  <si>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</si>
  <si>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</si>
  <si>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</si>
  <si>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</si>
  <si>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</si>
  <si>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</si>
  <si>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</si>
  <si>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</si>
  <si>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</si>
  <si>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</si>
  <si>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</si>
  <si>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</si>
  <si>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</si>
  <si>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</si>
  <si>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</si>
  <si>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</si>
  <si>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</si>
  <si>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</si>
  <si>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</si>
  <si>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</si>
  <si>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</si>
  <si>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</si>
  <si>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</si>
  <si>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</si>
  <si>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</si>
  <si>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</si>
  <si>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</si>
  <si>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</si>
  <si>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</si>
  <si>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</si>
  <si>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</si>
  <si>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</si>
  <si>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</si>
  <si>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</si>
  <si>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</si>
  <si>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</si>
  <si>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</si>
  <si>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</si>
  <si>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</si>
  <si>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</si>
  <si>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</si>
  <si>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</si>
  <si>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</si>
  <si>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</si>
  <si>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</si>
  <si>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</si>
  <si>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</si>
  <si>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</si>
  <si>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</si>
  <si>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</si>
  <si>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</si>
  <si>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</si>
  <si>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</si>
  <si>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</si>
  <si>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</si>
  <si>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</si>
  <si>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</si>
  <si>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</si>
  <si>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</si>
  <si>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</si>
  <si>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</si>
  <si>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</si>
  <si>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</si>
  <si>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</si>
  <si>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</si>
  <si>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</si>
  <si>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</si>
  <si>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</si>
  <si>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</si>
  <si>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</si>
  <si>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</si>
  <si>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</si>
  <si>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</si>
  <si>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</si>
  <si>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</si>
  <si>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</si>
  <si>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</si>
  <si>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</si>
  <si>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</si>
  <si>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</si>
  <si>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</si>
  <si>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</si>
  <si>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</si>
  <si>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</si>
  <si>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</si>
  <si>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</si>
  <si>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</si>
  <si>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</si>
  <si>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</si>
  <si>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</si>
  <si>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</si>
  <si>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</si>
  <si>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</si>
  <si>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</si>
  <si>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</si>
  <si>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</si>
  <si>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</si>
  <si>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</si>
  <si>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</si>
  <si>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</si>
  <si>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</si>
  <si>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</si>
  <si>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</si>
  <si>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</si>
  <si>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</si>
  <si>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</si>
  <si>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</si>
  <si>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</si>
  <si>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</si>
  <si>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</si>
  <si>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</si>
  <si>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</si>
  <si>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</si>
  <si>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</si>
  <si>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</si>
  <si>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</si>
  <si>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</si>
  <si>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</si>
  <si>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</si>
  <si>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</si>
  <si>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</si>
  <si>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</si>
  <si>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</si>
  <si>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</si>
  <si>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</si>
  <si>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</si>
  <si>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</si>
  <si>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</si>
  <si>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</si>
  <si>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</si>
  <si>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</si>
  <si>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</si>
  <si>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</si>
  <si>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</si>
  <si>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</si>
  <si>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</si>
  <si>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</si>
  <si>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</si>
  <si>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</si>
  <si>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</si>
  <si>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</si>
  <si>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</si>
  <si>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</si>
  <si>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</si>
  <si>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</si>
  <si>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</si>
  <si>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</si>
  <si>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</si>
  <si>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</si>
  <si>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</si>
  <si>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</si>
  <si>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</si>
  <si>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</si>
  <si>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</si>
  <si>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</si>
  <si>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</si>
  <si>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</si>
  <si>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</si>
  <si>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</si>
  <si>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</si>
  <si>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</si>
  <si>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</si>
  <si>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</si>
  <si>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</si>
  <si>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</si>
  <si>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</si>
  <si>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</si>
  <si>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</si>
  <si>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</si>
  <si>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</si>
  <si>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</si>
  <si>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</si>
  <si>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</si>
  <si>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</si>
  <si>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</si>
  <si>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</si>
  <si>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</si>
  <si>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</si>
  <si>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</si>
  <si>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</si>
  <si>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</si>
  <si>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</si>
  <si>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</si>
  <si>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</si>
  <si>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</si>
  <si>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</si>
  <si>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</si>
  <si>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</si>
  <si>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</si>
  <si>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</si>
  <si>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</si>
  <si>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</si>
  <si>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</si>
  <si>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</si>
  <si>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</si>
  <si>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</si>
  <si>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</si>
  <si>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</si>
  <si>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</si>
  <si>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</si>
  <si>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</si>
  <si>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</si>
  <si>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</si>
  <si>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</si>
  <si>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</si>
  <si>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</si>
  <si>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</si>
  <si>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</si>
  <si>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</si>
  <si>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</si>
  <si>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</si>
  <si>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</si>
  <si>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</si>
  <si>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</si>
  <si>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</si>
  <si>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</si>
  <si>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</si>
  <si>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</si>
  <si>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</si>
  <si>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</si>
  <si>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</si>
  <si>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</si>
  <si>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</si>
  <si>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</si>
  <si>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</si>
  <si>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</si>
  <si>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</si>
  <si>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</si>
  <si>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</si>
  <si>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</si>
  <si>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</si>
  <si>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</si>
  <si>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</si>
  <si>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</si>
  <si>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</si>
  <si>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</si>
  <si>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</si>
  <si>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</si>
  <si>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</si>
  <si>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</si>
  <si>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</si>
  <si>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</si>
  <si>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</si>
  <si>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</si>
  <si>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</si>
  <si>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</si>
  <si>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</si>
  <si>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</si>
  <si>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</si>
  <si>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</si>
  <si>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</si>
  <si>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</si>
  <si>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</si>
  <si>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</si>
  <si>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</si>
  <si>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</si>
  <si>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</si>
  <si>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</si>
  <si>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</si>
  <si>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</si>
  <si>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</si>
  <si>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</si>
  <si>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</si>
  <si>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</si>
  <si>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</si>
  <si>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</si>
  <si>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</si>
  <si>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</si>
  <si>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</si>
  <si>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</si>
  <si>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</si>
  <si>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</si>
  <si>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</si>
  <si>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</si>
  <si>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</si>
  <si>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</si>
  <si>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</si>
  <si>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</si>
  <si>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</si>
  <si>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</si>
  <si>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</si>
  <si>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</si>
  <si>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</si>
  <si>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</si>
  <si>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</si>
  <si>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</si>
  <si>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</si>
  <si>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</si>
  <si>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</si>
  <si>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</si>
  <si>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</si>
  <si>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</si>
  <si>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</si>
  <si>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</si>
  <si>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</si>
  <si>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</si>
  <si>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</si>
  <si>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</si>
  <si>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</si>
  <si>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</si>
  <si>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</si>
  <si>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</si>
  <si>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</si>
  <si>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</si>
  <si>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</si>
  <si>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</si>
  <si>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</si>
  <si>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</si>
  <si>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</si>
  <si>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</si>
  <si>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</si>
  <si>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</si>
  <si>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</si>
  <si>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</si>
  <si>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</si>
  <si>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</si>
  <si>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</si>
  <si>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</si>
  <si>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</si>
  <si>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</si>
  <si>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</si>
  <si>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</si>
  <si>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</si>
  <si>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</si>
  <si>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</si>
  <si>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</si>
  <si>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</si>
  <si>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</si>
  <si>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</si>
  <si>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</si>
  <si>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</si>
  <si>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</si>
  <si>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</si>
  <si>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</si>
  <si>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</si>
  <si>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</si>
  <si>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</si>
  <si>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</si>
  <si>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</si>
  <si>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</si>
  <si>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</si>
  <si>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</si>
  <si>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</si>
  <si>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</si>
  <si>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</si>
  <si>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</si>
  <si>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</si>
  <si>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</si>
  <si>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</si>
  <si>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</si>
  <si>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</si>
  <si>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</si>
  <si>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</si>
  <si>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</si>
  <si>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</si>
  <si>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</si>
  <si>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</si>
  <si>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</si>
  <si>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</si>
  <si>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</si>
  <si>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</si>
  <si>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</si>
  <si>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</si>
  <si>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</si>
  <si>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</si>
  <si>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</si>
  <si>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</si>
  <si>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</si>
  <si>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</si>
  <si>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</si>
  <si>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</si>
  <si>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</si>
  <si>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</si>
  <si>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</si>
  <si>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</si>
  <si>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</si>
  <si>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</si>
  <si>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</si>
  <si>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</si>
  <si>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</si>
  <si>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</si>
  <si>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</si>
  <si>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</si>
  <si>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</si>
  <si>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</si>
  <si>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</si>
  <si>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</si>
  <si>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</si>
  <si>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</si>
  <si>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</si>
  <si>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</si>
  <si>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</si>
  <si>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</si>
  <si>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</si>
  <si>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</si>
  <si>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</si>
  <si>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</si>
  <si>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</si>
  <si>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</si>
  <si>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</si>
  <si>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</si>
  <si>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</si>
  <si>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</si>
  <si>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</si>
  <si>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</si>
  <si>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</si>
  <si>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</si>
  <si>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</si>
  <si>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</si>
  <si>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</si>
  <si>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</si>
  <si>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</si>
  <si>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</si>
  <si>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</si>
  <si>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</si>
  <si>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</si>
  <si>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</si>
  <si>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</si>
  <si>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</si>
  <si>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</si>
  <si>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</si>
  <si>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</si>
  <si>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</si>
  <si>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</si>
  <si>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</si>
  <si>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</si>
  <si>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</si>
  <si>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</si>
  <si>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</si>
  <si>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</si>
  <si>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</si>
  <si>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</si>
  <si>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</si>
  <si>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</si>
  <si>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</si>
  <si>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</si>
  <si>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</si>
  <si>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</si>
  <si>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</si>
  <si>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</si>
  <si>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</si>
  <si>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</si>
  <si>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</si>
  <si>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</si>
  <si>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</si>
  <si>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</si>
  <si>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</si>
  <si>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</si>
  <si>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</si>
  <si>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</si>
  <si>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</si>
  <si>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</si>
  <si>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</si>
  <si>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</si>
  <si>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</si>
  <si>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</si>
  <si>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</si>
  <si>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</si>
  <si>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</si>
  <si>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</si>
  <si>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</si>
  <si>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</si>
  <si>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</si>
  <si>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</si>
  <si>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</si>
  <si>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</si>
  <si>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</si>
  <si>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</si>
  <si>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</si>
  <si>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</si>
  <si>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</si>
  <si>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</si>
  <si>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</si>
  <si>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</si>
  <si>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</si>
  <si>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</si>
  <si>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</si>
  <si>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</si>
  <si>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</si>
  <si>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</si>
  <si>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</si>
  <si>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</si>
  <si>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</si>
  <si>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</si>
  <si>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</si>
  <si>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</si>
  <si>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</si>
  <si>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</si>
  <si>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</si>
  <si>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</si>
  <si>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</si>
  <si>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</si>
  <si>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</si>
  <si>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</si>
  <si>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</si>
  <si>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</si>
  <si>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</si>
  <si>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</si>
  <si>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</si>
  <si>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</si>
  <si>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</si>
  <si>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</si>
  <si>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</si>
  <si>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</si>
  <si>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</si>
  <si>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</si>
  <si>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</si>
  <si>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</si>
  <si>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</si>
  <si>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</si>
  <si>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</si>
  <si>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</si>
  <si>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</si>
  <si>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</si>
  <si>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</si>
  <si>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</si>
  <si>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</si>
  <si>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</si>
  <si>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</si>
  <si>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</si>
  <si>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</si>
  <si>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</si>
  <si>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</si>
  <si>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</si>
  <si>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</si>
  <si>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</si>
  <si>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</si>
  <si>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</si>
  <si>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</si>
  <si>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</si>
  <si>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</si>
  <si>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</si>
  <si>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</si>
  <si>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</si>
  <si>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</si>
  <si>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</si>
  <si>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</si>
  <si>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</si>
  <si>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</si>
  <si>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</si>
  <si>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</si>
  <si>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</si>
  <si>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</si>
  <si>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</si>
  <si>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</si>
  <si>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</si>
  <si>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</si>
  <si>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</si>
  <si>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</si>
  <si>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</si>
  <si>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</si>
  <si>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</si>
  <si>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</si>
  <si>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</si>
  <si>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</si>
  <si>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</si>
  <si>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</si>
  <si>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</si>
  <si>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</si>
  <si>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</si>
  <si>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</si>
  <si>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</si>
  <si>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</si>
  <si>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</si>
  <si>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</si>
  <si>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</si>
  <si>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</si>
  <si>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</si>
  <si>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</si>
  <si>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</si>
  <si>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</si>
  <si>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</si>
  <si>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</si>
  <si>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</si>
  <si>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</si>
  <si>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</si>
  <si>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</si>
  <si>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</si>
  <si>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</si>
  <si>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</si>
  <si>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</si>
  <si>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</si>
  <si>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</si>
  <si>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</si>
  <si>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</si>
  <si>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</si>
  <si>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</si>
  <si>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</si>
  <si>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</si>
  <si>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</si>
  <si>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</si>
  <si>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</si>
  <si>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</si>
  <si>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</si>
  <si>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</si>
  <si>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</si>
  <si>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</si>
  <si>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</si>
  <si>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</si>
  <si>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</si>
  <si>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</si>
  <si>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</si>
  <si>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</si>
  <si>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</si>
  <si>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</si>
  <si>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</si>
  <si>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</si>
  <si>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</si>
  <si>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</si>
  <si>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</si>
  <si>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</si>
  <si>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</si>
  <si>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</si>
  <si>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</si>
  <si>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</si>
  <si>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</si>
  <si>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</si>
  <si>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</si>
  <si>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</si>
  <si>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</si>
  <si>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</si>
  <si>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</si>
  <si>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</si>
  <si>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</si>
  <si>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</si>
  <si>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</si>
  <si>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</si>
  <si>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</si>
  <si>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</si>
  <si>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</si>
  <si>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</si>
  <si>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</si>
  <si>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</si>
  <si>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</si>
  <si>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</si>
  <si>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</si>
  <si>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</si>
  <si>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</si>
  <si>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</si>
  <si>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</si>
  <si>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</si>
  <si>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</si>
  <si>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</si>
  <si>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</si>
  <si>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</si>
  <si>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</si>
  <si>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</si>
  <si>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</si>
  <si>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</si>
  <si>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</si>
  <si>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</si>
  <si>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</si>
  <si>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</si>
  <si>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</si>
  <si>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</si>
  <si>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</si>
  <si>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</si>
  <si>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</si>
  <si>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</si>
  <si>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</si>
  <si>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</si>
  <si>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</si>
  <si>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</si>
  <si>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</si>
  <si>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</si>
  <si>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</si>
  <si>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</si>
  <si>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</si>
  <si>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</si>
  <si>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</si>
  <si>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</si>
  <si>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</si>
  <si>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</si>
  <si>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</si>
  <si>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</si>
  <si>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</si>
  <si>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</si>
  <si>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</si>
  <si>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</si>
  <si>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</si>
  <si>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</si>
  <si>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</si>
  <si>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</si>
  <si>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</si>
  <si>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</si>
  <si>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</si>
  <si>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</si>
  <si>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</si>
  <si>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</si>
  <si>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</si>
  <si>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</si>
  <si>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</si>
  <si>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</si>
  <si>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</si>
  <si>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</si>
  <si>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</si>
  <si>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</si>
  <si>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</si>
  <si>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</si>
  <si>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</si>
  <si>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</si>
  <si>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</si>
  <si>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</si>
  <si>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</si>
  <si>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</si>
  <si>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</si>
  <si>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</si>
  <si>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</si>
  <si>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</si>
  <si>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</si>
  <si>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</si>
  <si>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</si>
  <si>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</si>
  <si>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</si>
  <si>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</si>
  <si>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</si>
  <si>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</si>
  <si>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</si>
  <si>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</si>
  <si>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</si>
  <si>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</si>
  <si>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</si>
  <si>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</si>
  <si>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</si>
  <si>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</si>
  <si>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</si>
  <si>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</si>
  <si>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</si>
  <si>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</si>
  <si>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</si>
  <si>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</si>
  <si>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</si>
  <si>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</si>
  <si>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</si>
  <si>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</si>
  <si>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</si>
  <si>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</si>
  <si>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</si>
  <si>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</si>
  <si>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</si>
  <si>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</si>
  <si>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</si>
  <si>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</si>
  <si>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</si>
  <si>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</si>
  <si>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</si>
  <si>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</si>
  <si>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</si>
  <si>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</si>
  <si>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</si>
  <si>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</si>
  <si>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</si>
  <si>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</si>
  <si>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</si>
  <si>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</si>
  <si>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</si>
  <si>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</si>
  <si>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</si>
  <si>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</si>
  <si>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</si>
  <si>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</si>
  <si>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</si>
  <si>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</si>
  <si>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</si>
  <si>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</si>
  <si>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</si>
  <si>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</si>
  <si>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</si>
  <si>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</si>
  <si>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</si>
  <si>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</si>
  <si>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</si>
  <si>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</si>
  <si>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</si>
  <si>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</si>
  <si>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</si>
  <si>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</si>
  <si>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</si>
  <si>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</si>
  <si>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</si>
  <si>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</si>
  <si>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</si>
  <si>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</si>
  <si>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</si>
  <si>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</si>
  <si>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</si>
  <si>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</si>
  <si>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</si>
  <si>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</si>
  <si>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</si>
  <si>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</si>
  <si>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</si>
  <si>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</si>
  <si>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</si>
  <si>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</si>
  <si>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</si>
  <si>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</si>
  <si>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</si>
  <si>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</si>
  <si>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</si>
  <si>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</si>
  <si>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</si>
  <si>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</si>
  <si>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</si>
  <si>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</si>
  <si>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</si>
  <si>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</si>
  <si>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</si>
  <si>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</si>
  <si>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</si>
  <si>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</si>
  <si>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</si>
  <si>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</si>
  <si>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</si>
  <si>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</si>
  <si>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</si>
  <si>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</si>
  <si>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</si>
  <si>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</si>
  <si>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</si>
  <si>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</si>
  <si>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</si>
  <si>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</si>
  <si>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</si>
  <si>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</si>
  <si>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</si>
  <si>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</si>
  <si>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</si>
  <si>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</si>
  <si>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</si>
  <si>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</si>
  <si>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</si>
  <si>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</si>
  <si>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</si>
  <si>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</si>
  <si>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</si>
  <si>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</si>
  <si>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</si>
  <si>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</si>
  <si>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</si>
  <si>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</si>
  <si>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</si>
  <si>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</si>
  <si>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</si>
  <si>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</si>
  <si>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</si>
  <si>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</si>
  <si>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</si>
  <si>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</si>
  <si>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</si>
  <si>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</si>
  <si>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</si>
  <si>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</si>
  <si>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</si>
  <si>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</si>
  <si>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</si>
  <si>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</si>
  <si>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</si>
  <si>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</si>
  <si>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</si>
  <si>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</si>
  <si>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</si>
  <si>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</si>
  <si>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</si>
  <si>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</si>
  <si>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</si>
  <si>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</si>
  <si>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</si>
  <si>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</si>
  <si>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</si>
  <si>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</si>
  <si>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</si>
  <si>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</si>
  <si>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</si>
  <si>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</si>
  <si>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</si>
  <si>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</si>
  <si>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</si>
  <si>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</si>
  <si>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</si>
  <si>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</si>
  <si>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</si>
  <si>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</si>
  <si>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</si>
  <si>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</si>
  <si>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</si>
  <si>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</si>
  <si>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</si>
  <si>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</si>
  <si>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</si>
  <si>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</si>
  <si>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</si>
  <si>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</si>
  <si>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</si>
  <si>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</si>
  <si>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</si>
  <si>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</si>
  <si>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</si>
  <si>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</si>
  <si>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</si>
  <si>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</si>
  <si>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</si>
  <si>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</si>
  <si>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</si>
  <si>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</si>
  <si>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</si>
  <si>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</si>
  <si>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</si>
  <si>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</si>
  <si>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</si>
  <si>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</si>
  <si>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</si>
  <si>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</si>
  <si>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</si>
  <si>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</si>
  <si>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</si>
  <si>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</si>
  <si>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</si>
  <si>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</si>
  <si>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</si>
  <si>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</si>
  <si>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</si>
  <si>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</si>
  <si>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</si>
  <si>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</si>
  <si>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</si>
  <si>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</si>
  <si>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</si>
  <si>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</si>
  <si>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</si>
  <si>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</si>
  <si>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</si>
  <si>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</si>
  <si>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</si>
  <si>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</si>
  <si>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</si>
  <si>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</si>
  <si>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</si>
  <si>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</si>
  <si>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</si>
  <si>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</si>
  <si>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</si>
  <si>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</si>
  <si>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</si>
  <si>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</si>
  <si>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</si>
  <si>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</si>
  <si>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</si>
  <si>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</si>
  <si>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</si>
  <si>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</si>
  <si>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</si>
  <si>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</si>
  <si>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</si>
  <si>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</si>
  <si>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</si>
  <si>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</si>
  <si>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</si>
  <si>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</si>
  <si>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</si>
  <si>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</si>
  <si>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</si>
  <si>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</si>
  <si>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</si>
  <si>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</si>
  <si>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</si>
  <si>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</si>
  <si>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</si>
  <si>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</si>
  <si>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</si>
  <si>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</si>
  <si>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</si>
  <si>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</si>
  <si>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</si>
  <si>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</si>
  <si>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</si>
  <si>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</si>
  <si>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</si>
  <si>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</si>
  <si>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</si>
  <si>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</si>
  <si>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</si>
  <si>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</si>
  <si>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</si>
  <si>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</si>
  <si>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</si>
  <si>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</si>
  <si>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</si>
  <si>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</si>
  <si>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</si>
  <si>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</si>
  <si>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</si>
  <si>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</si>
  <si>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</si>
  <si>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</si>
  <si>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</si>
  <si>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</si>
  <si>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</si>
  <si>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</si>
  <si>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</si>
  <si>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</si>
  <si>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</si>
  <si>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</si>
  <si>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</si>
  <si>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</si>
  <si>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</si>
  <si>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</si>
  <si>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</si>
  <si>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</si>
  <si>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</si>
  <si>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</si>
  <si>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</si>
  <si>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</si>
  <si>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</si>
  <si>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</si>
  <si>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</si>
  <si>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</si>
  <si>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</si>
  <si>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</si>
  <si>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</si>
  <si>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</si>
  <si>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</si>
  <si>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</si>
  <si>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</si>
  <si>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</si>
  <si>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</si>
  <si>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</si>
  <si>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</si>
  <si>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</si>
  <si>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</si>
  <si>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</si>
  <si>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</si>
  <si>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</si>
  <si>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</si>
  <si>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</si>
  <si>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</si>
  <si>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</si>
  <si>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</si>
  <si>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</si>
  <si>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</si>
  <si>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</si>
  <si>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</si>
  <si>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</si>
  <si>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</si>
  <si>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</si>
  <si>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</si>
  <si>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</si>
  <si>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</si>
  <si>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</si>
  <si>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</si>
  <si>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</si>
  <si>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</si>
  <si>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</si>
  <si>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</si>
  <si>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</si>
  <si>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</si>
  <si>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</si>
  <si>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</si>
  <si>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</si>
  <si>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</si>
  <si>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</si>
  <si>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</si>
  <si>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</si>
  <si>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</si>
  <si>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</si>
  <si>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</si>
  <si>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</si>
  <si>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</si>
  <si>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</si>
  <si>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</si>
  <si>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</si>
  <si>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</si>
  <si>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</si>
  <si>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</si>
  <si>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</si>
  <si>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</si>
  <si>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</si>
  <si>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</si>
  <si>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</si>
  <si>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</si>
  <si>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</si>
  <si>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</si>
  <si>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</si>
  <si>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</si>
  <si>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</si>
  <si>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</si>
  <si>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</si>
  <si>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</si>
  <si>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</si>
  <si>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</si>
  <si>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</si>
  <si>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</si>
  <si>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</si>
  <si>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</si>
  <si>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</si>
  <si>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</si>
  <si>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</si>
  <si>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</si>
  <si>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</si>
  <si>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</si>
  <si>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</si>
  <si>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</si>
  <si>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</si>
  <si>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</si>
  <si>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</si>
  <si>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</si>
  <si>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</si>
  <si>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</si>
  <si>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</si>
  <si>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</si>
  <si>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</si>
  <si>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</si>
  <si>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</si>
  <si>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</si>
  <si>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</si>
  <si>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</si>
  <si>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</si>
  <si>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</si>
  <si>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</si>
  <si>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</si>
  <si>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</si>
  <si>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</si>
  <si>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</si>
  <si>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</si>
  <si>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</si>
  <si>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</si>
  <si>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</si>
  <si>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</si>
  <si>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</si>
  <si>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</si>
  <si>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</si>
  <si>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</si>
  <si>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</si>
  <si>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</si>
  <si>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</si>
  <si>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</si>
  <si>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</si>
  <si>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</si>
  <si>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</si>
  <si>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</si>
  <si>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</si>
  <si>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</si>
  <si>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</si>
  <si>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</si>
  <si>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</si>
  <si>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</si>
  <si>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</si>
  <si>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</si>
  <si>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</si>
  <si>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</si>
  <si>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</si>
  <si>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</si>
  <si>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</si>
  <si>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</si>
  <si>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</si>
  <si>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</si>
  <si>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</si>
  <si>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</si>
  <si>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</si>
  <si>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</si>
  <si>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</si>
  <si>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</si>
  <si>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</si>
  <si>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</si>
  <si>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</si>
  <si>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</si>
  <si>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</si>
  <si>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</si>
  <si>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</si>
  <si>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</si>
  <si>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</si>
  <si>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</si>
  <si>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</si>
  <si>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</si>
  <si>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</si>
  <si>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</si>
  <si>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</si>
  <si>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</si>
  <si>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</si>
  <si>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</si>
  <si>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</si>
  <si>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</si>
  <si>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</si>
  <si>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</si>
  <si>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</si>
  <si>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</si>
  <si>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</si>
  <si>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</si>
  <si>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</si>
  <si>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</si>
  <si>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</si>
  <si>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</si>
  <si>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</si>
  <si>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</si>
  <si>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</si>
  <si>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</si>
  <si>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</si>
  <si>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</si>
  <si>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</si>
  <si>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</si>
  <si>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</si>
  <si>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</si>
  <si>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</si>
  <si>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</si>
  <si>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</si>
  <si>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</si>
  <si>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</si>
  <si>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</si>
  <si>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</si>
  <si>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</si>
  <si>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</si>
  <si>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</si>
  <si>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</si>
  <si>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</si>
  <si>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</si>
  <si>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</si>
  <si>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</si>
  <si>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</si>
  <si>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</si>
  <si>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</si>
  <si>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</si>
  <si>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</si>
  <si>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</si>
  <si>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</si>
  <si>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</si>
  <si>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</si>
  <si>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</si>
  <si>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</si>
  <si>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</si>
  <si>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</si>
  <si>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</si>
  <si>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</si>
  <si>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</si>
  <si>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</si>
  <si>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</si>
  <si>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</si>
  <si>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</si>
  <si>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</si>
  <si>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</si>
  <si>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</si>
  <si>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</si>
  <si>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</si>
  <si>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</si>
  <si>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</si>
  <si>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</si>
  <si>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</si>
  <si>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</si>
  <si>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</si>
  <si>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</si>
  <si>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</si>
  <si>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</si>
  <si>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</si>
  <si>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</si>
  <si>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</si>
  <si>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</si>
  <si>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</si>
  <si>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</si>
  <si>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Hold</t>
  </si>
  <si>
    <t>3335879804</t>
  </si>
  <si>
    <t>3335879795</t>
  </si>
  <si>
    <t>3335879874</t>
  </si>
  <si>
    <t>3335879870</t>
  </si>
  <si>
    <t>Awaiting Vendor</t>
  </si>
  <si>
    <t>3335879804 </t>
  </si>
  <si>
    <t>2 Gavetas Vacias y 1 Fallando</t>
  </si>
  <si>
    <t>3335880115</t>
  </si>
  <si>
    <t>ATM Estación Texaco Las Lavas</t>
  </si>
  <si>
    <t>DRBR166</t>
  </si>
  <si>
    <t>3335880154</t>
  </si>
  <si>
    <t>3335880161</t>
  </si>
  <si>
    <t>3335880160</t>
  </si>
  <si>
    <t>3335880159</t>
  </si>
  <si>
    <t>3335880172</t>
  </si>
  <si>
    <t xml:space="preserve">Blanco Garcia, Yovanny </t>
  </si>
  <si>
    <t xml:space="preserve">Gil Carrera, Santiago </t>
  </si>
  <si>
    <t>3335880199</t>
  </si>
  <si>
    <t>3335880217</t>
  </si>
  <si>
    <t>3335880240</t>
  </si>
  <si>
    <t>3335880618</t>
  </si>
  <si>
    <t>3335881409</t>
  </si>
  <si>
    <t>3335881404</t>
  </si>
  <si>
    <t>3335881268</t>
  </si>
  <si>
    <t>3335881176</t>
  </si>
  <si>
    <t>3335880900</t>
  </si>
  <si>
    <t>3335880894</t>
  </si>
  <si>
    <t>Fix in Progress</t>
  </si>
  <si>
    <t>Reyes Martinez, Samuel Elymax</t>
  </si>
  <si>
    <t>3335881578</t>
  </si>
  <si>
    <t>3335881591</t>
  </si>
  <si>
    <t>3335881595</t>
  </si>
  <si>
    <t>3335881596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</si>
  <si>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</si>
  <si>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</si>
  <si>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</si>
  <si>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</si>
  <si>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</si>
  <si>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</si>
  <si>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</si>
  <si>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3335881845</t>
  </si>
  <si>
    <t>3335881847</t>
  </si>
  <si>
    <t>3335881848</t>
  </si>
  <si>
    <t>3335881849</t>
  </si>
  <si>
    <t>3335881852</t>
  </si>
  <si>
    <t>3335881856</t>
  </si>
  <si>
    <t>3335881861</t>
  </si>
  <si>
    <t>3335881862</t>
  </si>
  <si>
    <t>3335881865</t>
  </si>
  <si>
    <t>3335881866</t>
  </si>
  <si>
    <t>3335881867</t>
  </si>
  <si>
    <t>3335881869</t>
  </si>
  <si>
    <t>3335881877</t>
  </si>
  <si>
    <t>3335881878</t>
  </si>
  <si>
    <t>3335881880</t>
  </si>
  <si>
    <t>3335881881</t>
  </si>
  <si>
    <t>3335881882</t>
  </si>
  <si>
    <t>3335881883</t>
  </si>
  <si>
    <t>3335881884</t>
  </si>
  <si>
    <t>3335881886</t>
  </si>
  <si>
    <t>GAVETA DE DEPOSITO  LLENA</t>
  </si>
  <si>
    <t>3335881886 </t>
  </si>
  <si>
    <t>2 Gavetas Fallando y 1 Vacia</t>
  </si>
  <si>
    <t>3335881891</t>
  </si>
  <si>
    <t>3335881890</t>
  </si>
  <si>
    <t>3335881889</t>
  </si>
  <si>
    <t>3335881888</t>
  </si>
  <si>
    <t>3335881887</t>
  </si>
  <si>
    <t>3335881893</t>
  </si>
  <si>
    <t>3335881892</t>
  </si>
  <si>
    <t>En Servicio</t>
  </si>
  <si>
    <t>11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</si>
</sst>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0"/>
      <tableStyleElement type="headerRow" dxfId="129"/>
      <tableStyleElement type="totalRow" dxfId="128"/>
      <tableStyleElement type="firstColumn" dxfId="127"/>
      <tableStyleElement type="lastColumn" dxfId="126"/>
      <tableStyleElement type="firstRowStripe" dxfId="125"/>
      <tableStyleElement type="firstColumnStripe" dxfId="1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4"/>
  <sheetViews>
    <sheetView tabSelected="1" zoomScale="70" zoomScaleNormal="70" workbookViewId="0">
      <pane ySplit="4" topLeftCell="A5" activePane="bottomLeft" state="frozen"/>
      <selection pane="bottomLeft" activeCell="A4" sqref="A4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bestFit="1" customWidth="1"/>
    <col min="4" max="4" width="33.7109375" style="87" customWidth="1"/>
    <col min="5" max="5" width="11.28515625" style="82" bestFit="1" customWidth="1"/>
    <col min="6" max="6" width="13.42578125" style="45" customWidth="1"/>
    <col min="7" max="7" width="56" style="45" customWidth="1"/>
    <col min="8" max="11" width="6.42578125" style="45" customWidth="1"/>
    <col min="12" max="12" width="51.85546875" style="45" customWidth="1"/>
    <col min="13" max="13" width="19.85546875" style="87" customWidth="1"/>
    <col min="14" max="14" width="20.140625" style="87" customWidth="1"/>
    <col min="15" max="15" width="42.42578125" style="87" customWidth="1"/>
    <col min="16" max="16" width="16.7109375" style="89" customWidth="1"/>
    <col min="17" max="17" width="51.85546875" style="75" bestFit="1" customWidth="1"/>
    <col min="18" max="16384" width="25.4257812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2650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hidden="1" x14ac:dyDescent="0.25">
      <c r="A5" s="137" t="str">
        <f>VLOOKUP(E5,'LISTADO ATM'!$A$2:$C$898,3,0)</f>
        <v>DISTRITO NACIONAL</v>
      </c>
      <c r="B5" s="134" t="s">
        <v>2634</v>
      </c>
      <c r="C5" s="139">
        <v>44326.92491898148</v>
      </c>
      <c r="D5" s="139" t="s">
        <v>2180</v>
      </c>
      <c r="E5" s="126">
        <v>622</v>
      </c>
      <c r="F5" s="144" t="str">
        <f>VLOOKUP(E5,VIP!$A$2:$O13066,2,0)</f>
        <v>DRBR622</v>
      </c>
      <c r="G5" s="137" t="str">
        <f>VLOOKUP(E5,'LISTADO ATM'!$A$2:$B$897,2,0)</f>
        <v xml:space="preserve">ATM Ayuntamiento D.N. </v>
      </c>
      <c r="H5" s="137" t="str">
        <f>VLOOKUP(E5,VIP!$A$2:$O17929,7,FALSE)</f>
        <v>Si</v>
      </c>
      <c r="I5" s="137" t="str">
        <f>VLOOKUP(E5,VIP!$A$2:$O9894,8,FALSE)</f>
        <v>Si</v>
      </c>
      <c r="J5" s="137" t="str">
        <f>VLOOKUP(E5,VIP!$A$2:$O9844,8,FALSE)</f>
        <v>Si</v>
      </c>
      <c r="K5" s="137" t="str">
        <f>VLOOKUP(E5,VIP!$A$2:$O13418,6,0)</f>
        <v>NO</v>
      </c>
      <c r="L5" s="127" t="s">
        <v>2245</v>
      </c>
      <c r="M5" s="138" t="s">
        <v>2649</v>
      </c>
      <c r="N5" s="138" t="s">
        <v>2462</v>
      </c>
      <c r="O5" s="137" t="s">
        <v>2464</v>
      </c>
      <c r="P5" s="140"/>
      <c r="Q5" s="139">
        <v>44327.31527777778</v>
      </c>
    </row>
    <row r="6" spans="1:17" s="96" customFormat="1" ht="18" hidden="1" x14ac:dyDescent="0.25">
      <c r="A6" s="137" t="str">
        <f>VLOOKUP(E6,'LISTADO ATM'!$A$2:$C$898,3,0)</f>
        <v>DISTRITO NACIONAL</v>
      </c>
      <c r="B6" s="134" t="s">
        <v>2647</v>
      </c>
      <c r="C6" s="139">
        <v>44327.165381944447</v>
      </c>
      <c r="D6" s="139" t="s">
        <v>2180</v>
      </c>
      <c r="E6" s="126">
        <v>570</v>
      </c>
      <c r="F6" s="144" t="str">
        <f>VLOOKUP(E6,VIP!$A$2:$O13072,2,0)</f>
        <v>DRBR478</v>
      </c>
      <c r="G6" s="137" t="str">
        <f>VLOOKUP(E6,'LISTADO ATM'!$A$2:$B$897,2,0)</f>
        <v xml:space="preserve">ATM S/M Liverpool Villa Mella </v>
      </c>
      <c r="H6" s="137" t="str">
        <f>VLOOKUP(E6,VIP!$A$2:$O17935,7,FALSE)</f>
        <v>Si</v>
      </c>
      <c r="I6" s="137" t="str">
        <f>VLOOKUP(E6,VIP!$A$2:$O9900,8,FALSE)</f>
        <v>Si</v>
      </c>
      <c r="J6" s="137" t="str">
        <f>VLOOKUP(E6,VIP!$A$2:$O9850,8,FALSE)</f>
        <v>Si</v>
      </c>
      <c r="K6" s="137" t="str">
        <f>VLOOKUP(E6,VIP!$A$2:$O13424,6,0)</f>
        <v>NO</v>
      </c>
      <c r="L6" s="127" t="s">
        <v>2219</v>
      </c>
      <c r="M6" s="138" t="s">
        <v>2649</v>
      </c>
      <c r="N6" s="138" t="s">
        <v>2462</v>
      </c>
      <c r="O6" s="137" t="s">
        <v>2464</v>
      </c>
      <c r="P6" s="140"/>
      <c r="Q6" s="139">
        <v>44327.330555555556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2577</v>
      </c>
      <c r="C7" s="139">
        <v>44322.51190972222</v>
      </c>
      <c r="D7" s="139" t="s">
        <v>2180</v>
      </c>
      <c r="E7" s="126">
        <v>493</v>
      </c>
      <c r="F7" s="144" t="str">
        <f>VLOOKUP(E7,VIP!$A$2:$O13037,2,0)</f>
        <v>DRBR493</v>
      </c>
      <c r="G7" s="137" t="str">
        <f>VLOOKUP(E7,'LISTADO ATM'!$A$2:$B$897,2,0)</f>
        <v xml:space="preserve">ATM Oficina Haina Occidental II </v>
      </c>
      <c r="H7" s="137" t="str">
        <f>VLOOKUP(E7,VIP!$A$2:$O17900,7,FALSE)</f>
        <v>Si</v>
      </c>
      <c r="I7" s="137" t="str">
        <f>VLOOKUP(E7,VIP!$A$2:$O9865,8,FALSE)</f>
        <v>Si</v>
      </c>
      <c r="J7" s="137" t="str">
        <f>VLOOKUP(E7,VIP!$A$2:$O9815,8,FALSE)</f>
        <v>Si</v>
      </c>
      <c r="K7" s="137" t="str">
        <f>VLOOKUP(E7,VIP!$A$2:$O13389,6,0)</f>
        <v>NO</v>
      </c>
      <c r="L7" s="127" t="s">
        <v>2219</v>
      </c>
      <c r="M7" s="138" t="s">
        <v>2455</v>
      </c>
      <c r="N7" s="138" t="s">
        <v>2578</v>
      </c>
      <c r="O7" s="137" t="s">
        <v>2464</v>
      </c>
      <c r="P7" s="140"/>
      <c r="Q7" s="138" t="s">
        <v>2219</v>
      </c>
    </row>
    <row r="8" spans="1:17" s="96" customFormat="1" ht="18" x14ac:dyDescent="0.25">
      <c r="A8" s="137" t="str">
        <f>VLOOKUP(E8,'LISTADO ATM'!$A$2:$C$898,3,0)</f>
        <v>NORTE</v>
      </c>
      <c r="B8" s="134">
        <v>3335878060</v>
      </c>
      <c r="C8" s="139">
        <v>44322.62777777778</v>
      </c>
      <c r="D8" s="139" t="s">
        <v>2181</v>
      </c>
      <c r="E8" s="126">
        <v>647</v>
      </c>
      <c r="F8" s="144" t="str">
        <f>VLOOKUP(E8,VIP!$A$2:$O13038,2,0)</f>
        <v>DRBR254</v>
      </c>
      <c r="G8" s="137" t="str">
        <f>VLOOKUP(E8,'LISTADO ATM'!$A$2:$B$897,2,0)</f>
        <v xml:space="preserve">ATM CORAASAN </v>
      </c>
      <c r="H8" s="137" t="str">
        <f>VLOOKUP(E8,VIP!$A$2:$O17902,7,FALSE)</f>
        <v>Si</v>
      </c>
      <c r="I8" s="137" t="str">
        <f>VLOOKUP(E8,VIP!$A$2:$O9867,8,FALSE)</f>
        <v>Si</v>
      </c>
      <c r="J8" s="137" t="str">
        <f>VLOOKUP(E8,VIP!$A$2:$O9817,8,FALSE)</f>
        <v>Si</v>
      </c>
      <c r="K8" s="137" t="str">
        <f>VLOOKUP(E8,VIP!$A$2:$O13391,6,0)</f>
        <v>NO</v>
      </c>
      <c r="L8" s="127" t="s">
        <v>2245</v>
      </c>
      <c r="M8" s="138" t="s">
        <v>2455</v>
      </c>
      <c r="N8" s="138" t="s">
        <v>2583</v>
      </c>
      <c r="O8" s="137" t="s">
        <v>2491</v>
      </c>
      <c r="P8" s="140"/>
      <c r="Q8" s="138" t="s">
        <v>2245</v>
      </c>
    </row>
    <row r="9" spans="1:17" s="96" customFormat="1" ht="18" x14ac:dyDescent="0.25">
      <c r="A9" s="137" t="str">
        <f>VLOOKUP(E9,'LISTADO ATM'!$A$2:$C$898,3,0)</f>
        <v>ESTE</v>
      </c>
      <c r="B9" s="134" t="s">
        <v>2580</v>
      </c>
      <c r="C9" s="139">
        <v>44323.742291666669</v>
      </c>
      <c r="D9" s="139" t="s">
        <v>2180</v>
      </c>
      <c r="E9" s="126">
        <v>899</v>
      </c>
      <c r="F9" s="144" t="str">
        <f>VLOOKUP(E9,VIP!$A$2:$O13050,2,0)</f>
        <v>DRBR899</v>
      </c>
      <c r="G9" s="137" t="str">
        <f>VLOOKUP(E9,'LISTADO ATM'!$A$2:$B$897,2,0)</f>
        <v xml:space="preserve">ATM Oficina Punta Cana </v>
      </c>
      <c r="H9" s="137" t="str">
        <f>VLOOKUP(E9,VIP!$A$2:$O17918,7,FALSE)</f>
        <v>Si</v>
      </c>
      <c r="I9" s="137" t="str">
        <f>VLOOKUP(E9,VIP!$A$2:$O9883,8,FALSE)</f>
        <v>Si</v>
      </c>
      <c r="J9" s="137" t="str">
        <f>VLOOKUP(E9,VIP!$A$2:$O9833,8,FALSE)</f>
        <v>Si</v>
      </c>
      <c r="K9" s="137" t="str">
        <f>VLOOKUP(E9,VIP!$A$2:$O13407,6,0)</f>
        <v>NO</v>
      </c>
      <c r="L9" s="127" t="s">
        <v>2219</v>
      </c>
      <c r="M9" s="138" t="s">
        <v>2455</v>
      </c>
      <c r="N9" s="138" t="s">
        <v>2462</v>
      </c>
      <c r="O9" s="137" t="s">
        <v>2464</v>
      </c>
      <c r="P9" s="140"/>
      <c r="Q9" s="138" t="s">
        <v>2219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2579</v>
      </c>
      <c r="C10" s="139">
        <v>44323.749675925923</v>
      </c>
      <c r="D10" s="139" t="s">
        <v>2458</v>
      </c>
      <c r="E10" s="126">
        <v>147</v>
      </c>
      <c r="F10" s="144" t="str">
        <f>VLOOKUP(E10,VIP!$A$2:$O13051,2,0)</f>
        <v>DRBR147</v>
      </c>
      <c r="G10" s="137" t="str">
        <f>VLOOKUP(E10,'LISTADO ATM'!$A$2:$B$897,2,0)</f>
        <v xml:space="preserve">ATM Kiosco Megacentro I </v>
      </c>
      <c r="H10" s="137" t="str">
        <f>VLOOKUP(E10,VIP!$A$2:$O17914,7,FALSE)</f>
        <v>Si</v>
      </c>
      <c r="I10" s="137" t="str">
        <f>VLOOKUP(E10,VIP!$A$2:$O9879,8,FALSE)</f>
        <v>Si</v>
      </c>
      <c r="J10" s="137" t="str">
        <f>VLOOKUP(E10,VIP!$A$2:$O9829,8,FALSE)</f>
        <v>Si</v>
      </c>
      <c r="K10" s="137" t="str">
        <f>VLOOKUP(E10,VIP!$A$2:$O13403,6,0)</f>
        <v>NO</v>
      </c>
      <c r="L10" s="127" t="s">
        <v>2449</v>
      </c>
      <c r="M10" s="138" t="s">
        <v>2455</v>
      </c>
      <c r="N10" s="138" t="s">
        <v>2462</v>
      </c>
      <c r="O10" s="137" t="s">
        <v>2463</v>
      </c>
      <c r="P10" s="140"/>
      <c r="Q10" s="138" t="s">
        <v>2449</v>
      </c>
    </row>
    <row r="11" spans="1:17" s="96" customFormat="1" ht="18" x14ac:dyDescent="0.25">
      <c r="A11" s="137" t="str">
        <f>VLOOKUP(E11,'LISTADO ATM'!$A$2:$C$898,3,0)</f>
        <v>NORTE</v>
      </c>
      <c r="B11" s="134" t="s">
        <v>2582</v>
      </c>
      <c r="C11" s="139">
        <v>44323.986203703702</v>
      </c>
      <c r="D11" s="139" t="s">
        <v>2181</v>
      </c>
      <c r="E11" s="126">
        <v>142</v>
      </c>
      <c r="F11" s="144" t="str">
        <f>VLOOKUP(E11,VIP!$A$2:$O13060,2,0)</f>
        <v>DRBR142</v>
      </c>
      <c r="G11" s="137" t="str">
        <f>VLOOKUP(E11,'LISTADO ATM'!$A$2:$B$897,2,0)</f>
        <v xml:space="preserve">ATM Centro de Caja Galerías Bonao </v>
      </c>
      <c r="H11" s="137" t="str">
        <f>VLOOKUP(E11,VIP!$A$2:$O17922,7,FALSE)</f>
        <v>Si</v>
      </c>
      <c r="I11" s="137" t="str">
        <f>VLOOKUP(E11,VIP!$A$2:$O9887,8,FALSE)</f>
        <v>Si</v>
      </c>
      <c r="J11" s="137" t="str">
        <f>VLOOKUP(E11,VIP!$A$2:$O9837,8,FALSE)</f>
        <v>Si</v>
      </c>
      <c r="K11" s="137" t="str">
        <f>VLOOKUP(E11,VIP!$A$2:$O13411,6,0)</f>
        <v>SI</v>
      </c>
      <c r="L11" s="127" t="s">
        <v>2245</v>
      </c>
      <c r="M11" s="138" t="s">
        <v>2455</v>
      </c>
      <c r="N11" s="138" t="s">
        <v>2576</v>
      </c>
      <c r="O11" s="137" t="s">
        <v>2491</v>
      </c>
      <c r="P11" s="140"/>
      <c r="Q11" s="138" t="s">
        <v>2245</v>
      </c>
    </row>
    <row r="12" spans="1:17" s="96" customFormat="1" ht="18" x14ac:dyDescent="0.25">
      <c r="A12" s="137" t="str">
        <f>VLOOKUP(E12,'LISTADO ATM'!$A$2:$C$898,3,0)</f>
        <v>DISTRITO NACIONAL</v>
      </c>
      <c r="B12" s="134" t="s">
        <v>2581</v>
      </c>
      <c r="C12" s="139">
        <v>44324.022199074076</v>
      </c>
      <c r="D12" s="139" t="s">
        <v>2180</v>
      </c>
      <c r="E12" s="126">
        <v>487</v>
      </c>
      <c r="F12" s="144" t="str">
        <f>VLOOKUP(E12,VIP!$A$2:$O13102,2,0)</f>
        <v>DRBR487</v>
      </c>
      <c r="G12" s="137" t="str">
        <f>VLOOKUP(E12,'LISTADO ATM'!$A$2:$B$897,2,0)</f>
        <v xml:space="preserve">ATM Olé Hainamosa </v>
      </c>
      <c r="H12" s="137" t="str">
        <f>VLOOKUP(E12,VIP!$A$2:$O17978,7,FALSE)</f>
        <v>Si</v>
      </c>
      <c r="I12" s="137" t="str">
        <f>VLOOKUP(E12,VIP!$A$2:$O9943,8,FALSE)</f>
        <v>Si</v>
      </c>
      <c r="J12" s="137" t="str">
        <f>VLOOKUP(E12,VIP!$A$2:$O9893,8,FALSE)</f>
        <v>Si</v>
      </c>
      <c r="K12" s="137" t="str">
        <f>VLOOKUP(E12,VIP!$A$2:$O13467,6,0)</f>
        <v>SI</v>
      </c>
      <c r="L12" s="127" t="s">
        <v>2219</v>
      </c>
      <c r="M12" s="138" t="s">
        <v>2455</v>
      </c>
      <c r="N12" s="138" t="s">
        <v>2462</v>
      </c>
      <c r="O12" s="137" t="s">
        <v>2464</v>
      </c>
      <c r="P12" s="140"/>
      <c r="Q12" s="138" t="s">
        <v>2219</v>
      </c>
    </row>
    <row r="13" spans="1:17" s="96" customFormat="1" ht="18" x14ac:dyDescent="0.25">
      <c r="A13" s="137" t="str">
        <f>VLOOKUP(E13,'LISTADO ATM'!$A$2:$C$898,3,0)</f>
        <v>SUR</v>
      </c>
      <c r="B13" s="134" t="s">
        <v>2586</v>
      </c>
      <c r="C13" s="139">
        <v>44324.58898148148</v>
      </c>
      <c r="D13" s="139" t="s">
        <v>2180</v>
      </c>
      <c r="E13" s="126">
        <v>45</v>
      </c>
      <c r="F13" s="144" t="str">
        <f>VLOOKUP(E13,VIP!$A$2:$O13083,2,0)</f>
        <v>DRBR045</v>
      </c>
      <c r="G13" s="137" t="str">
        <f>VLOOKUP(E13,'LISTADO ATM'!$A$2:$B$897,2,0)</f>
        <v xml:space="preserve">ATM Oficina Tamayo </v>
      </c>
      <c r="H13" s="137" t="str">
        <f>VLOOKUP(E13,VIP!$A$2:$O17922,7,FALSE)</f>
        <v>Si</v>
      </c>
      <c r="I13" s="137" t="str">
        <f>VLOOKUP(E13,VIP!$A$2:$O9887,8,FALSE)</f>
        <v>Si</v>
      </c>
      <c r="J13" s="137" t="str">
        <f>VLOOKUP(E13,VIP!$A$2:$O9837,8,FALSE)</f>
        <v>Si</v>
      </c>
      <c r="K13" s="137" t="str">
        <f>VLOOKUP(E13,VIP!$A$2:$O13411,6,0)</f>
        <v>SI</v>
      </c>
      <c r="L13" s="127" t="s">
        <v>2219</v>
      </c>
      <c r="M13" s="138" t="s">
        <v>2455</v>
      </c>
      <c r="N13" s="138" t="s">
        <v>2462</v>
      </c>
      <c r="O13" s="137" t="s">
        <v>2464</v>
      </c>
      <c r="P13" s="140"/>
      <c r="Q13" s="138" t="s">
        <v>2219</v>
      </c>
    </row>
    <row r="14" spans="1:17" s="96" customFormat="1" ht="18" x14ac:dyDescent="0.25">
      <c r="A14" s="137" t="str">
        <f>VLOOKUP(E14,'LISTADO ATM'!$A$2:$C$898,3,0)</f>
        <v>DISTRITO NACIONAL</v>
      </c>
      <c r="B14" s="134" t="s">
        <v>2589</v>
      </c>
      <c r="C14" s="139">
        <v>44325.069918981484</v>
      </c>
      <c r="D14" s="139" t="s">
        <v>2458</v>
      </c>
      <c r="E14" s="126">
        <v>302</v>
      </c>
      <c r="F14" s="144" t="str">
        <f>VLOOKUP(E14,VIP!$A$2:$O13057,2,0)</f>
        <v>DRBR302</v>
      </c>
      <c r="G14" s="137" t="str">
        <f>VLOOKUP(E14,'LISTADO ATM'!$A$2:$B$897,2,0)</f>
        <v xml:space="preserve">ATM S/M Aprezio Los Mameyes  </v>
      </c>
      <c r="H14" s="137" t="str">
        <f>VLOOKUP(E14,VIP!$A$2:$O17933,7,FALSE)</f>
        <v>Si</v>
      </c>
      <c r="I14" s="137" t="str">
        <f>VLOOKUP(E14,VIP!$A$2:$O9898,8,FALSE)</f>
        <v>Si</v>
      </c>
      <c r="J14" s="137" t="str">
        <f>VLOOKUP(E14,VIP!$A$2:$O9848,8,FALSE)</f>
        <v>Si</v>
      </c>
      <c r="K14" s="137" t="str">
        <f>VLOOKUP(E14,VIP!$A$2:$O13422,6,0)</f>
        <v>NO</v>
      </c>
      <c r="L14" s="127" t="s">
        <v>2449</v>
      </c>
      <c r="M14" s="138" t="s">
        <v>2455</v>
      </c>
      <c r="N14" s="138" t="s">
        <v>2462</v>
      </c>
      <c r="O14" s="137" t="s">
        <v>2463</v>
      </c>
      <c r="P14" s="140"/>
      <c r="Q14" s="138" t="s">
        <v>2449</v>
      </c>
    </row>
    <row r="15" spans="1:17" s="96" customFormat="1" ht="18" x14ac:dyDescent="0.25">
      <c r="A15" s="137" t="str">
        <f>VLOOKUP(E15,'LISTADO ATM'!$A$2:$C$898,3,0)</f>
        <v>DISTRITO NACIONAL</v>
      </c>
      <c r="B15" s="134" t="s">
        <v>2592</v>
      </c>
      <c r="C15" s="139">
        <v>44325.167557870373</v>
      </c>
      <c r="D15" s="139" t="s">
        <v>2180</v>
      </c>
      <c r="E15" s="126">
        <v>812</v>
      </c>
      <c r="F15" s="144" t="str">
        <f>VLOOKUP(E15,VIP!$A$2:$O13052,2,0)</f>
        <v>DRBR812</v>
      </c>
      <c r="G15" s="137" t="str">
        <f>VLOOKUP(E15,'LISTADO ATM'!$A$2:$B$897,2,0)</f>
        <v xml:space="preserve">ATM Canasta del Pueblo </v>
      </c>
      <c r="H15" s="137" t="str">
        <f>VLOOKUP(E15,VIP!$A$2:$O17928,7,FALSE)</f>
        <v>Si</v>
      </c>
      <c r="I15" s="137" t="str">
        <f>VLOOKUP(E15,VIP!$A$2:$O9893,8,FALSE)</f>
        <v>Si</v>
      </c>
      <c r="J15" s="137" t="str">
        <f>VLOOKUP(E15,VIP!$A$2:$O9843,8,FALSE)</f>
        <v>Si</v>
      </c>
      <c r="K15" s="137" t="str">
        <f>VLOOKUP(E15,VIP!$A$2:$O13417,6,0)</f>
        <v>NO</v>
      </c>
      <c r="L15" s="127" t="s">
        <v>2219</v>
      </c>
      <c r="M15" s="138" t="s">
        <v>2455</v>
      </c>
      <c r="N15" s="138" t="s">
        <v>2462</v>
      </c>
      <c r="O15" s="137" t="s">
        <v>2464</v>
      </c>
      <c r="P15" s="140"/>
      <c r="Q15" s="138" t="s">
        <v>2219</v>
      </c>
    </row>
    <row r="16" spans="1:17" s="96" customFormat="1" ht="18" x14ac:dyDescent="0.25">
      <c r="A16" s="137" t="str">
        <f>VLOOKUP(E16,'LISTADO ATM'!$A$2:$C$898,3,0)</f>
        <v>DISTRITO NACIONAL</v>
      </c>
      <c r="B16" s="134" t="s">
        <v>2591</v>
      </c>
      <c r="C16" s="139">
        <v>44325.170752314814</v>
      </c>
      <c r="D16" s="139" t="s">
        <v>2180</v>
      </c>
      <c r="E16" s="126">
        <v>516</v>
      </c>
      <c r="F16" s="144" t="str">
        <f>VLOOKUP(E16,VIP!$A$2:$O13051,2,0)</f>
        <v>DRBR516</v>
      </c>
      <c r="G16" s="137" t="str">
        <f>VLOOKUP(E16,'LISTADO ATM'!$A$2:$B$897,2,0)</f>
        <v xml:space="preserve">ATM Oficina Gascue </v>
      </c>
      <c r="H16" s="137" t="str">
        <f>VLOOKUP(E16,VIP!$A$2:$O17927,7,FALSE)</f>
        <v>Si</v>
      </c>
      <c r="I16" s="137" t="str">
        <f>VLOOKUP(E16,VIP!$A$2:$O9892,8,FALSE)</f>
        <v>Si</v>
      </c>
      <c r="J16" s="137" t="str">
        <f>VLOOKUP(E16,VIP!$A$2:$O9842,8,FALSE)</f>
        <v>Si</v>
      </c>
      <c r="K16" s="137" t="str">
        <f>VLOOKUP(E16,VIP!$A$2:$O13416,6,0)</f>
        <v>SI</v>
      </c>
      <c r="L16" s="127" t="s">
        <v>2219</v>
      </c>
      <c r="M16" s="138" t="s">
        <v>2455</v>
      </c>
      <c r="N16" s="138" t="s">
        <v>2462</v>
      </c>
      <c r="O16" s="137" t="s">
        <v>2464</v>
      </c>
      <c r="P16" s="140"/>
      <c r="Q16" s="138" t="s">
        <v>2219</v>
      </c>
    </row>
    <row r="17" spans="1:17" s="96" customFormat="1" ht="18" x14ac:dyDescent="0.25">
      <c r="A17" s="137" t="str">
        <f>VLOOKUP(E17,'LISTADO ATM'!$A$2:$C$898,3,0)</f>
        <v>ESTE</v>
      </c>
      <c r="B17" s="134" t="s">
        <v>2590</v>
      </c>
      <c r="C17" s="139">
        <v>44325.172523148147</v>
      </c>
      <c r="D17" s="139" t="s">
        <v>2180</v>
      </c>
      <c r="E17" s="126">
        <v>68</v>
      </c>
      <c r="F17" s="144" t="str">
        <f>VLOOKUP(E17,VIP!$A$2:$O13050,2,0)</f>
        <v>DRBR068</v>
      </c>
      <c r="G17" s="137" t="str">
        <f>VLOOKUP(E17,'LISTADO ATM'!$A$2:$B$897,2,0)</f>
        <v xml:space="preserve">ATM Hotel Nickelodeon (Punta Cana) </v>
      </c>
      <c r="H17" s="137" t="str">
        <f>VLOOKUP(E17,VIP!$A$2:$O17926,7,FALSE)</f>
        <v>Si</v>
      </c>
      <c r="I17" s="137" t="str">
        <f>VLOOKUP(E17,VIP!$A$2:$O9891,8,FALSE)</f>
        <v>Si</v>
      </c>
      <c r="J17" s="137" t="str">
        <f>VLOOKUP(E17,VIP!$A$2:$O9841,8,FALSE)</f>
        <v>Si</v>
      </c>
      <c r="K17" s="137" t="str">
        <f>VLOOKUP(E17,VIP!$A$2:$O13415,6,0)</f>
        <v>NO</v>
      </c>
      <c r="L17" s="127" t="s">
        <v>2219</v>
      </c>
      <c r="M17" s="138" t="s">
        <v>2455</v>
      </c>
      <c r="N17" s="138" t="s">
        <v>2462</v>
      </c>
      <c r="O17" s="137" t="s">
        <v>2464</v>
      </c>
      <c r="P17" s="140"/>
      <c r="Q17" s="138" t="s">
        <v>2219</v>
      </c>
    </row>
    <row r="18" spans="1:17" s="96" customFormat="1" ht="18" x14ac:dyDescent="0.25">
      <c r="A18" s="137" t="str">
        <f>VLOOKUP(E18,'LISTADO ATM'!$A$2:$C$898,3,0)</f>
        <v>SUR</v>
      </c>
      <c r="B18" s="134" t="s">
        <v>2593</v>
      </c>
      <c r="C18" s="139">
        <v>44325.360081018516</v>
      </c>
      <c r="D18" s="139" t="s">
        <v>2181</v>
      </c>
      <c r="E18" s="126">
        <v>7</v>
      </c>
      <c r="F18" s="144" t="str">
        <f>VLOOKUP(E18,VIP!$A$2:$O13087,2,0)</f>
        <v>DRBR007</v>
      </c>
      <c r="G18" s="137" t="str">
        <f>VLOOKUP(E18,'LISTADO ATM'!$A$2:$B$897,2,0)</f>
        <v>ATM Isla San Juan (RETIRADO)</v>
      </c>
      <c r="H18" s="137" t="str">
        <f>VLOOKUP(E18,VIP!$A$2:$O17963,7,FALSE)</f>
        <v>Si</v>
      </c>
      <c r="I18" s="137" t="str">
        <f>VLOOKUP(E18,VIP!$A$2:$O9928,8,FALSE)</f>
        <v>Si</v>
      </c>
      <c r="J18" s="137" t="str">
        <f>VLOOKUP(E18,VIP!$A$2:$O9878,8,FALSE)</f>
        <v>Si</v>
      </c>
      <c r="K18" s="137" t="str">
        <f>VLOOKUP(E18,VIP!$A$2:$O13452,6,0)</f>
        <v/>
      </c>
      <c r="L18" s="127" t="s">
        <v>2219</v>
      </c>
      <c r="M18" s="138" t="s">
        <v>2455</v>
      </c>
      <c r="N18" s="138" t="s">
        <v>2462</v>
      </c>
      <c r="O18" s="137" t="s">
        <v>2594</v>
      </c>
      <c r="P18" s="140"/>
      <c r="Q18" s="138" t="s">
        <v>2219</v>
      </c>
    </row>
    <row r="19" spans="1:17" s="96" customFormat="1" ht="18" x14ac:dyDescent="0.25">
      <c r="A19" s="137" t="str">
        <f>VLOOKUP(E19,'LISTADO ATM'!$A$2:$C$898,3,0)</f>
        <v>SUR</v>
      </c>
      <c r="B19" s="134" t="s">
        <v>2596</v>
      </c>
      <c r="C19" s="139">
        <v>44325.54960648148</v>
      </c>
      <c r="D19" s="139" t="s">
        <v>2180</v>
      </c>
      <c r="E19" s="126">
        <v>84</v>
      </c>
      <c r="F19" s="144" t="str">
        <f>VLOOKUP(E19,VIP!$A$2:$O13083,2,0)</f>
        <v>DRBR084</v>
      </c>
      <c r="G19" s="137" t="str">
        <f>VLOOKUP(E19,'LISTADO ATM'!$A$2:$B$897,2,0)</f>
        <v xml:space="preserve">ATM Oficina Multicentro Sirena San Cristóbal </v>
      </c>
      <c r="H19" s="137" t="str">
        <f>VLOOKUP(E19,VIP!$A$2:$O17959,7,FALSE)</f>
        <v>Si</v>
      </c>
      <c r="I19" s="137" t="str">
        <f>VLOOKUP(E19,VIP!$A$2:$O9924,8,FALSE)</f>
        <v>Si</v>
      </c>
      <c r="J19" s="137" t="str">
        <f>VLOOKUP(E19,VIP!$A$2:$O9874,8,FALSE)</f>
        <v>Si</v>
      </c>
      <c r="K19" s="137" t="str">
        <f>VLOOKUP(E19,VIP!$A$2:$O13448,6,0)</f>
        <v>SI</v>
      </c>
      <c r="L19" s="127" t="s">
        <v>2478</v>
      </c>
      <c r="M19" s="138" t="s">
        <v>2455</v>
      </c>
      <c r="N19" s="138" t="s">
        <v>2462</v>
      </c>
      <c r="O19" s="137" t="s">
        <v>2464</v>
      </c>
      <c r="P19" s="140"/>
      <c r="Q19" s="138" t="s">
        <v>2478</v>
      </c>
    </row>
    <row r="20" spans="1:17" s="96" customFormat="1" ht="18" x14ac:dyDescent="0.25">
      <c r="A20" s="137" t="str">
        <f>VLOOKUP(E20,'LISTADO ATM'!$A$2:$C$898,3,0)</f>
        <v>ESTE</v>
      </c>
      <c r="B20" s="134" t="s">
        <v>2597</v>
      </c>
      <c r="C20" s="139">
        <v>44325.684583333335</v>
      </c>
      <c r="D20" s="139" t="s">
        <v>2482</v>
      </c>
      <c r="E20" s="126">
        <v>268</v>
      </c>
      <c r="F20" s="144" t="str">
        <f>VLOOKUP(E20,VIP!$A$2:$O13078,2,0)</f>
        <v>DRBR268</v>
      </c>
      <c r="G20" s="137" t="str">
        <f>VLOOKUP(E20,'LISTADO ATM'!$A$2:$B$897,2,0)</f>
        <v xml:space="preserve">ATM Autobanco La Altagracia (Higuey) </v>
      </c>
      <c r="H20" s="137" t="str">
        <f>VLOOKUP(E20,VIP!$A$2:$O17954,7,FALSE)</f>
        <v>Si</v>
      </c>
      <c r="I20" s="137" t="str">
        <f>VLOOKUP(E20,VIP!$A$2:$O9919,8,FALSE)</f>
        <v>Si</v>
      </c>
      <c r="J20" s="137" t="str">
        <f>VLOOKUP(E20,VIP!$A$2:$O9869,8,FALSE)</f>
        <v>Si</v>
      </c>
      <c r="K20" s="137" t="str">
        <f>VLOOKUP(E20,VIP!$A$2:$O13443,6,0)</f>
        <v>NO</v>
      </c>
      <c r="L20" s="127" t="s">
        <v>2449</v>
      </c>
      <c r="M20" s="138" t="s">
        <v>2455</v>
      </c>
      <c r="N20" s="138" t="s">
        <v>2462</v>
      </c>
      <c r="O20" s="137" t="s">
        <v>2483</v>
      </c>
      <c r="P20" s="140"/>
      <c r="Q20" s="138" t="s">
        <v>2449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2598</v>
      </c>
      <c r="C21" s="139">
        <v>44326.239525462966</v>
      </c>
      <c r="D21" s="139" t="s">
        <v>2458</v>
      </c>
      <c r="E21" s="126">
        <v>718</v>
      </c>
      <c r="F21" s="144" t="str">
        <f>VLOOKUP(E21,VIP!$A$2:$O13074,2,0)</f>
        <v>DRBR24Y</v>
      </c>
      <c r="G21" s="137" t="str">
        <f>VLOOKUP(E21,'LISTADO ATM'!$A$2:$B$897,2,0)</f>
        <v xml:space="preserve">ATM Feria Ganadera </v>
      </c>
      <c r="H21" s="137" t="str">
        <f>VLOOKUP(E21,VIP!$A$2:$O17950,7,FALSE)</f>
        <v>Si</v>
      </c>
      <c r="I21" s="137" t="str">
        <f>VLOOKUP(E21,VIP!$A$2:$O9915,8,FALSE)</f>
        <v>Si</v>
      </c>
      <c r="J21" s="137" t="str">
        <f>VLOOKUP(E21,VIP!$A$2:$O9865,8,FALSE)</f>
        <v>Si</v>
      </c>
      <c r="K21" s="137" t="str">
        <f>VLOOKUP(E21,VIP!$A$2:$O13439,6,0)</f>
        <v>NO</v>
      </c>
      <c r="L21" s="127" t="s">
        <v>2449</v>
      </c>
      <c r="M21" s="138" t="s">
        <v>2455</v>
      </c>
      <c r="N21" s="138" t="s">
        <v>2462</v>
      </c>
      <c r="O21" s="137" t="s">
        <v>2463</v>
      </c>
      <c r="P21" s="140"/>
      <c r="Q21" s="138" t="s">
        <v>2449</v>
      </c>
    </row>
    <row r="22" spans="1:17" s="96" customFormat="1" ht="18" x14ac:dyDescent="0.25">
      <c r="A22" s="137" t="str">
        <f>VLOOKUP(E22,'LISTADO ATM'!$A$2:$C$898,3,0)</f>
        <v>SUR</v>
      </c>
      <c r="B22" s="134" t="s">
        <v>2599</v>
      </c>
      <c r="C22" s="139">
        <v>44326.384756944448</v>
      </c>
      <c r="D22" s="139" t="s">
        <v>2180</v>
      </c>
      <c r="E22" s="126">
        <v>871</v>
      </c>
      <c r="F22" s="144" t="str">
        <f>VLOOKUP(E22,VIP!$A$2:$O13044,2,0)</f>
        <v>DRBR871</v>
      </c>
      <c r="G22" s="137" t="str">
        <f>VLOOKUP(E22,'LISTADO ATM'!$A$2:$B$897,2,0)</f>
        <v>ATM Plaza Cultural San Juan</v>
      </c>
      <c r="H22" s="137" t="str">
        <f>VLOOKUP(E22,VIP!$A$2:$O17907,7,FALSE)</f>
        <v>N/A</v>
      </c>
      <c r="I22" s="137" t="str">
        <f>VLOOKUP(E22,VIP!$A$2:$O9872,8,FALSE)</f>
        <v>N/A</v>
      </c>
      <c r="J22" s="137" t="str">
        <f>VLOOKUP(E22,VIP!$A$2:$O9822,8,FALSE)</f>
        <v>N/A</v>
      </c>
      <c r="K22" s="137" t="str">
        <f>VLOOKUP(E22,VIP!$A$2:$O13396,6,0)</f>
        <v>N/A</v>
      </c>
      <c r="L22" s="127" t="s">
        <v>2219</v>
      </c>
      <c r="M22" s="138" t="s">
        <v>2455</v>
      </c>
      <c r="N22" s="138" t="s">
        <v>2462</v>
      </c>
      <c r="O22" s="137" t="s">
        <v>2464</v>
      </c>
      <c r="P22" s="140"/>
      <c r="Q22" s="138" t="s">
        <v>2219</v>
      </c>
    </row>
    <row r="23" spans="1:17" s="96" customFormat="1" ht="18" x14ac:dyDescent="0.25">
      <c r="A23" s="137" t="str">
        <f>VLOOKUP(E23,'LISTADO ATM'!$A$2:$C$898,3,0)</f>
        <v>DISTRITO NACIONAL</v>
      </c>
      <c r="B23" s="134" t="s">
        <v>2605</v>
      </c>
      <c r="C23" s="139">
        <v>44326.443969907406</v>
      </c>
      <c r="D23" s="139" t="s">
        <v>2180</v>
      </c>
      <c r="E23" s="126">
        <v>961</v>
      </c>
      <c r="F23" s="144" t="str">
        <f>VLOOKUP(E23,VIP!$A$2:$O13059,2,0)</f>
        <v>DRBR03H</v>
      </c>
      <c r="G23" s="137" t="str">
        <f>VLOOKUP(E23,'LISTADO ATM'!$A$2:$B$897,2,0)</f>
        <v xml:space="preserve">ATM Listín Diario </v>
      </c>
      <c r="H23" s="137" t="str">
        <f>VLOOKUP(E23,VIP!$A$2:$O17922,7,FALSE)</f>
        <v>Si</v>
      </c>
      <c r="I23" s="137" t="str">
        <f>VLOOKUP(E23,VIP!$A$2:$O9887,8,FALSE)</f>
        <v>Si</v>
      </c>
      <c r="J23" s="137" t="str">
        <f>VLOOKUP(E23,VIP!$A$2:$O9837,8,FALSE)</f>
        <v>Si</v>
      </c>
      <c r="K23" s="137" t="str">
        <f>VLOOKUP(E23,VIP!$A$2:$O13411,6,0)</f>
        <v>NO</v>
      </c>
      <c r="L23" s="127" t="s">
        <v>2219</v>
      </c>
      <c r="M23" s="138" t="s">
        <v>2455</v>
      </c>
      <c r="N23" s="138" t="s">
        <v>2578</v>
      </c>
      <c r="O23" s="137" t="s">
        <v>2464</v>
      </c>
      <c r="P23" s="140"/>
      <c r="Q23" s="138" t="s">
        <v>2219</v>
      </c>
    </row>
    <row r="24" spans="1:17" s="96" customFormat="1" ht="18" x14ac:dyDescent="0.25">
      <c r="A24" s="137" t="str">
        <f>VLOOKUP(E24,'LISTADO ATM'!$A$2:$C$898,3,0)</f>
        <v>DISTRITO NACIONAL</v>
      </c>
      <c r="B24" s="134" t="s">
        <v>2604</v>
      </c>
      <c r="C24" s="139">
        <v>44326.444814814815</v>
      </c>
      <c r="D24" s="139" t="s">
        <v>2180</v>
      </c>
      <c r="E24" s="126">
        <v>180</v>
      </c>
      <c r="F24" s="144" t="str">
        <f>VLOOKUP(E24,VIP!$A$2:$O13058,2,0)</f>
        <v>DRBR180</v>
      </c>
      <c r="G24" s="137" t="str">
        <f>VLOOKUP(E24,'LISTADO ATM'!$A$2:$B$897,2,0)</f>
        <v xml:space="preserve">ATM Megacentro II </v>
      </c>
      <c r="H24" s="137" t="str">
        <f>VLOOKUP(E24,VIP!$A$2:$O17921,7,FALSE)</f>
        <v>Si</v>
      </c>
      <c r="I24" s="137" t="str">
        <f>VLOOKUP(E24,VIP!$A$2:$O9886,8,FALSE)</f>
        <v>Si</v>
      </c>
      <c r="J24" s="137" t="str">
        <f>VLOOKUP(E24,VIP!$A$2:$O9836,8,FALSE)</f>
        <v>Si</v>
      </c>
      <c r="K24" s="137" t="str">
        <f>VLOOKUP(E24,VIP!$A$2:$O13410,6,0)</f>
        <v>SI</v>
      </c>
      <c r="L24" s="127" t="s">
        <v>2219</v>
      </c>
      <c r="M24" s="138" t="s">
        <v>2455</v>
      </c>
      <c r="N24" s="138" t="s">
        <v>2578</v>
      </c>
      <c r="O24" s="137" t="s">
        <v>2464</v>
      </c>
      <c r="P24" s="140"/>
      <c r="Q24" s="138" t="s">
        <v>2219</v>
      </c>
    </row>
    <row r="25" spans="1:17" s="96" customFormat="1" ht="18" x14ac:dyDescent="0.25">
      <c r="A25" s="137" t="str">
        <f>VLOOKUP(E25,'LISTADO ATM'!$A$2:$C$898,3,0)</f>
        <v>SUR</v>
      </c>
      <c r="B25" s="134" t="s">
        <v>2603</v>
      </c>
      <c r="C25" s="139">
        <v>44326.511192129627</v>
      </c>
      <c r="D25" s="139" t="s">
        <v>2458</v>
      </c>
      <c r="E25" s="126">
        <v>301</v>
      </c>
      <c r="F25" s="144" t="str">
        <f>VLOOKUP(E25,VIP!$A$2:$O13049,2,0)</f>
        <v>DRBR301</v>
      </c>
      <c r="G25" s="137" t="str">
        <f>VLOOKUP(E25,'LISTADO ATM'!$A$2:$B$897,2,0)</f>
        <v xml:space="preserve">ATM UNP Alfa y Omega (Barahona) </v>
      </c>
      <c r="H25" s="137" t="str">
        <f>VLOOKUP(E25,VIP!$A$2:$O17912,7,FALSE)</f>
        <v>Si</v>
      </c>
      <c r="I25" s="137" t="str">
        <f>VLOOKUP(E25,VIP!$A$2:$O9877,8,FALSE)</f>
        <v>Si</v>
      </c>
      <c r="J25" s="137" t="str">
        <f>VLOOKUP(E25,VIP!$A$2:$O9827,8,FALSE)</f>
        <v>Si</v>
      </c>
      <c r="K25" s="137" t="str">
        <f>VLOOKUP(E25,VIP!$A$2:$O13401,6,0)</f>
        <v>NO</v>
      </c>
      <c r="L25" s="127" t="s">
        <v>2572</v>
      </c>
      <c r="M25" s="138" t="s">
        <v>2455</v>
      </c>
      <c r="N25" s="138" t="s">
        <v>2462</v>
      </c>
      <c r="O25" s="137" t="s">
        <v>2463</v>
      </c>
      <c r="P25" s="140"/>
      <c r="Q25" s="138" t="s">
        <v>2572</v>
      </c>
    </row>
    <row r="26" spans="1:17" s="96" customFormat="1" ht="18" x14ac:dyDescent="0.25">
      <c r="A26" s="137" t="str">
        <f>VLOOKUP(E26,'LISTADO ATM'!$A$2:$C$898,3,0)</f>
        <v>NORTE</v>
      </c>
      <c r="B26" s="134" t="s">
        <v>2602</v>
      </c>
      <c r="C26" s="139">
        <v>44326.553020833337</v>
      </c>
      <c r="D26" s="139" t="s">
        <v>2181</v>
      </c>
      <c r="E26" s="126">
        <v>691</v>
      </c>
      <c r="F26" s="144" t="str">
        <f>VLOOKUP(E26,VIP!$A$2:$O13045,2,0)</f>
        <v>DRBR691</v>
      </c>
      <c r="G26" s="137" t="str">
        <f>VLOOKUP(E26,'LISTADO ATM'!$A$2:$B$897,2,0)</f>
        <v>ATM Eco Petroleo Manzanillo</v>
      </c>
      <c r="H26" s="137" t="str">
        <f>VLOOKUP(E26,VIP!$A$2:$O17908,7,FALSE)</f>
        <v>Si</v>
      </c>
      <c r="I26" s="137" t="str">
        <f>VLOOKUP(E26,VIP!$A$2:$O9873,8,FALSE)</f>
        <v>Si</v>
      </c>
      <c r="J26" s="137" t="str">
        <f>VLOOKUP(E26,VIP!$A$2:$O9823,8,FALSE)</f>
        <v>Si</v>
      </c>
      <c r="K26" s="137" t="str">
        <f>VLOOKUP(E26,VIP!$A$2:$O13397,6,0)</f>
        <v>NO</v>
      </c>
      <c r="L26" s="127" t="s">
        <v>2478</v>
      </c>
      <c r="M26" s="138" t="s">
        <v>2455</v>
      </c>
      <c r="N26" s="138" t="s">
        <v>2606</v>
      </c>
      <c r="O26" s="137" t="s">
        <v>2607</v>
      </c>
      <c r="P26" s="140"/>
      <c r="Q26" s="138" t="s">
        <v>2478</v>
      </c>
    </row>
    <row r="27" spans="1:17" ht="18" x14ac:dyDescent="0.25">
      <c r="A27" s="137" t="str">
        <f>VLOOKUP(E27,'LISTADO ATM'!$A$2:$C$898,3,0)</f>
        <v>DISTRITO NACIONAL</v>
      </c>
      <c r="B27" s="134" t="s">
        <v>2601</v>
      </c>
      <c r="C27" s="139">
        <v>44326.610127314816</v>
      </c>
      <c r="D27" s="139" t="s">
        <v>2180</v>
      </c>
      <c r="E27" s="126">
        <v>951</v>
      </c>
      <c r="F27" s="145" t="str">
        <f>VLOOKUP(E27,VIP!$A$2:$O13041,2,0)</f>
        <v>DRBR203</v>
      </c>
      <c r="G27" s="137" t="str">
        <f>VLOOKUP(E27,'LISTADO ATM'!$A$2:$B$897,2,0)</f>
        <v xml:space="preserve">ATM Oficina Plaza Haché JFK </v>
      </c>
      <c r="H27" s="137" t="str">
        <f>VLOOKUP(E27,VIP!$A$2:$O17904,7,FALSE)</f>
        <v>Si</v>
      </c>
      <c r="I27" s="137" t="str">
        <f>VLOOKUP(E27,VIP!$A$2:$O9869,8,FALSE)</f>
        <v>Si</v>
      </c>
      <c r="J27" s="137" t="str">
        <f>VLOOKUP(E27,VIP!$A$2:$O9819,8,FALSE)</f>
        <v>Si</v>
      </c>
      <c r="K27" s="137" t="str">
        <f>VLOOKUP(E27,VIP!$A$2:$O13393,6,0)</f>
        <v>NO</v>
      </c>
      <c r="L27" s="127" t="s">
        <v>2219</v>
      </c>
      <c r="M27" s="138" t="s">
        <v>2455</v>
      </c>
      <c r="N27" s="138" t="s">
        <v>2462</v>
      </c>
      <c r="O27" s="137" t="s">
        <v>2464</v>
      </c>
      <c r="P27" s="140"/>
      <c r="Q27" s="138" t="s">
        <v>2219</v>
      </c>
    </row>
    <row r="28" spans="1:17" ht="18" x14ac:dyDescent="0.25">
      <c r="A28" s="137" t="str">
        <f>VLOOKUP(E28,'LISTADO ATM'!$A$2:$C$898,3,0)</f>
        <v>ESTE</v>
      </c>
      <c r="B28" s="134" t="s">
        <v>2600</v>
      </c>
      <c r="C28" s="139">
        <v>44326.613206018519</v>
      </c>
      <c r="D28" s="139" t="s">
        <v>2180</v>
      </c>
      <c r="E28" s="126">
        <v>680</v>
      </c>
      <c r="F28" s="145" t="str">
        <f>VLOOKUP(E28,VIP!$A$2:$O13039,2,0)</f>
        <v>DRBR680</v>
      </c>
      <c r="G28" s="137" t="str">
        <f>VLOOKUP(E28,'LISTADO ATM'!$A$2:$B$897,2,0)</f>
        <v>ATM Hotel Royalton</v>
      </c>
      <c r="H28" s="137" t="str">
        <f>VLOOKUP(E28,VIP!$A$2:$O17902,7,FALSE)</f>
        <v>NO</v>
      </c>
      <c r="I28" s="137" t="str">
        <f>VLOOKUP(E28,VIP!$A$2:$O9867,8,FALSE)</f>
        <v>NO</v>
      </c>
      <c r="J28" s="137" t="str">
        <f>VLOOKUP(E28,VIP!$A$2:$O9817,8,FALSE)</f>
        <v>NO</v>
      </c>
      <c r="K28" s="137" t="str">
        <f>VLOOKUP(E28,VIP!$A$2:$O13391,6,0)</f>
        <v>NO</v>
      </c>
      <c r="L28" s="127" t="s">
        <v>2245</v>
      </c>
      <c r="M28" s="138" t="s">
        <v>2455</v>
      </c>
      <c r="N28" s="138" t="s">
        <v>2462</v>
      </c>
      <c r="O28" s="137" t="s">
        <v>2464</v>
      </c>
      <c r="P28" s="140"/>
      <c r="Q28" s="138" t="s">
        <v>2245</v>
      </c>
    </row>
    <row r="29" spans="1:17" ht="18" x14ac:dyDescent="0.25">
      <c r="A29" s="137" t="str">
        <f>VLOOKUP(E29,'LISTADO ATM'!$A$2:$C$898,3,0)</f>
        <v>DISTRITO NACIONAL</v>
      </c>
      <c r="B29" s="134" t="s">
        <v>2608</v>
      </c>
      <c r="C29" s="139">
        <v>44326.65520833333</v>
      </c>
      <c r="D29" s="139" t="s">
        <v>2180</v>
      </c>
      <c r="E29" s="126">
        <v>237</v>
      </c>
      <c r="F29" s="145" t="str">
        <f>VLOOKUP(E29,VIP!$A$2:$O13040,2,0)</f>
        <v>DRBR237</v>
      </c>
      <c r="G29" s="137" t="str">
        <f>VLOOKUP(E29,'LISTADO ATM'!$A$2:$B$897,2,0)</f>
        <v xml:space="preserve">ATM UNP Plaza Vásquez </v>
      </c>
      <c r="H29" s="137" t="str">
        <f>VLOOKUP(E29,VIP!$A$2:$O17903,7,FALSE)</f>
        <v>Si</v>
      </c>
      <c r="I29" s="137" t="str">
        <f>VLOOKUP(E29,VIP!$A$2:$O9868,8,FALSE)</f>
        <v>Si</v>
      </c>
      <c r="J29" s="137" t="str">
        <f>VLOOKUP(E29,VIP!$A$2:$O9818,8,FALSE)</f>
        <v>Si</v>
      </c>
      <c r="K29" s="137" t="str">
        <f>VLOOKUP(E29,VIP!$A$2:$O13392,6,0)</f>
        <v>SI</v>
      </c>
      <c r="L29" s="127" t="s">
        <v>2219</v>
      </c>
      <c r="M29" s="138" t="s">
        <v>2455</v>
      </c>
      <c r="N29" s="138" t="s">
        <v>2462</v>
      </c>
      <c r="O29" s="137" t="s">
        <v>2464</v>
      </c>
      <c r="P29" s="140"/>
      <c r="Q29" s="138" t="s">
        <v>2219</v>
      </c>
    </row>
    <row r="30" spans="1:17" ht="18" x14ac:dyDescent="0.25">
      <c r="A30" s="137" t="str">
        <f>VLOOKUP(E30,'LISTADO ATM'!$A$2:$C$898,3,0)</f>
        <v>DISTRITO NACIONAL</v>
      </c>
      <c r="B30" s="134" t="s">
        <v>2609</v>
      </c>
      <c r="C30" s="139">
        <v>44326.658356481479</v>
      </c>
      <c r="D30" s="139" t="s">
        <v>2180</v>
      </c>
      <c r="E30" s="126">
        <v>522</v>
      </c>
      <c r="F30" s="145" t="str">
        <f>VLOOKUP(E30,VIP!$A$2:$O13041,2,0)</f>
        <v>DRBR522</v>
      </c>
      <c r="G30" s="137" t="str">
        <f>VLOOKUP(E30,'LISTADO ATM'!$A$2:$B$897,2,0)</f>
        <v xml:space="preserve">ATM Oficina Galería 360 </v>
      </c>
      <c r="H30" s="137" t="str">
        <f>VLOOKUP(E30,VIP!$A$2:$O17904,7,FALSE)</f>
        <v>Si</v>
      </c>
      <c r="I30" s="137" t="str">
        <f>VLOOKUP(E30,VIP!$A$2:$O9869,8,FALSE)</f>
        <v>Si</v>
      </c>
      <c r="J30" s="137" t="str">
        <f>VLOOKUP(E30,VIP!$A$2:$O9819,8,FALSE)</f>
        <v>Si</v>
      </c>
      <c r="K30" s="137" t="str">
        <f>VLOOKUP(E30,VIP!$A$2:$O13393,6,0)</f>
        <v>SI</v>
      </c>
      <c r="L30" s="127" t="s">
        <v>2219</v>
      </c>
      <c r="M30" s="138" t="s">
        <v>2455</v>
      </c>
      <c r="N30" s="138" t="s">
        <v>2462</v>
      </c>
      <c r="O30" s="137" t="s">
        <v>2464</v>
      </c>
      <c r="P30" s="140"/>
      <c r="Q30" s="138" t="s">
        <v>2219</v>
      </c>
    </row>
    <row r="31" spans="1:17" ht="18" x14ac:dyDescent="0.25">
      <c r="A31" s="137" t="str">
        <f>VLOOKUP(E31,'LISTADO ATM'!$A$2:$C$898,3,0)</f>
        <v>SUR</v>
      </c>
      <c r="B31" s="134" t="s">
        <v>2610</v>
      </c>
      <c r="C31" s="139">
        <v>44326.658900462964</v>
      </c>
      <c r="D31" s="139" t="s">
        <v>2180</v>
      </c>
      <c r="E31" s="126">
        <v>134</v>
      </c>
      <c r="F31" s="145" t="str">
        <f>VLOOKUP(E31,VIP!$A$2:$O13042,2,0)</f>
        <v>DRBR134</v>
      </c>
      <c r="G31" s="137" t="str">
        <f>VLOOKUP(E31,'LISTADO ATM'!$A$2:$B$897,2,0)</f>
        <v xml:space="preserve">ATM Oficina San José de Ocoa </v>
      </c>
      <c r="H31" s="137" t="str">
        <f>VLOOKUP(E31,VIP!$A$2:$O17905,7,FALSE)</f>
        <v>Si</v>
      </c>
      <c r="I31" s="137" t="str">
        <f>VLOOKUP(E31,VIP!$A$2:$O9870,8,FALSE)</f>
        <v>Si</v>
      </c>
      <c r="J31" s="137" t="str">
        <f>VLOOKUP(E31,VIP!$A$2:$O9820,8,FALSE)</f>
        <v>Si</v>
      </c>
      <c r="K31" s="137" t="str">
        <f>VLOOKUP(E31,VIP!$A$2:$O13394,6,0)</f>
        <v>SI</v>
      </c>
      <c r="L31" s="127" t="s">
        <v>2219</v>
      </c>
      <c r="M31" s="138" t="s">
        <v>2455</v>
      </c>
      <c r="N31" s="138" t="s">
        <v>2462</v>
      </c>
      <c r="O31" s="137" t="s">
        <v>2464</v>
      </c>
      <c r="P31" s="140"/>
      <c r="Q31" s="138" t="s">
        <v>2219</v>
      </c>
    </row>
    <row r="32" spans="1:17" ht="18" x14ac:dyDescent="0.25">
      <c r="A32" s="137" t="str">
        <f>VLOOKUP(E32,'LISTADO ATM'!$A$2:$C$898,3,0)</f>
        <v>DISTRITO NACIONAL</v>
      </c>
      <c r="B32" s="134" t="s">
        <v>2611</v>
      </c>
      <c r="C32" s="139">
        <v>44326.659270833334</v>
      </c>
      <c r="D32" s="139" t="s">
        <v>2180</v>
      </c>
      <c r="E32" s="126">
        <v>517</v>
      </c>
      <c r="F32" s="145" t="str">
        <f>VLOOKUP(E32,VIP!$A$2:$O13043,2,0)</f>
        <v>DRBR517</v>
      </c>
      <c r="G32" s="137" t="str">
        <f>VLOOKUP(E32,'LISTADO ATM'!$A$2:$B$897,2,0)</f>
        <v xml:space="preserve">ATM Autobanco Oficina Sans Soucí </v>
      </c>
      <c r="H32" s="137" t="str">
        <f>VLOOKUP(E32,VIP!$A$2:$O17906,7,FALSE)</f>
        <v>Si</v>
      </c>
      <c r="I32" s="137" t="str">
        <f>VLOOKUP(E32,VIP!$A$2:$O9871,8,FALSE)</f>
        <v>Si</v>
      </c>
      <c r="J32" s="137" t="str">
        <f>VLOOKUP(E32,VIP!$A$2:$O9821,8,FALSE)</f>
        <v>Si</v>
      </c>
      <c r="K32" s="137" t="str">
        <f>VLOOKUP(E32,VIP!$A$2:$O13395,6,0)</f>
        <v>SI</v>
      </c>
      <c r="L32" s="127" t="s">
        <v>2219</v>
      </c>
      <c r="M32" s="138" t="s">
        <v>2455</v>
      </c>
      <c r="N32" s="138" t="s">
        <v>2462</v>
      </c>
      <c r="O32" s="137" t="s">
        <v>2464</v>
      </c>
      <c r="P32" s="140"/>
      <c r="Q32" s="138" t="s">
        <v>2219</v>
      </c>
    </row>
    <row r="33" spans="1:17" ht="18" x14ac:dyDescent="0.25">
      <c r="A33" s="137" t="str">
        <f>VLOOKUP(E33,'LISTADO ATM'!$A$2:$C$898,3,0)</f>
        <v>DISTRITO NACIONAL</v>
      </c>
      <c r="B33" s="134" t="s">
        <v>2612</v>
      </c>
      <c r="C33" s="139">
        <v>44326.722581018519</v>
      </c>
      <c r="D33" s="139" t="s">
        <v>2458</v>
      </c>
      <c r="E33" s="126">
        <v>32</v>
      </c>
      <c r="F33" s="145" t="str">
        <f>VLOOKUP(E33,VIP!$A$2:$O13044,2,0)</f>
        <v>DRBR032</v>
      </c>
      <c r="G33" s="137" t="str">
        <f>VLOOKUP(E33,'LISTADO ATM'!$A$2:$B$897,2,0)</f>
        <v xml:space="preserve">ATM Oficina San Martín II </v>
      </c>
      <c r="H33" s="137" t="str">
        <f>VLOOKUP(E33,VIP!$A$2:$O17907,7,FALSE)</f>
        <v>Si</v>
      </c>
      <c r="I33" s="137" t="str">
        <f>VLOOKUP(E33,VIP!$A$2:$O9872,8,FALSE)</f>
        <v>Si</v>
      </c>
      <c r="J33" s="137" t="str">
        <f>VLOOKUP(E33,VIP!$A$2:$O9822,8,FALSE)</f>
        <v>Si</v>
      </c>
      <c r="K33" s="137" t="str">
        <f>VLOOKUP(E33,VIP!$A$2:$O13396,6,0)</f>
        <v>NO</v>
      </c>
      <c r="L33" s="127" t="s">
        <v>2418</v>
      </c>
      <c r="M33" s="138" t="s">
        <v>2455</v>
      </c>
      <c r="N33" s="138" t="s">
        <v>2462</v>
      </c>
      <c r="O33" s="137" t="s">
        <v>2463</v>
      </c>
      <c r="P33" s="140"/>
      <c r="Q33" s="138" t="s">
        <v>2418</v>
      </c>
    </row>
    <row r="34" spans="1:17" ht="18" x14ac:dyDescent="0.25">
      <c r="A34" s="137" t="str">
        <f>VLOOKUP(E34,'LISTADO ATM'!$A$2:$C$898,3,0)</f>
        <v>DISTRITO NACIONAL</v>
      </c>
      <c r="B34" s="134" t="s">
        <v>2613</v>
      </c>
      <c r="C34" s="139">
        <v>44326.726041666669</v>
      </c>
      <c r="D34" s="139" t="s">
        <v>2458</v>
      </c>
      <c r="E34" s="126">
        <v>235</v>
      </c>
      <c r="F34" s="145" t="str">
        <f>VLOOKUP(E34,VIP!$A$2:$O13045,2,0)</f>
        <v>DRBR235</v>
      </c>
      <c r="G34" s="137" t="str">
        <f>VLOOKUP(E34,'LISTADO ATM'!$A$2:$B$897,2,0)</f>
        <v xml:space="preserve">ATM Oficina Multicentro La Sirena San Isidro </v>
      </c>
      <c r="H34" s="137" t="str">
        <f>VLOOKUP(E34,VIP!$A$2:$O17908,7,FALSE)</f>
        <v>Si</v>
      </c>
      <c r="I34" s="137" t="str">
        <f>VLOOKUP(E34,VIP!$A$2:$O9873,8,FALSE)</f>
        <v>Si</v>
      </c>
      <c r="J34" s="137" t="str">
        <f>VLOOKUP(E34,VIP!$A$2:$O9823,8,FALSE)</f>
        <v>Si</v>
      </c>
      <c r="K34" s="137" t="str">
        <f>VLOOKUP(E34,VIP!$A$2:$O13397,6,0)</f>
        <v>SI</v>
      </c>
      <c r="L34" s="127" t="s">
        <v>2418</v>
      </c>
      <c r="M34" s="138" t="s">
        <v>2455</v>
      </c>
      <c r="N34" s="138" t="s">
        <v>2462</v>
      </c>
      <c r="O34" s="137" t="s">
        <v>2463</v>
      </c>
      <c r="P34" s="140"/>
      <c r="Q34" s="138" t="s">
        <v>2418</v>
      </c>
    </row>
    <row r="35" spans="1:17" ht="18" x14ac:dyDescent="0.25">
      <c r="A35" s="137" t="str">
        <f>VLOOKUP(E35,'LISTADO ATM'!$A$2:$C$898,3,0)</f>
        <v>ESTE</v>
      </c>
      <c r="B35" s="134" t="s">
        <v>2614</v>
      </c>
      <c r="C35" s="139">
        <v>44326.727986111109</v>
      </c>
      <c r="D35" s="139" t="s">
        <v>2458</v>
      </c>
      <c r="E35" s="126">
        <v>294</v>
      </c>
      <c r="F35" s="145" t="str">
        <f>VLOOKUP(E35,VIP!$A$2:$O13046,2,0)</f>
        <v>DRBR294</v>
      </c>
      <c r="G35" s="137" t="str">
        <f>VLOOKUP(E35,'LISTADO ATM'!$A$2:$B$897,2,0)</f>
        <v xml:space="preserve">ATM Plaza Zaglul San Pedro II </v>
      </c>
      <c r="H35" s="137" t="str">
        <f>VLOOKUP(E35,VIP!$A$2:$O17909,7,FALSE)</f>
        <v>Si</v>
      </c>
      <c r="I35" s="137" t="str">
        <f>VLOOKUP(E35,VIP!$A$2:$O9874,8,FALSE)</f>
        <v>Si</v>
      </c>
      <c r="J35" s="137" t="str">
        <f>VLOOKUP(E35,VIP!$A$2:$O9824,8,FALSE)</f>
        <v>Si</v>
      </c>
      <c r="K35" s="137" t="str">
        <f>VLOOKUP(E35,VIP!$A$2:$O13398,6,0)</f>
        <v>NO</v>
      </c>
      <c r="L35" s="127" t="s">
        <v>2418</v>
      </c>
      <c r="M35" s="138" t="s">
        <v>2455</v>
      </c>
      <c r="N35" s="138" t="s">
        <v>2462</v>
      </c>
      <c r="O35" s="137" t="s">
        <v>2463</v>
      </c>
      <c r="P35" s="140"/>
      <c r="Q35" s="138" t="s">
        <v>2418</v>
      </c>
    </row>
    <row r="36" spans="1:17" ht="18" x14ac:dyDescent="0.25">
      <c r="A36" s="137" t="str">
        <f>VLOOKUP(E36,'LISTADO ATM'!$A$2:$C$898,3,0)</f>
        <v>DISTRITO NACIONAL</v>
      </c>
      <c r="B36" s="134" t="s">
        <v>2615</v>
      </c>
      <c r="C36" s="139">
        <v>44326.766585648147</v>
      </c>
      <c r="D36" s="139" t="s">
        <v>2482</v>
      </c>
      <c r="E36" s="126">
        <v>567</v>
      </c>
      <c r="F36" s="145" t="str">
        <f>VLOOKUP(E36,VIP!$A$2:$O13047,2,0)</f>
        <v>DRBR015</v>
      </c>
      <c r="G36" s="137" t="str">
        <f>VLOOKUP(E36,'LISTADO ATM'!$A$2:$B$897,2,0)</f>
        <v xml:space="preserve">ATM Oficina Máximo Gómez </v>
      </c>
      <c r="H36" s="137" t="str">
        <f>VLOOKUP(E36,VIP!$A$2:$O17910,7,FALSE)</f>
        <v>Si</v>
      </c>
      <c r="I36" s="137" t="str">
        <f>VLOOKUP(E36,VIP!$A$2:$O9875,8,FALSE)</f>
        <v>Si</v>
      </c>
      <c r="J36" s="137" t="str">
        <f>VLOOKUP(E36,VIP!$A$2:$O9825,8,FALSE)</f>
        <v>Si</v>
      </c>
      <c r="K36" s="137" t="str">
        <f>VLOOKUP(E36,VIP!$A$2:$O13399,6,0)</f>
        <v>NO</v>
      </c>
      <c r="L36" s="127" t="s">
        <v>2449</v>
      </c>
      <c r="M36" s="138" t="s">
        <v>2455</v>
      </c>
      <c r="N36" s="138" t="s">
        <v>2462</v>
      </c>
      <c r="O36" s="137" t="s">
        <v>2483</v>
      </c>
      <c r="P36" s="140"/>
      <c r="Q36" s="138" t="s">
        <v>2449</v>
      </c>
    </row>
    <row r="37" spans="1:17" ht="18" x14ac:dyDescent="0.25">
      <c r="A37" s="137" t="str">
        <f>VLOOKUP(E37,'LISTADO ATM'!$A$2:$C$898,3,0)</f>
        <v>DISTRITO NACIONAL</v>
      </c>
      <c r="B37" s="134" t="s">
        <v>2616</v>
      </c>
      <c r="C37" s="139">
        <v>44326.782592592594</v>
      </c>
      <c r="D37" s="139" t="s">
        <v>2458</v>
      </c>
      <c r="E37" s="126">
        <v>949</v>
      </c>
      <c r="F37" s="145" t="str">
        <f>VLOOKUP(E37,VIP!$A$2:$O13048,2,0)</f>
        <v>DRBR23D</v>
      </c>
      <c r="G37" s="137" t="str">
        <f>VLOOKUP(E37,'LISTADO ATM'!$A$2:$B$897,2,0)</f>
        <v xml:space="preserve">ATM S/M Bravo San Isidro Coral Mall </v>
      </c>
      <c r="H37" s="137" t="str">
        <f>VLOOKUP(E37,VIP!$A$2:$O17911,7,FALSE)</f>
        <v>Si</v>
      </c>
      <c r="I37" s="137" t="str">
        <f>VLOOKUP(E37,VIP!$A$2:$O9876,8,FALSE)</f>
        <v>No</v>
      </c>
      <c r="J37" s="137" t="str">
        <f>VLOOKUP(E37,VIP!$A$2:$O9826,8,FALSE)</f>
        <v>No</v>
      </c>
      <c r="K37" s="137" t="str">
        <f>VLOOKUP(E37,VIP!$A$2:$O13400,6,0)</f>
        <v>NO</v>
      </c>
      <c r="L37" s="127" t="s">
        <v>2449</v>
      </c>
      <c r="M37" s="138" t="s">
        <v>2455</v>
      </c>
      <c r="N37" s="138" t="s">
        <v>2462</v>
      </c>
      <c r="O37" s="137" t="s">
        <v>2463</v>
      </c>
      <c r="P37" s="140"/>
      <c r="Q37" s="138" t="s">
        <v>2449</v>
      </c>
    </row>
    <row r="38" spans="1:17" ht="18" x14ac:dyDescent="0.25">
      <c r="A38" s="137" t="str">
        <f>VLOOKUP(E38,'LISTADO ATM'!$A$2:$C$898,3,0)</f>
        <v>SUR</v>
      </c>
      <c r="B38" s="134" t="s">
        <v>2617</v>
      </c>
      <c r="C38" s="139">
        <v>44326.790717592594</v>
      </c>
      <c r="D38" s="139" t="s">
        <v>2458</v>
      </c>
      <c r="E38" s="126">
        <v>995</v>
      </c>
      <c r="F38" s="145" t="str">
        <f>VLOOKUP(E38,VIP!$A$2:$O13049,2,0)</f>
        <v>DRBR545</v>
      </c>
      <c r="G38" s="137" t="str">
        <f>VLOOKUP(E38,'LISTADO ATM'!$A$2:$B$897,2,0)</f>
        <v xml:space="preserve">ATM Oficina San Cristobal III (Lobby) </v>
      </c>
      <c r="H38" s="137" t="str">
        <f>VLOOKUP(E38,VIP!$A$2:$O17912,7,FALSE)</f>
        <v>Si</v>
      </c>
      <c r="I38" s="137" t="str">
        <f>VLOOKUP(E38,VIP!$A$2:$O9877,8,FALSE)</f>
        <v>No</v>
      </c>
      <c r="J38" s="137" t="str">
        <f>VLOOKUP(E38,VIP!$A$2:$O9827,8,FALSE)</f>
        <v>No</v>
      </c>
      <c r="K38" s="137" t="str">
        <f>VLOOKUP(E38,VIP!$A$2:$O13401,6,0)</f>
        <v>NO</v>
      </c>
      <c r="L38" s="127" t="s">
        <v>2418</v>
      </c>
      <c r="M38" s="138" t="s">
        <v>2455</v>
      </c>
      <c r="N38" s="138" t="s">
        <v>2462</v>
      </c>
      <c r="O38" s="137" t="s">
        <v>2463</v>
      </c>
      <c r="P38" s="140"/>
      <c r="Q38" s="138" t="s">
        <v>2418</v>
      </c>
    </row>
    <row r="39" spans="1:17" ht="18" x14ac:dyDescent="0.25">
      <c r="A39" s="137" t="str">
        <f>VLOOKUP(E39,'LISTADO ATM'!$A$2:$C$898,3,0)</f>
        <v>DISTRITO NACIONAL</v>
      </c>
      <c r="B39" s="134" t="s">
        <v>2618</v>
      </c>
      <c r="C39" s="139">
        <v>44326.809236111112</v>
      </c>
      <c r="D39" s="139" t="s">
        <v>2458</v>
      </c>
      <c r="E39" s="126">
        <v>415</v>
      </c>
      <c r="F39" s="145" t="str">
        <f>VLOOKUP(E39,VIP!$A$2:$O13050,2,0)</f>
        <v>DRBR415</v>
      </c>
      <c r="G39" s="137" t="str">
        <f>VLOOKUP(E39,'LISTADO ATM'!$A$2:$B$897,2,0)</f>
        <v xml:space="preserve">ATM Autobanco San Martín I </v>
      </c>
      <c r="H39" s="137" t="str">
        <f>VLOOKUP(E39,VIP!$A$2:$O17913,7,FALSE)</f>
        <v>Si</v>
      </c>
      <c r="I39" s="137" t="str">
        <f>VLOOKUP(E39,VIP!$A$2:$O9878,8,FALSE)</f>
        <v>Si</v>
      </c>
      <c r="J39" s="137" t="str">
        <f>VLOOKUP(E39,VIP!$A$2:$O9828,8,FALSE)</f>
        <v>Si</v>
      </c>
      <c r="K39" s="137" t="str">
        <f>VLOOKUP(E39,VIP!$A$2:$O13402,6,0)</f>
        <v>NO</v>
      </c>
      <c r="L39" s="127" t="s">
        <v>2449</v>
      </c>
      <c r="M39" s="138" t="s">
        <v>2455</v>
      </c>
      <c r="N39" s="138" t="s">
        <v>2462</v>
      </c>
      <c r="O39" s="137" t="s">
        <v>2463</v>
      </c>
      <c r="P39" s="140"/>
      <c r="Q39" s="138" t="s">
        <v>2449</v>
      </c>
    </row>
    <row r="40" spans="1:17" ht="18" x14ac:dyDescent="0.25">
      <c r="A40" s="137" t="str">
        <f>VLOOKUP(E40,'LISTADO ATM'!$A$2:$C$898,3,0)</f>
        <v>ESTE</v>
      </c>
      <c r="B40" s="134" t="s">
        <v>2619</v>
      </c>
      <c r="C40" s="139">
        <v>44326.818379629629</v>
      </c>
      <c r="D40" s="139" t="s">
        <v>2180</v>
      </c>
      <c r="E40" s="126">
        <v>912</v>
      </c>
      <c r="F40" s="145" t="str">
        <f>VLOOKUP(E40,VIP!$A$2:$O13051,2,0)</f>
        <v>DRBR973</v>
      </c>
      <c r="G40" s="137" t="str">
        <f>VLOOKUP(E40,'LISTADO ATM'!$A$2:$B$897,2,0)</f>
        <v xml:space="preserve">ATM Oficina San Pedro II </v>
      </c>
      <c r="H40" s="137" t="str">
        <f>VLOOKUP(E40,VIP!$A$2:$O17914,7,FALSE)</f>
        <v>Si</v>
      </c>
      <c r="I40" s="137" t="str">
        <f>VLOOKUP(E40,VIP!$A$2:$O9879,8,FALSE)</f>
        <v>Si</v>
      </c>
      <c r="J40" s="137" t="str">
        <f>VLOOKUP(E40,VIP!$A$2:$O9829,8,FALSE)</f>
        <v>Si</v>
      </c>
      <c r="K40" s="137" t="str">
        <f>VLOOKUP(E40,VIP!$A$2:$O13403,6,0)</f>
        <v>SI</v>
      </c>
      <c r="L40" s="127" t="s">
        <v>2219</v>
      </c>
      <c r="M40" s="138" t="s">
        <v>2455</v>
      </c>
      <c r="N40" s="138" t="s">
        <v>2462</v>
      </c>
      <c r="O40" s="137" t="s">
        <v>2464</v>
      </c>
      <c r="P40" s="140"/>
      <c r="Q40" s="138" t="s">
        <v>2219</v>
      </c>
    </row>
    <row r="41" spans="1:17" ht="18" x14ac:dyDescent="0.25">
      <c r="A41" s="137" t="str">
        <f>VLOOKUP(E41,'LISTADO ATM'!$A$2:$C$898,3,0)</f>
        <v>NORTE</v>
      </c>
      <c r="B41" s="134" t="s">
        <v>2620</v>
      </c>
      <c r="C41" s="139">
        <v>44326.819861111115</v>
      </c>
      <c r="D41" s="139" t="s">
        <v>2181</v>
      </c>
      <c r="E41" s="126">
        <v>595</v>
      </c>
      <c r="F41" s="145" t="str">
        <f>VLOOKUP(E41,VIP!$A$2:$O13052,2,0)</f>
        <v>DRBR595</v>
      </c>
      <c r="G41" s="137" t="str">
        <f>VLOOKUP(E41,'LISTADO ATM'!$A$2:$B$897,2,0)</f>
        <v xml:space="preserve">ATM S/M Central I (Santiago) </v>
      </c>
      <c r="H41" s="137" t="str">
        <f>VLOOKUP(E41,VIP!$A$2:$O17915,7,FALSE)</f>
        <v>Si</v>
      </c>
      <c r="I41" s="137" t="str">
        <f>VLOOKUP(E41,VIP!$A$2:$O9880,8,FALSE)</f>
        <v>Si</v>
      </c>
      <c r="J41" s="137" t="str">
        <f>VLOOKUP(E41,VIP!$A$2:$O9830,8,FALSE)</f>
        <v>Si</v>
      </c>
      <c r="K41" s="137" t="str">
        <f>VLOOKUP(E41,VIP!$A$2:$O13404,6,0)</f>
        <v>NO</v>
      </c>
      <c r="L41" s="127" t="s">
        <v>2219</v>
      </c>
      <c r="M41" s="138" t="s">
        <v>2455</v>
      </c>
      <c r="N41" s="138" t="s">
        <v>2462</v>
      </c>
      <c r="O41" s="137" t="s">
        <v>2595</v>
      </c>
      <c r="P41" s="140"/>
      <c r="Q41" s="138" t="s">
        <v>2219</v>
      </c>
    </row>
    <row r="42" spans="1:17" ht="18" x14ac:dyDescent="0.25">
      <c r="A42" s="137" t="str">
        <f>VLOOKUP(E42,'LISTADO ATM'!$A$2:$C$898,3,0)</f>
        <v>ESTE</v>
      </c>
      <c r="B42" s="134" t="s">
        <v>2621</v>
      </c>
      <c r="C42" s="139">
        <v>44326.821875000001</v>
      </c>
      <c r="D42" s="139" t="s">
        <v>2180</v>
      </c>
      <c r="E42" s="126">
        <v>959</v>
      </c>
      <c r="F42" s="145" t="str">
        <f>VLOOKUP(E42,VIP!$A$2:$O13053,2,0)</f>
        <v>DRBR959</v>
      </c>
      <c r="G42" s="137" t="str">
        <f>VLOOKUP(E42,'LISTADO ATM'!$A$2:$B$897,2,0)</f>
        <v>ATM Estación Next Bavaro</v>
      </c>
      <c r="H42" s="137" t="str">
        <f>VLOOKUP(E42,VIP!$A$2:$O17916,7,FALSE)</f>
        <v>Si</v>
      </c>
      <c r="I42" s="137" t="str">
        <f>VLOOKUP(E42,VIP!$A$2:$O9881,8,FALSE)</f>
        <v>Si</v>
      </c>
      <c r="J42" s="137" t="str">
        <f>VLOOKUP(E42,VIP!$A$2:$O9831,8,FALSE)</f>
        <v>Si</v>
      </c>
      <c r="K42" s="137" t="str">
        <f>VLOOKUP(E42,VIP!$A$2:$O13405,6,0)</f>
        <v>NO</v>
      </c>
      <c r="L42" s="127" t="s">
        <v>2219</v>
      </c>
      <c r="M42" s="138" t="s">
        <v>2455</v>
      </c>
      <c r="N42" s="138" t="s">
        <v>2462</v>
      </c>
      <c r="O42" s="137" t="s">
        <v>2464</v>
      </c>
      <c r="P42" s="140"/>
      <c r="Q42" s="138" t="s">
        <v>2219</v>
      </c>
    </row>
    <row r="43" spans="1:17" ht="18" x14ac:dyDescent="0.25">
      <c r="A43" s="137" t="str">
        <f>VLOOKUP(E43,'LISTADO ATM'!$A$2:$C$898,3,0)</f>
        <v>DISTRITO NACIONAL</v>
      </c>
      <c r="B43" s="134" t="s">
        <v>2622</v>
      </c>
      <c r="C43" s="139">
        <v>44326.823171296295</v>
      </c>
      <c r="D43" s="139" t="s">
        <v>2180</v>
      </c>
      <c r="E43" s="126">
        <v>160</v>
      </c>
      <c r="F43" s="145" t="str">
        <f>VLOOKUP(E43,VIP!$A$2:$O13054,2,0)</f>
        <v>DRBR160</v>
      </c>
      <c r="G43" s="137" t="str">
        <f>VLOOKUP(E43,'LISTADO ATM'!$A$2:$B$897,2,0)</f>
        <v xml:space="preserve">ATM Oficina Herrera </v>
      </c>
      <c r="H43" s="137" t="str">
        <f>VLOOKUP(E43,VIP!$A$2:$O17917,7,FALSE)</f>
        <v>Si</v>
      </c>
      <c r="I43" s="137" t="str">
        <f>VLOOKUP(E43,VIP!$A$2:$O9882,8,FALSE)</f>
        <v>Si</v>
      </c>
      <c r="J43" s="137" t="str">
        <f>VLOOKUP(E43,VIP!$A$2:$O9832,8,FALSE)</f>
        <v>Si</v>
      </c>
      <c r="K43" s="137" t="str">
        <f>VLOOKUP(E43,VIP!$A$2:$O13406,6,0)</f>
        <v>NO</v>
      </c>
      <c r="L43" s="127" t="s">
        <v>2219</v>
      </c>
      <c r="M43" s="138" t="s">
        <v>2455</v>
      </c>
      <c r="N43" s="138" t="s">
        <v>2462</v>
      </c>
      <c r="O43" s="137" t="s">
        <v>2464</v>
      </c>
      <c r="P43" s="140"/>
      <c r="Q43" s="138" t="s">
        <v>2219</v>
      </c>
    </row>
    <row r="44" spans="1:17" ht="18" x14ac:dyDescent="0.25">
      <c r="A44" s="137" t="str">
        <f>VLOOKUP(E44,'LISTADO ATM'!$A$2:$C$898,3,0)</f>
        <v>DISTRITO NACIONAL</v>
      </c>
      <c r="B44" s="134" t="s">
        <v>2623</v>
      </c>
      <c r="C44" s="139">
        <v>44326.824120370373</v>
      </c>
      <c r="D44" s="139" t="s">
        <v>2180</v>
      </c>
      <c r="E44" s="126">
        <v>551</v>
      </c>
      <c r="F44" s="145" t="str">
        <f>VLOOKUP(E44,VIP!$A$2:$O13055,2,0)</f>
        <v>DRBR01C</v>
      </c>
      <c r="G44" s="137" t="str">
        <f>VLOOKUP(E44,'LISTADO ATM'!$A$2:$B$897,2,0)</f>
        <v xml:space="preserve">ATM Oficina Padre Castellanos </v>
      </c>
      <c r="H44" s="137" t="str">
        <f>VLOOKUP(E44,VIP!$A$2:$O17918,7,FALSE)</f>
        <v>Si</v>
      </c>
      <c r="I44" s="137" t="str">
        <f>VLOOKUP(E44,VIP!$A$2:$O9883,8,FALSE)</f>
        <v>Si</v>
      </c>
      <c r="J44" s="137" t="str">
        <f>VLOOKUP(E44,VIP!$A$2:$O9833,8,FALSE)</f>
        <v>Si</v>
      </c>
      <c r="K44" s="137" t="str">
        <f>VLOOKUP(E44,VIP!$A$2:$O13407,6,0)</f>
        <v>NO</v>
      </c>
      <c r="L44" s="127" t="s">
        <v>2219</v>
      </c>
      <c r="M44" s="138" t="s">
        <v>2455</v>
      </c>
      <c r="N44" s="138" t="s">
        <v>2462</v>
      </c>
      <c r="O44" s="137" t="s">
        <v>2464</v>
      </c>
      <c r="P44" s="140"/>
      <c r="Q44" s="138" t="s">
        <v>2219</v>
      </c>
    </row>
    <row r="45" spans="1:17" ht="18" x14ac:dyDescent="0.25">
      <c r="A45" s="137" t="str">
        <f>VLOOKUP(E45,'LISTADO ATM'!$A$2:$C$898,3,0)</f>
        <v>NORTE</v>
      </c>
      <c r="B45" s="134" t="s">
        <v>2624</v>
      </c>
      <c r="C45" s="139">
        <v>44326.826053240744</v>
      </c>
      <c r="D45" s="139" t="s">
        <v>2181</v>
      </c>
      <c r="E45" s="126">
        <v>638</v>
      </c>
      <c r="F45" s="145" t="str">
        <f>VLOOKUP(E45,VIP!$A$2:$O13056,2,0)</f>
        <v>DRBR638</v>
      </c>
      <c r="G45" s="137" t="str">
        <f>VLOOKUP(E45,'LISTADO ATM'!$A$2:$B$897,2,0)</f>
        <v xml:space="preserve">ATM S/M Yoma </v>
      </c>
      <c r="H45" s="137" t="str">
        <f>VLOOKUP(E45,VIP!$A$2:$O17919,7,FALSE)</f>
        <v>Si</v>
      </c>
      <c r="I45" s="137" t="str">
        <f>VLOOKUP(E45,VIP!$A$2:$O9884,8,FALSE)</f>
        <v>Si</v>
      </c>
      <c r="J45" s="137" t="str">
        <f>VLOOKUP(E45,VIP!$A$2:$O9834,8,FALSE)</f>
        <v>Si</v>
      </c>
      <c r="K45" s="137" t="str">
        <f>VLOOKUP(E45,VIP!$A$2:$O13408,6,0)</f>
        <v>NO</v>
      </c>
      <c r="L45" s="127" t="s">
        <v>2219</v>
      </c>
      <c r="M45" s="138" t="s">
        <v>2455</v>
      </c>
      <c r="N45" s="138" t="s">
        <v>2462</v>
      </c>
      <c r="O45" s="137" t="s">
        <v>2595</v>
      </c>
      <c r="P45" s="140"/>
      <c r="Q45" s="138" t="s">
        <v>2219</v>
      </c>
    </row>
    <row r="46" spans="1:17" ht="18" x14ac:dyDescent="0.25">
      <c r="A46" s="137" t="str">
        <f>VLOOKUP(E46,'LISTADO ATM'!$A$2:$C$898,3,0)</f>
        <v>NORTE</v>
      </c>
      <c r="B46" s="134" t="s">
        <v>2625</v>
      </c>
      <c r="C46" s="139">
        <v>44326.830833333333</v>
      </c>
      <c r="D46" s="139" t="s">
        <v>2180</v>
      </c>
      <c r="E46" s="126">
        <v>372</v>
      </c>
      <c r="F46" s="145" t="str">
        <f>VLOOKUP(E46,VIP!$A$2:$O13057,2,0)</f>
        <v>DRBR372</v>
      </c>
      <c r="G46" s="137" t="str">
        <f>VLOOKUP(E46,'LISTADO ATM'!$A$2:$B$897,2,0)</f>
        <v>ATM Oficina Sánchez II</v>
      </c>
      <c r="H46" s="137" t="str">
        <f>VLOOKUP(E46,VIP!$A$2:$O17920,7,FALSE)</f>
        <v>N/A</v>
      </c>
      <c r="I46" s="137" t="str">
        <f>VLOOKUP(E46,VIP!$A$2:$O9885,8,FALSE)</f>
        <v>N/A</v>
      </c>
      <c r="J46" s="137" t="str">
        <f>VLOOKUP(E46,VIP!$A$2:$O9835,8,FALSE)</f>
        <v>N/A</v>
      </c>
      <c r="K46" s="137" t="str">
        <f>VLOOKUP(E46,VIP!$A$2:$O13409,6,0)</f>
        <v>N/A</v>
      </c>
      <c r="L46" s="127" t="s">
        <v>2478</v>
      </c>
      <c r="M46" s="138" t="s">
        <v>2455</v>
      </c>
      <c r="N46" s="138" t="s">
        <v>2462</v>
      </c>
      <c r="O46" s="137" t="s">
        <v>2464</v>
      </c>
      <c r="P46" s="140"/>
      <c r="Q46" s="138" t="s">
        <v>2478</v>
      </c>
    </row>
    <row r="47" spans="1:17" ht="18" x14ac:dyDescent="0.25">
      <c r="A47" s="137" t="str">
        <f>VLOOKUP(E47,'LISTADO ATM'!$A$2:$C$898,3,0)</f>
        <v>ESTE</v>
      </c>
      <c r="B47" s="134" t="s">
        <v>2626</v>
      </c>
      <c r="C47" s="139">
        <v>44326.831990740742</v>
      </c>
      <c r="D47" s="139" t="s">
        <v>2180</v>
      </c>
      <c r="E47" s="126">
        <v>121</v>
      </c>
      <c r="F47" s="145" t="str">
        <f>VLOOKUP(E47,VIP!$A$2:$O13058,2,0)</f>
        <v>DRBR121</v>
      </c>
      <c r="G47" s="137" t="str">
        <f>VLOOKUP(E47,'LISTADO ATM'!$A$2:$B$897,2,0)</f>
        <v xml:space="preserve">ATM Oficina Bayaguana </v>
      </c>
      <c r="H47" s="137" t="str">
        <f>VLOOKUP(E47,VIP!$A$2:$O17921,7,FALSE)</f>
        <v>Si</v>
      </c>
      <c r="I47" s="137" t="str">
        <f>VLOOKUP(E47,VIP!$A$2:$O9886,8,FALSE)</f>
        <v>Si</v>
      </c>
      <c r="J47" s="137" t="str">
        <f>VLOOKUP(E47,VIP!$A$2:$O9836,8,FALSE)</f>
        <v>Si</v>
      </c>
      <c r="K47" s="137" t="str">
        <f>VLOOKUP(E47,VIP!$A$2:$O13410,6,0)</f>
        <v>SI</v>
      </c>
      <c r="L47" s="127" t="s">
        <v>2478</v>
      </c>
      <c r="M47" s="138" t="s">
        <v>2455</v>
      </c>
      <c r="N47" s="138" t="s">
        <v>2462</v>
      </c>
      <c r="O47" s="137" t="s">
        <v>2464</v>
      </c>
      <c r="P47" s="140"/>
      <c r="Q47" s="138" t="s">
        <v>2478</v>
      </c>
    </row>
    <row r="48" spans="1:17" ht="18" x14ac:dyDescent="0.25">
      <c r="A48" s="137" t="str">
        <f>VLOOKUP(E48,'LISTADO ATM'!$A$2:$C$898,3,0)</f>
        <v>ESTE</v>
      </c>
      <c r="B48" s="134" t="s">
        <v>2627</v>
      </c>
      <c r="C48" s="139">
        <v>44326.836805555555</v>
      </c>
      <c r="D48" s="139" t="s">
        <v>2180</v>
      </c>
      <c r="E48" s="126">
        <v>830</v>
      </c>
      <c r="F48" s="145" t="str">
        <f>VLOOKUP(E48,VIP!$A$2:$O13059,2,0)</f>
        <v>DRBR830</v>
      </c>
      <c r="G48" s="137" t="str">
        <f>VLOOKUP(E48,'LISTADO ATM'!$A$2:$B$897,2,0)</f>
        <v xml:space="preserve">ATM UNP Sabana Grande de Boyá </v>
      </c>
      <c r="H48" s="137" t="str">
        <f>VLOOKUP(E48,VIP!$A$2:$O17922,7,FALSE)</f>
        <v>Si</v>
      </c>
      <c r="I48" s="137" t="str">
        <f>VLOOKUP(E48,VIP!$A$2:$O9887,8,FALSE)</f>
        <v>Si</v>
      </c>
      <c r="J48" s="137" t="str">
        <f>VLOOKUP(E48,VIP!$A$2:$O9837,8,FALSE)</f>
        <v>Si</v>
      </c>
      <c r="K48" s="137" t="str">
        <f>VLOOKUP(E48,VIP!$A$2:$O13411,6,0)</f>
        <v>NO</v>
      </c>
      <c r="L48" s="127" t="s">
        <v>2219</v>
      </c>
      <c r="M48" s="138" t="s">
        <v>2455</v>
      </c>
      <c r="N48" s="138" t="s">
        <v>2462</v>
      </c>
      <c r="O48" s="137" t="s">
        <v>2464</v>
      </c>
      <c r="P48" s="140"/>
      <c r="Q48" s="138" t="s">
        <v>2219</v>
      </c>
    </row>
    <row r="49" spans="1:17" ht="18" x14ac:dyDescent="0.25">
      <c r="A49" s="137" t="str">
        <f>VLOOKUP(E49,'LISTADO ATM'!$A$2:$C$898,3,0)</f>
        <v>NORTE</v>
      </c>
      <c r="B49" s="134" t="s">
        <v>2628</v>
      </c>
      <c r="C49" s="139">
        <v>44326.838067129633</v>
      </c>
      <c r="D49" s="139" t="s">
        <v>2180</v>
      </c>
      <c r="E49" s="126">
        <v>937</v>
      </c>
      <c r="F49" s="145" t="str">
        <f>VLOOKUP(E49,VIP!$A$2:$O13060,2,0)</f>
        <v>DRBR937</v>
      </c>
      <c r="G49" s="137" t="str">
        <f>VLOOKUP(E49,'LISTADO ATM'!$A$2:$B$897,2,0)</f>
        <v xml:space="preserve">ATM Autobanco Oficina La Vega II </v>
      </c>
      <c r="H49" s="137" t="str">
        <f>VLOOKUP(E49,VIP!$A$2:$O17923,7,FALSE)</f>
        <v>Si</v>
      </c>
      <c r="I49" s="137" t="str">
        <f>VLOOKUP(E49,VIP!$A$2:$O9888,8,FALSE)</f>
        <v>Si</v>
      </c>
      <c r="J49" s="137" t="str">
        <f>VLOOKUP(E49,VIP!$A$2:$O9838,8,FALSE)</f>
        <v>Si</v>
      </c>
      <c r="K49" s="137" t="str">
        <f>VLOOKUP(E49,VIP!$A$2:$O13412,6,0)</f>
        <v>NO</v>
      </c>
      <c r="L49" s="127" t="s">
        <v>2219</v>
      </c>
      <c r="M49" s="138" t="s">
        <v>2455</v>
      </c>
      <c r="N49" s="138" t="s">
        <v>2462</v>
      </c>
      <c r="O49" s="137" t="s">
        <v>2464</v>
      </c>
      <c r="P49" s="140"/>
      <c r="Q49" s="138" t="s">
        <v>2219</v>
      </c>
    </row>
    <row r="50" spans="1:17" ht="18" x14ac:dyDescent="0.25">
      <c r="A50" s="137" t="str">
        <f>VLOOKUP(E50,'LISTADO ATM'!$A$2:$C$898,3,0)</f>
        <v>NORTE</v>
      </c>
      <c r="B50" s="134" t="s">
        <v>2629</v>
      </c>
      <c r="C50" s="139">
        <v>44326.842777777776</v>
      </c>
      <c r="D50" s="139" t="s">
        <v>2482</v>
      </c>
      <c r="E50" s="126">
        <v>333</v>
      </c>
      <c r="F50" s="145" t="str">
        <f>VLOOKUP(E50,VIP!$A$2:$O13061,2,0)</f>
        <v>DRBR333</v>
      </c>
      <c r="G50" s="137" t="str">
        <f>VLOOKUP(E50,'LISTADO ATM'!$A$2:$B$897,2,0)</f>
        <v>ATM Oficina Turey Maimón</v>
      </c>
      <c r="H50" s="137" t="str">
        <f>VLOOKUP(E50,VIP!$A$2:$O17924,7,FALSE)</f>
        <v>Si</v>
      </c>
      <c r="I50" s="137" t="str">
        <f>VLOOKUP(E50,VIP!$A$2:$O9889,8,FALSE)</f>
        <v>Si</v>
      </c>
      <c r="J50" s="137" t="str">
        <f>VLOOKUP(E50,VIP!$A$2:$O9839,8,FALSE)</f>
        <v>Si</v>
      </c>
      <c r="K50" s="137" t="str">
        <f>VLOOKUP(E50,VIP!$A$2:$O13413,6,0)</f>
        <v>NO</v>
      </c>
      <c r="L50" s="127" t="s">
        <v>2449</v>
      </c>
      <c r="M50" s="138" t="s">
        <v>2455</v>
      </c>
      <c r="N50" s="138" t="s">
        <v>2462</v>
      </c>
      <c r="O50" s="137" t="s">
        <v>2483</v>
      </c>
      <c r="P50" s="140"/>
      <c r="Q50" s="138" t="s">
        <v>2449</v>
      </c>
    </row>
    <row r="51" spans="1:17" ht="18" x14ac:dyDescent="0.25">
      <c r="A51" s="137" t="str">
        <f>VLOOKUP(E51,'LISTADO ATM'!$A$2:$C$898,3,0)</f>
        <v>DISTRITO NACIONAL</v>
      </c>
      <c r="B51" s="134" t="s">
        <v>2630</v>
      </c>
      <c r="C51" s="139">
        <v>44326.852789351855</v>
      </c>
      <c r="D51" s="139" t="s">
        <v>2458</v>
      </c>
      <c r="E51" s="126">
        <v>884</v>
      </c>
      <c r="F51" s="145" t="str">
        <f>VLOOKUP(E51,VIP!$A$2:$O13062,2,0)</f>
        <v>DRBR884</v>
      </c>
      <c r="G51" s="137" t="str">
        <f>VLOOKUP(E51,'LISTADO ATM'!$A$2:$B$897,2,0)</f>
        <v xml:space="preserve">ATM UNP Olé Sabana Perdida </v>
      </c>
      <c r="H51" s="137" t="str">
        <f>VLOOKUP(E51,VIP!$A$2:$O17925,7,FALSE)</f>
        <v>Si</v>
      </c>
      <c r="I51" s="137" t="str">
        <f>VLOOKUP(E51,VIP!$A$2:$O9890,8,FALSE)</f>
        <v>Si</v>
      </c>
      <c r="J51" s="137" t="str">
        <f>VLOOKUP(E51,VIP!$A$2:$O9840,8,FALSE)</f>
        <v>Si</v>
      </c>
      <c r="K51" s="137" t="str">
        <f>VLOOKUP(E51,VIP!$A$2:$O13414,6,0)</f>
        <v>NO</v>
      </c>
      <c r="L51" s="127" t="s">
        <v>2418</v>
      </c>
      <c r="M51" s="138" t="s">
        <v>2455</v>
      </c>
      <c r="N51" s="138" t="s">
        <v>2462</v>
      </c>
      <c r="O51" s="137" t="s">
        <v>2463</v>
      </c>
      <c r="P51" s="140"/>
      <c r="Q51" s="138" t="s">
        <v>2418</v>
      </c>
    </row>
    <row r="52" spans="1:17" ht="18" x14ac:dyDescent="0.25">
      <c r="A52" s="137" t="str">
        <f>VLOOKUP(E52,'LISTADO ATM'!$A$2:$C$898,3,0)</f>
        <v>ESTE</v>
      </c>
      <c r="B52" s="134" t="s">
        <v>2631</v>
      </c>
      <c r="C52" s="139">
        <v>44326.898472222223</v>
      </c>
      <c r="D52" s="139" t="s">
        <v>2180</v>
      </c>
      <c r="E52" s="126">
        <v>386</v>
      </c>
      <c r="F52" s="145" t="str">
        <f>VLOOKUP(E52,VIP!$A$2:$O13063,2,0)</f>
        <v>DRBR386</v>
      </c>
      <c r="G52" s="137" t="str">
        <f>VLOOKUP(E52,'LISTADO ATM'!$A$2:$B$897,2,0)</f>
        <v xml:space="preserve">ATM Plaza Verón II </v>
      </c>
      <c r="H52" s="137" t="str">
        <f>VLOOKUP(E52,VIP!$A$2:$O17926,7,FALSE)</f>
        <v>Si</v>
      </c>
      <c r="I52" s="137" t="str">
        <f>VLOOKUP(E52,VIP!$A$2:$O9891,8,FALSE)</f>
        <v>Si</v>
      </c>
      <c r="J52" s="137" t="str">
        <f>VLOOKUP(E52,VIP!$A$2:$O9841,8,FALSE)</f>
        <v>Si</v>
      </c>
      <c r="K52" s="137" t="str">
        <f>VLOOKUP(E52,VIP!$A$2:$O13415,6,0)</f>
        <v>NO</v>
      </c>
      <c r="L52" s="127" t="s">
        <v>2219</v>
      </c>
      <c r="M52" s="138" t="s">
        <v>2455</v>
      </c>
      <c r="N52" s="138" t="s">
        <v>2462</v>
      </c>
      <c r="O52" s="137" t="s">
        <v>2464</v>
      </c>
      <c r="P52" s="140"/>
      <c r="Q52" s="138" t="s">
        <v>2219</v>
      </c>
    </row>
    <row r="53" spans="1:17" ht="18" x14ac:dyDescent="0.25">
      <c r="A53" s="137" t="str">
        <f>VLOOKUP(E53,'LISTADO ATM'!$A$2:$C$898,3,0)</f>
        <v>SUR</v>
      </c>
      <c r="B53" s="134" t="s">
        <v>2632</v>
      </c>
      <c r="C53" s="139">
        <v>44326.899270833332</v>
      </c>
      <c r="D53" s="139" t="s">
        <v>2180</v>
      </c>
      <c r="E53" s="126">
        <v>885</v>
      </c>
      <c r="F53" s="145" t="str">
        <f>VLOOKUP(E53,VIP!$A$2:$O13064,2,0)</f>
        <v>DRBR885</v>
      </c>
      <c r="G53" s="137" t="str">
        <f>VLOOKUP(E53,'LISTADO ATM'!$A$2:$B$897,2,0)</f>
        <v xml:space="preserve">ATM UNP Rancho Arriba </v>
      </c>
      <c r="H53" s="137" t="str">
        <f>VLOOKUP(E53,VIP!$A$2:$O17927,7,FALSE)</f>
        <v>Si</v>
      </c>
      <c r="I53" s="137" t="str">
        <f>VLOOKUP(E53,VIP!$A$2:$O9892,8,FALSE)</f>
        <v>Si</v>
      </c>
      <c r="J53" s="137" t="str">
        <f>VLOOKUP(E53,VIP!$A$2:$O9842,8,FALSE)</f>
        <v>Si</v>
      </c>
      <c r="K53" s="137" t="str">
        <f>VLOOKUP(E53,VIP!$A$2:$O13416,6,0)</f>
        <v>NO</v>
      </c>
      <c r="L53" s="127" t="s">
        <v>2219</v>
      </c>
      <c r="M53" s="138" t="s">
        <v>2455</v>
      </c>
      <c r="N53" s="138" t="s">
        <v>2462</v>
      </c>
      <c r="O53" s="137" t="s">
        <v>2464</v>
      </c>
      <c r="P53" s="140"/>
      <c r="Q53" s="138" t="s">
        <v>2219</v>
      </c>
    </row>
    <row r="54" spans="1:17" ht="18" x14ac:dyDescent="0.25">
      <c r="A54" s="137" t="str">
        <f>VLOOKUP(E54,'LISTADO ATM'!$A$2:$C$898,3,0)</f>
        <v>DISTRITO NACIONAL</v>
      </c>
      <c r="B54" s="134" t="s">
        <v>2633</v>
      </c>
      <c r="C54" s="139">
        <v>44326.92392361111</v>
      </c>
      <c r="D54" s="139" t="s">
        <v>2180</v>
      </c>
      <c r="E54" s="126">
        <v>678</v>
      </c>
      <c r="F54" s="145" t="str">
        <f>VLOOKUP(E54,VIP!$A$2:$O13065,2,0)</f>
        <v>DRBR678</v>
      </c>
      <c r="G54" s="137" t="str">
        <f>VLOOKUP(E54,'LISTADO ATM'!$A$2:$B$897,2,0)</f>
        <v>ATM Eco Petroleo San Isidro</v>
      </c>
      <c r="H54" s="137" t="str">
        <f>VLOOKUP(E54,VIP!$A$2:$O17928,7,FALSE)</f>
        <v>Si</v>
      </c>
      <c r="I54" s="137" t="str">
        <f>VLOOKUP(E54,VIP!$A$2:$O9893,8,FALSE)</f>
        <v>Si</v>
      </c>
      <c r="J54" s="137" t="str">
        <f>VLOOKUP(E54,VIP!$A$2:$O9843,8,FALSE)</f>
        <v>Si</v>
      </c>
      <c r="K54" s="137" t="str">
        <f>VLOOKUP(E54,VIP!$A$2:$O13417,6,0)</f>
        <v>NO</v>
      </c>
      <c r="L54" s="127" t="s">
        <v>2478</v>
      </c>
      <c r="M54" s="138" t="s">
        <v>2455</v>
      </c>
      <c r="N54" s="138" t="s">
        <v>2462</v>
      </c>
      <c r="O54" s="137" t="s">
        <v>2464</v>
      </c>
      <c r="P54" s="140"/>
      <c r="Q54" s="138" t="s">
        <v>2478</v>
      </c>
    </row>
    <row r="55" spans="1:17" ht="18" x14ac:dyDescent="0.25">
      <c r="A55" s="137" t="str">
        <f>VLOOKUP(E55,'LISTADO ATM'!$A$2:$C$898,3,0)</f>
        <v>DISTRITO NACIONAL</v>
      </c>
      <c r="B55" s="134" t="s">
        <v>2635</v>
      </c>
      <c r="C55" s="139">
        <v>44326.929131944446</v>
      </c>
      <c r="D55" s="139" t="s">
        <v>2458</v>
      </c>
      <c r="E55" s="126">
        <v>577</v>
      </c>
      <c r="F55" s="145" t="str">
        <f>VLOOKUP(E55,VIP!$A$2:$O13067,2,0)</f>
        <v>DRBR173</v>
      </c>
      <c r="G55" s="137" t="str">
        <f>VLOOKUP(E55,'LISTADO ATM'!$A$2:$B$897,2,0)</f>
        <v xml:space="preserve">ATM Olé Ave. Duarte </v>
      </c>
      <c r="H55" s="137" t="str">
        <f>VLOOKUP(E55,VIP!$A$2:$O17930,7,FALSE)</f>
        <v>Si</v>
      </c>
      <c r="I55" s="137" t="str">
        <f>VLOOKUP(E55,VIP!$A$2:$O9895,8,FALSE)</f>
        <v>Si</v>
      </c>
      <c r="J55" s="137" t="str">
        <f>VLOOKUP(E55,VIP!$A$2:$O9845,8,FALSE)</f>
        <v>Si</v>
      </c>
      <c r="K55" s="137" t="str">
        <f>VLOOKUP(E55,VIP!$A$2:$O13419,6,0)</f>
        <v>SI</v>
      </c>
      <c r="L55" s="127" t="s">
        <v>2449</v>
      </c>
      <c r="M55" s="138" t="s">
        <v>2455</v>
      </c>
      <c r="N55" s="138" t="s">
        <v>2462</v>
      </c>
      <c r="O55" s="137" t="s">
        <v>2463</v>
      </c>
      <c r="P55" s="140"/>
      <c r="Q55" s="138" t="s">
        <v>2449</v>
      </c>
    </row>
    <row r="56" spans="1:17" ht="18" x14ac:dyDescent="0.25">
      <c r="A56" s="137" t="str">
        <f>VLOOKUP(E56,'LISTADO ATM'!$A$2:$C$898,3,0)</f>
        <v>DISTRITO NACIONAL</v>
      </c>
      <c r="B56" s="134" t="s">
        <v>2636</v>
      </c>
      <c r="C56" s="139">
        <v>44326.931504629632</v>
      </c>
      <c r="D56" s="139" t="s">
        <v>2482</v>
      </c>
      <c r="E56" s="126">
        <v>231</v>
      </c>
      <c r="F56" s="145" t="str">
        <f>VLOOKUP(E56,VIP!$A$2:$O13068,2,0)</f>
        <v>DRBR231</v>
      </c>
      <c r="G56" s="137" t="str">
        <f>VLOOKUP(E56,'LISTADO ATM'!$A$2:$B$897,2,0)</f>
        <v xml:space="preserve">ATM Oficina Zona Oriental </v>
      </c>
      <c r="H56" s="137" t="str">
        <f>VLOOKUP(E56,VIP!$A$2:$O17931,7,FALSE)</f>
        <v>Si</v>
      </c>
      <c r="I56" s="137" t="str">
        <f>VLOOKUP(E56,VIP!$A$2:$O9896,8,FALSE)</f>
        <v>Si</v>
      </c>
      <c r="J56" s="137" t="str">
        <f>VLOOKUP(E56,VIP!$A$2:$O9846,8,FALSE)</f>
        <v>Si</v>
      </c>
      <c r="K56" s="137" t="str">
        <f>VLOOKUP(E56,VIP!$A$2:$O13420,6,0)</f>
        <v>SI</v>
      </c>
      <c r="L56" s="127" t="s">
        <v>2572</v>
      </c>
      <c r="M56" s="138" t="s">
        <v>2455</v>
      </c>
      <c r="N56" s="138" t="s">
        <v>2462</v>
      </c>
      <c r="O56" s="137" t="s">
        <v>2483</v>
      </c>
      <c r="P56" s="140"/>
      <c r="Q56" s="138" t="s">
        <v>2572</v>
      </c>
    </row>
    <row r="57" spans="1:17" ht="18" x14ac:dyDescent="0.25">
      <c r="A57" s="137" t="str">
        <f>VLOOKUP(E57,'LISTADO ATM'!$A$2:$C$898,3,0)</f>
        <v>DISTRITO NACIONAL</v>
      </c>
      <c r="B57" s="134" t="s">
        <v>2637</v>
      </c>
      <c r="C57" s="139">
        <v>44326.935173611113</v>
      </c>
      <c r="D57" s="139" t="s">
        <v>2458</v>
      </c>
      <c r="E57" s="126">
        <v>793</v>
      </c>
      <c r="F57" s="145" t="str">
        <f>VLOOKUP(E57,VIP!$A$2:$O13069,2,0)</f>
        <v>DRBR793</v>
      </c>
      <c r="G57" s="137" t="str">
        <f>VLOOKUP(E57,'LISTADO ATM'!$A$2:$B$897,2,0)</f>
        <v xml:space="preserve">ATM Centro de Caja Agora Mall </v>
      </c>
      <c r="H57" s="137" t="str">
        <f>VLOOKUP(E57,VIP!$A$2:$O17932,7,FALSE)</f>
        <v>Si</v>
      </c>
      <c r="I57" s="137" t="str">
        <f>VLOOKUP(E57,VIP!$A$2:$O9897,8,FALSE)</f>
        <v>Si</v>
      </c>
      <c r="J57" s="137" t="str">
        <f>VLOOKUP(E57,VIP!$A$2:$O9847,8,FALSE)</f>
        <v>Si</v>
      </c>
      <c r="K57" s="137" t="str">
        <f>VLOOKUP(E57,VIP!$A$2:$O13421,6,0)</f>
        <v>NO</v>
      </c>
      <c r="L57" s="127" t="s">
        <v>2572</v>
      </c>
      <c r="M57" s="138" t="s">
        <v>2455</v>
      </c>
      <c r="N57" s="138" t="s">
        <v>2462</v>
      </c>
      <c r="O57" s="137" t="s">
        <v>2463</v>
      </c>
      <c r="P57" s="140"/>
      <c r="Q57" s="138" t="s">
        <v>2572</v>
      </c>
    </row>
    <row r="58" spans="1:17" s="96" customFormat="1" ht="18" x14ac:dyDescent="0.25">
      <c r="A58" s="137" t="str">
        <f>VLOOKUP(E58,'LISTADO ATM'!$A$2:$C$898,3,0)</f>
        <v>NORTE</v>
      </c>
      <c r="B58" s="134" t="s">
        <v>2638</v>
      </c>
      <c r="C58" s="139">
        <v>44326.947534722225</v>
      </c>
      <c r="D58" s="139" t="s">
        <v>2482</v>
      </c>
      <c r="E58" s="126">
        <v>304</v>
      </c>
      <c r="F58" s="146" t="str">
        <f>VLOOKUP(E58,VIP!$A$2:$O13070,2,0)</f>
        <v>DRBR304</v>
      </c>
      <c r="G58" s="137" t="str">
        <f>VLOOKUP(E58,'LISTADO ATM'!$A$2:$B$897,2,0)</f>
        <v xml:space="preserve">ATM Multicentro La Sirena Estrella Sadhala </v>
      </c>
      <c r="H58" s="137" t="str">
        <f>VLOOKUP(E58,VIP!$A$2:$O17933,7,FALSE)</f>
        <v>Si</v>
      </c>
      <c r="I58" s="137" t="str">
        <f>VLOOKUP(E58,VIP!$A$2:$O9898,8,FALSE)</f>
        <v>Si</v>
      </c>
      <c r="J58" s="137" t="str">
        <f>VLOOKUP(E58,VIP!$A$2:$O9848,8,FALSE)</f>
        <v>Si</v>
      </c>
      <c r="K58" s="137" t="str">
        <f>VLOOKUP(E58,VIP!$A$2:$O13422,6,0)</f>
        <v>NO</v>
      </c>
      <c r="L58" s="127" t="s">
        <v>2572</v>
      </c>
      <c r="M58" s="138" t="s">
        <v>2455</v>
      </c>
      <c r="N58" s="138" t="s">
        <v>2462</v>
      </c>
      <c r="O58" s="137" t="s">
        <v>2483</v>
      </c>
      <c r="P58" s="140"/>
      <c r="Q58" s="138" t="s">
        <v>2572</v>
      </c>
    </row>
    <row r="59" spans="1:17" s="96" customFormat="1" ht="18" x14ac:dyDescent="0.25">
      <c r="A59" s="137" t="str">
        <f>VLOOKUP(E59,'LISTADO ATM'!$A$2:$C$898,3,0)</f>
        <v>DISTRITO NACIONAL</v>
      </c>
      <c r="B59" s="134" t="s">
        <v>2646</v>
      </c>
      <c r="C59" s="139">
        <v>44327.008425925924</v>
      </c>
      <c r="D59" s="139" t="s">
        <v>2458</v>
      </c>
      <c r="E59" s="126">
        <v>471</v>
      </c>
      <c r="F59" s="146" t="str">
        <f>VLOOKUP(E59,VIP!$A$2:$O13075,2,0)</f>
        <v>DRBR471</v>
      </c>
      <c r="G59" s="137" t="str">
        <f>VLOOKUP(E59,'LISTADO ATM'!$A$2:$B$897,2,0)</f>
        <v>ATM Autoservicio DGT I</v>
      </c>
      <c r="H59" s="137" t="str">
        <f>VLOOKUP(E59,VIP!$A$2:$O17938,7,FALSE)</f>
        <v>Si</v>
      </c>
      <c r="I59" s="137" t="str">
        <f>VLOOKUP(E59,VIP!$A$2:$O9903,8,FALSE)</f>
        <v>Si</v>
      </c>
      <c r="J59" s="137" t="str">
        <f>VLOOKUP(E59,VIP!$A$2:$O9853,8,FALSE)</f>
        <v>Si</v>
      </c>
      <c r="K59" s="137" t="str">
        <f>VLOOKUP(E59,VIP!$A$2:$O13427,6,0)</f>
        <v>NO</v>
      </c>
      <c r="L59" s="127" t="s">
        <v>2572</v>
      </c>
      <c r="M59" s="138" t="s">
        <v>2455</v>
      </c>
      <c r="N59" s="138" t="s">
        <v>2462</v>
      </c>
      <c r="O59" s="137" t="s">
        <v>2463</v>
      </c>
      <c r="P59" s="140"/>
      <c r="Q59" s="138" t="s">
        <v>2572</v>
      </c>
    </row>
    <row r="60" spans="1:17" s="96" customFormat="1" ht="18" x14ac:dyDescent="0.25">
      <c r="A60" s="137" t="str">
        <f>VLOOKUP(E60,'LISTADO ATM'!$A$2:$C$898,3,0)</f>
        <v>DISTRITO NACIONAL</v>
      </c>
      <c r="B60" s="134" t="s">
        <v>2645</v>
      </c>
      <c r="C60" s="139">
        <v>44327.015844907408</v>
      </c>
      <c r="D60" s="139" t="s">
        <v>2458</v>
      </c>
      <c r="E60" s="126">
        <v>931</v>
      </c>
      <c r="F60" s="146" t="str">
        <f>VLOOKUP(E60,VIP!$A$2:$O13074,2,0)</f>
        <v>DRBR24N</v>
      </c>
      <c r="G60" s="137" t="str">
        <f>VLOOKUP(E60,'LISTADO ATM'!$A$2:$B$897,2,0)</f>
        <v xml:space="preserve">ATM Autobanco Luperón I </v>
      </c>
      <c r="H60" s="137" t="str">
        <f>VLOOKUP(E60,VIP!$A$2:$O17937,7,FALSE)</f>
        <v>Si</v>
      </c>
      <c r="I60" s="137" t="str">
        <f>VLOOKUP(E60,VIP!$A$2:$O9902,8,FALSE)</f>
        <v>Si</v>
      </c>
      <c r="J60" s="137" t="str">
        <f>VLOOKUP(E60,VIP!$A$2:$O9852,8,FALSE)</f>
        <v>Si</v>
      </c>
      <c r="K60" s="137" t="str">
        <f>VLOOKUP(E60,VIP!$A$2:$O13426,6,0)</f>
        <v>NO</v>
      </c>
      <c r="L60" s="127" t="s">
        <v>2418</v>
      </c>
      <c r="M60" s="138" t="s">
        <v>2455</v>
      </c>
      <c r="N60" s="138" t="s">
        <v>2462</v>
      </c>
      <c r="O60" s="137" t="s">
        <v>2463</v>
      </c>
      <c r="P60" s="140"/>
      <c r="Q60" s="138" t="s">
        <v>2418</v>
      </c>
    </row>
    <row r="61" spans="1:17" s="96" customFormat="1" ht="18" x14ac:dyDescent="0.25">
      <c r="A61" s="137" t="str">
        <f>VLOOKUP(E61,'LISTADO ATM'!$A$2:$C$898,3,0)</f>
        <v>NORTE</v>
      </c>
      <c r="B61" s="134" t="s">
        <v>2644</v>
      </c>
      <c r="C61" s="139">
        <v>44327.035601851851</v>
      </c>
      <c r="D61" s="139" t="s">
        <v>2181</v>
      </c>
      <c r="E61" s="126">
        <v>538</v>
      </c>
      <c r="F61" s="146" t="str">
        <f>VLOOKUP(E61,VIP!$A$2:$O13073,2,0)</f>
        <v>DRBR538</v>
      </c>
      <c r="G61" s="137" t="str">
        <f>VLOOKUP(E61,'LISTADO ATM'!$A$2:$B$897,2,0)</f>
        <v>ATM  Autoservicio San Fco. Macorís</v>
      </c>
      <c r="H61" s="137" t="str">
        <f>VLOOKUP(E61,VIP!$A$2:$O17936,7,FALSE)</f>
        <v>Si</v>
      </c>
      <c r="I61" s="137" t="str">
        <f>VLOOKUP(E61,VIP!$A$2:$O9901,8,FALSE)</f>
        <v>Si</v>
      </c>
      <c r="J61" s="137" t="str">
        <f>VLOOKUP(E61,VIP!$A$2:$O9851,8,FALSE)</f>
        <v>Si</v>
      </c>
      <c r="K61" s="137" t="str">
        <f>VLOOKUP(E61,VIP!$A$2:$O13425,6,0)</f>
        <v>NO</v>
      </c>
      <c r="L61" s="127" t="s">
        <v>2478</v>
      </c>
      <c r="M61" s="138" t="s">
        <v>2455</v>
      </c>
      <c r="N61" s="138" t="s">
        <v>2462</v>
      </c>
      <c r="O61" s="137" t="s">
        <v>2491</v>
      </c>
      <c r="P61" s="140"/>
      <c r="Q61" s="138" t="s">
        <v>2478</v>
      </c>
    </row>
    <row r="62" spans="1:17" s="96" customFormat="1" ht="18" x14ac:dyDescent="0.25">
      <c r="A62" s="137" t="str">
        <f>VLOOKUP(E62,'LISTADO ATM'!$A$2:$C$898,3,0)</f>
        <v>NORTE</v>
      </c>
      <c r="B62" s="134" t="s">
        <v>2643</v>
      </c>
      <c r="C62" s="139">
        <v>44327.038564814815</v>
      </c>
      <c r="D62" s="139" t="s">
        <v>2482</v>
      </c>
      <c r="E62" s="126">
        <v>736</v>
      </c>
      <c r="F62" s="146" t="str">
        <f>VLOOKUP(E62,VIP!$A$2:$O13072,2,0)</f>
        <v>DRBR071</v>
      </c>
      <c r="G62" s="137" t="str">
        <f>VLOOKUP(E62,'LISTADO ATM'!$A$2:$B$897,2,0)</f>
        <v xml:space="preserve">ATM Oficina Puerto Plata I </v>
      </c>
      <c r="H62" s="137" t="str">
        <f>VLOOKUP(E62,VIP!$A$2:$O17935,7,FALSE)</f>
        <v>Si</v>
      </c>
      <c r="I62" s="137" t="str">
        <f>VLOOKUP(E62,VIP!$A$2:$O9900,8,FALSE)</f>
        <v>Si</v>
      </c>
      <c r="J62" s="137" t="str">
        <f>VLOOKUP(E62,VIP!$A$2:$O9850,8,FALSE)</f>
        <v>Si</v>
      </c>
      <c r="K62" s="137" t="str">
        <f>VLOOKUP(E62,VIP!$A$2:$O13424,6,0)</f>
        <v>SI</v>
      </c>
      <c r="L62" s="127" t="s">
        <v>2449</v>
      </c>
      <c r="M62" s="138" t="s">
        <v>2455</v>
      </c>
      <c r="N62" s="138" t="s">
        <v>2462</v>
      </c>
      <c r="O62" s="137" t="s">
        <v>2483</v>
      </c>
      <c r="P62" s="140"/>
      <c r="Q62" s="138" t="s">
        <v>2449</v>
      </c>
    </row>
    <row r="63" spans="1:17" s="96" customFormat="1" ht="18" x14ac:dyDescent="0.25">
      <c r="A63" s="137" t="str">
        <f>VLOOKUP(E63,'LISTADO ATM'!$A$2:$C$898,3,0)</f>
        <v>DISTRITO NACIONAL</v>
      </c>
      <c r="B63" s="134" t="s">
        <v>2642</v>
      </c>
      <c r="C63" s="139">
        <v>44327.043703703705</v>
      </c>
      <c r="D63" s="139" t="s">
        <v>2458</v>
      </c>
      <c r="E63" s="126">
        <v>326</v>
      </c>
      <c r="F63" s="146" t="str">
        <f>VLOOKUP(E63,VIP!$A$2:$O13071,2,0)</f>
        <v>DRBR326</v>
      </c>
      <c r="G63" s="137" t="str">
        <f>VLOOKUP(E63,'LISTADO ATM'!$A$2:$B$897,2,0)</f>
        <v>ATM Autoservicio Jiménez Moya II</v>
      </c>
      <c r="H63" s="137" t="str">
        <f>VLOOKUP(E63,VIP!$A$2:$O17934,7,FALSE)</f>
        <v>Si</v>
      </c>
      <c r="I63" s="137" t="str">
        <f>VLOOKUP(E63,VIP!$A$2:$O9899,8,FALSE)</f>
        <v>Si</v>
      </c>
      <c r="J63" s="137" t="str">
        <f>VLOOKUP(E63,VIP!$A$2:$O9849,8,FALSE)</f>
        <v>Si</v>
      </c>
      <c r="K63" s="137" t="str">
        <f>VLOOKUP(E63,VIP!$A$2:$O13423,6,0)</f>
        <v>NO</v>
      </c>
      <c r="L63" s="127" t="s">
        <v>2572</v>
      </c>
      <c r="M63" s="138" t="s">
        <v>2455</v>
      </c>
      <c r="N63" s="138" t="s">
        <v>2462</v>
      </c>
      <c r="O63" s="137" t="s">
        <v>2463</v>
      </c>
      <c r="P63" s="140"/>
      <c r="Q63" s="138" t="s">
        <v>2572</v>
      </c>
    </row>
    <row r="64" spans="1:17" s="96" customFormat="1" ht="18" x14ac:dyDescent="0.25">
      <c r="A64" s="137" t="str">
        <f>VLOOKUP(E64,'LISTADO ATM'!$A$2:$C$898,3,0)</f>
        <v>SUR</v>
      </c>
      <c r="B64" s="134" t="s">
        <v>2648</v>
      </c>
      <c r="C64" s="139">
        <v>44327.101481481484</v>
      </c>
      <c r="D64" s="139" t="s">
        <v>2180</v>
      </c>
      <c r="E64" s="126">
        <v>360</v>
      </c>
      <c r="F64" s="146" t="str">
        <f>VLOOKUP(E64,VIP!$A$2:$O13073,2,0)</f>
        <v>DRBR360</v>
      </c>
      <c r="G64" s="137" t="str">
        <f>VLOOKUP(E64,'LISTADO ATM'!$A$2:$B$897,2,0)</f>
        <v>ATM Ayuntamiento Guayabal</v>
      </c>
      <c r="H64" s="137" t="str">
        <f>VLOOKUP(E64,VIP!$A$2:$O17936,7,FALSE)</f>
        <v>si</v>
      </c>
      <c r="I64" s="137" t="str">
        <f>VLOOKUP(E64,VIP!$A$2:$O9901,8,FALSE)</f>
        <v>si</v>
      </c>
      <c r="J64" s="137" t="str">
        <f>VLOOKUP(E64,VIP!$A$2:$O9851,8,FALSE)</f>
        <v>si</v>
      </c>
      <c r="K64" s="137" t="str">
        <f>VLOOKUP(E64,VIP!$A$2:$O13425,6,0)</f>
        <v>NO</v>
      </c>
      <c r="L64" s="127" t="s">
        <v>2219</v>
      </c>
      <c r="M64" s="138" t="s">
        <v>2455</v>
      </c>
      <c r="N64" s="138" t="s">
        <v>2462</v>
      </c>
      <c r="O64" s="137" t="s">
        <v>2464</v>
      </c>
      <c r="P64" s="140"/>
      <c r="Q64" s="138" t="s">
        <v>2219</v>
      </c>
    </row>
  </sheetData>
  <autoFilter ref="A4:Q57">
    <sortState ref="A7:Q64">
      <sortCondition ref="C4:C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123" priority="132245"/>
  </conditionalFormatting>
  <conditionalFormatting sqref="E5">
    <cfRule type="duplicateValues" dxfId="122" priority="132248"/>
  </conditionalFormatting>
  <conditionalFormatting sqref="E5">
    <cfRule type="duplicateValues" dxfId="121" priority="132249"/>
    <cfRule type="duplicateValues" dxfId="120" priority="132250"/>
  </conditionalFormatting>
  <conditionalFormatting sqref="E5">
    <cfRule type="duplicateValues" dxfId="119" priority="132251"/>
    <cfRule type="duplicateValues" dxfId="118" priority="132252"/>
    <cfRule type="duplicateValues" dxfId="117" priority="132253"/>
    <cfRule type="duplicateValues" dxfId="116" priority="132254"/>
  </conditionalFormatting>
  <conditionalFormatting sqref="E65:E1048576 E1:E4">
    <cfRule type="duplicateValues" dxfId="115" priority="132665"/>
  </conditionalFormatting>
  <conditionalFormatting sqref="E65:E1048576">
    <cfRule type="duplicateValues" dxfId="114" priority="132669"/>
  </conditionalFormatting>
  <conditionalFormatting sqref="E65:E1048576 E1:E4">
    <cfRule type="duplicateValues" dxfId="113" priority="132672"/>
    <cfRule type="duplicateValues" dxfId="112" priority="132673"/>
  </conditionalFormatting>
  <conditionalFormatting sqref="E65:E1048576 E1:E4">
    <cfRule type="duplicateValues" dxfId="111" priority="132680"/>
    <cfRule type="duplicateValues" dxfId="110" priority="132681"/>
    <cfRule type="duplicateValues" dxfId="109" priority="132682"/>
    <cfRule type="duplicateValues" dxfId="108" priority="132683"/>
  </conditionalFormatting>
  <conditionalFormatting sqref="E65:E1048576">
    <cfRule type="duplicateValues" dxfId="107" priority="132696"/>
    <cfRule type="duplicateValues" dxfId="106" priority="132697"/>
  </conditionalFormatting>
  <conditionalFormatting sqref="B65:B1048576 B1:B4">
    <cfRule type="duplicateValues" dxfId="105" priority="132702"/>
  </conditionalFormatting>
  <conditionalFormatting sqref="B65:B1048576">
    <cfRule type="duplicateValues" dxfId="104" priority="132706"/>
  </conditionalFormatting>
  <conditionalFormatting sqref="B65:B1048576 B1:B4">
    <cfRule type="duplicateValues" dxfId="103" priority="132709"/>
    <cfRule type="duplicateValues" dxfId="102" priority="132710"/>
  </conditionalFormatting>
  <conditionalFormatting sqref="B65:B1048576">
    <cfRule type="duplicateValues" dxfId="101" priority="132717"/>
    <cfRule type="duplicateValues" dxfId="100" priority="132718"/>
  </conditionalFormatting>
  <conditionalFormatting sqref="E65:E1048576">
    <cfRule type="duplicateValues" dxfId="99" priority="132725"/>
  </conditionalFormatting>
  <conditionalFormatting sqref="E65:E1048576">
    <cfRule type="duplicateValues" dxfId="98" priority="132729"/>
  </conditionalFormatting>
  <conditionalFormatting sqref="E65:E1048576">
    <cfRule type="duplicateValues" dxfId="97" priority="132733"/>
  </conditionalFormatting>
  <conditionalFormatting sqref="E48:E57">
    <cfRule type="duplicateValues" dxfId="96" priority="28"/>
  </conditionalFormatting>
  <conditionalFormatting sqref="E48:E57">
    <cfRule type="duplicateValues" dxfId="95" priority="26"/>
  </conditionalFormatting>
  <conditionalFormatting sqref="E48:E57">
    <cfRule type="duplicateValues" dxfId="94" priority="24"/>
    <cfRule type="duplicateValues" dxfId="93" priority="25"/>
  </conditionalFormatting>
  <conditionalFormatting sqref="E48:E57">
    <cfRule type="duplicateValues" dxfId="92" priority="20"/>
    <cfRule type="duplicateValues" dxfId="91" priority="21"/>
    <cfRule type="duplicateValues" dxfId="90" priority="22"/>
    <cfRule type="duplicateValues" dxfId="89" priority="23"/>
  </conditionalFormatting>
  <conditionalFormatting sqref="E27:E47">
    <cfRule type="duplicateValues" dxfId="88" priority="132779"/>
  </conditionalFormatting>
  <conditionalFormatting sqref="E27:E47">
    <cfRule type="duplicateValues" dxfId="87" priority="132785"/>
    <cfRule type="duplicateValues" dxfId="86" priority="132786"/>
  </conditionalFormatting>
  <conditionalFormatting sqref="E27:E47">
    <cfRule type="duplicateValues" dxfId="85" priority="132789"/>
    <cfRule type="duplicateValues" dxfId="84" priority="132790"/>
    <cfRule type="duplicateValues" dxfId="83" priority="132791"/>
    <cfRule type="duplicateValues" dxfId="82" priority="132792"/>
  </conditionalFormatting>
  <conditionalFormatting sqref="E58:E62">
    <cfRule type="duplicateValues" dxfId="81" priority="19"/>
  </conditionalFormatting>
  <conditionalFormatting sqref="E58:E62">
    <cfRule type="duplicateValues" dxfId="80" priority="17"/>
  </conditionalFormatting>
  <conditionalFormatting sqref="E58:E62">
    <cfRule type="duplicateValues" dxfId="79" priority="15"/>
    <cfRule type="duplicateValues" dxfId="78" priority="16"/>
  </conditionalFormatting>
  <conditionalFormatting sqref="E58:E62">
    <cfRule type="duplicateValues" dxfId="77" priority="11"/>
    <cfRule type="duplicateValues" dxfId="76" priority="12"/>
    <cfRule type="duplicateValues" dxfId="75" priority="13"/>
    <cfRule type="duplicateValues" dxfId="74" priority="14"/>
  </conditionalFormatting>
  <conditionalFormatting sqref="E6:E26">
    <cfRule type="duplicateValues" dxfId="73" priority="132983"/>
  </conditionalFormatting>
  <conditionalFormatting sqref="E6:E26">
    <cfRule type="duplicateValues" dxfId="72" priority="132985"/>
    <cfRule type="duplicateValues" dxfId="71" priority="132986"/>
  </conditionalFormatting>
  <conditionalFormatting sqref="E6:E26">
    <cfRule type="duplicateValues" dxfId="70" priority="132989"/>
    <cfRule type="duplicateValues" dxfId="69" priority="132990"/>
    <cfRule type="duplicateValues" dxfId="68" priority="132991"/>
    <cfRule type="duplicateValues" dxfId="67" priority="132992"/>
  </conditionalFormatting>
  <conditionalFormatting sqref="B6:B62">
    <cfRule type="duplicateValues" dxfId="66" priority="132997"/>
  </conditionalFormatting>
  <conditionalFormatting sqref="E63:E64">
    <cfRule type="duplicateValues" dxfId="65" priority="9"/>
  </conditionalFormatting>
  <conditionalFormatting sqref="E63:E64">
    <cfRule type="duplicateValues" dxfId="64" priority="8"/>
  </conditionalFormatting>
  <conditionalFormatting sqref="E63:E64">
    <cfRule type="duplicateValues" dxfId="63" priority="6"/>
    <cfRule type="duplicateValues" dxfId="62" priority="7"/>
  </conditionalFormatting>
  <conditionalFormatting sqref="E63:E64">
    <cfRule type="duplicateValues" dxfId="61" priority="2"/>
    <cfRule type="duplicateValues" dxfId="60" priority="3"/>
    <cfRule type="duplicateValues" dxfId="59" priority="4"/>
    <cfRule type="duplicateValues" dxfId="58" priority="5"/>
  </conditionalFormatting>
  <conditionalFormatting sqref="B63:B64">
    <cfRule type="duplicateValues" dxfId="57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85" zoomScaleNormal="85" workbookViewId="0">
      <selection activeCell="F9" sqref="F9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9" t="s">
        <v>2150</v>
      </c>
      <c r="B1" s="180"/>
      <c r="C1" s="180"/>
      <c r="D1" s="180"/>
      <c r="E1" s="181"/>
    </row>
    <row r="2" spans="1:5" ht="25.5" customHeight="1" x14ac:dyDescent="0.25">
      <c r="A2" s="182" t="s">
        <v>2460</v>
      </c>
      <c r="B2" s="183"/>
      <c r="C2" s="183"/>
      <c r="D2" s="183"/>
      <c r="E2" s="184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3" t="s">
        <v>2415</v>
      </c>
      <c r="B7" s="174"/>
      <c r="C7" s="174"/>
      <c r="D7" s="174"/>
      <c r="E7" s="175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e">
        <f>VLOOKUP(B9,'[1]LISTADO ATM'!$A$2:$C$821,3,0)</f>
        <v>#N/A</v>
      </c>
      <c r="B9" s="129"/>
      <c r="C9" s="132" t="e">
        <f>VLOOKUP(B9,'[1]LISTADO ATM'!$A$2:$B$821,2,0)</f>
        <v>#N/A</v>
      </c>
      <c r="D9" s="131" t="s">
        <v>2574</v>
      </c>
      <c r="E9" s="134"/>
    </row>
    <row r="10" spans="1:5" ht="18.75" thickBot="1" x14ac:dyDescent="0.3">
      <c r="A10" s="100" t="s">
        <v>2485</v>
      </c>
      <c r="B10" s="147">
        <f>COUNT(B9:B9)</f>
        <v>0</v>
      </c>
      <c r="C10" s="185"/>
      <c r="D10" s="186"/>
      <c r="E10" s="187"/>
    </row>
    <row r="11" spans="1:5" x14ac:dyDescent="0.25">
      <c r="B11" s="102"/>
      <c r="E11" s="102"/>
    </row>
    <row r="12" spans="1:5" ht="17.45" customHeight="1" x14ac:dyDescent="0.25">
      <c r="A12" s="173" t="s">
        <v>2486</v>
      </c>
      <c r="B12" s="174"/>
      <c r="C12" s="174"/>
      <c r="D12" s="174"/>
      <c r="E12" s="175"/>
    </row>
    <row r="13" spans="1:5" ht="17.4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7.45" customHeight="1" thickBot="1" x14ac:dyDescent="0.3">
      <c r="A15" s="100" t="s">
        <v>2485</v>
      </c>
      <c r="B15" s="147">
        <f>COUNT(B14:B14)</f>
        <v>0</v>
      </c>
      <c r="C15" s="176"/>
      <c r="D15" s="177"/>
      <c r="E15" s="178"/>
    </row>
    <row r="16" spans="1:5" ht="15.75" thickBot="1" x14ac:dyDescent="0.3">
      <c r="B16" s="102"/>
      <c r="E16" s="102"/>
    </row>
    <row r="17" spans="1:5" ht="18.75" thickBot="1" x14ac:dyDescent="0.3">
      <c r="A17" s="168" t="s">
        <v>2487</v>
      </c>
      <c r="B17" s="169"/>
      <c r="C17" s="169"/>
      <c r="D17" s="169"/>
      <c r="E17" s="170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" x14ac:dyDescent="0.25">
      <c r="A19" s="97" t="str">
        <f>VLOOKUP(B19,'[1]LISTADO ATM'!$A$2:$C$821,3,0)</f>
        <v>DISTRITO NACIONAL</v>
      </c>
      <c r="B19" s="129">
        <v>32</v>
      </c>
      <c r="C19" s="132" t="str">
        <f>VLOOKUP(B19,'[1]LISTADO ATM'!$A$2:$B$821,2,0)</f>
        <v xml:space="preserve">ATM Oficina San Martín II </v>
      </c>
      <c r="D19" s="133" t="s">
        <v>2441</v>
      </c>
      <c r="E19" s="134">
        <v>3335881775</v>
      </c>
    </row>
    <row r="20" spans="1:5" ht="18" x14ac:dyDescent="0.25">
      <c r="A20" s="97" t="str">
        <f>VLOOKUP(B20,'[1]LISTADO ATM'!$A$2:$C$821,3,0)</f>
        <v>DISTRITO NACIONAL</v>
      </c>
      <c r="B20" s="129">
        <v>235</v>
      </c>
      <c r="C20" s="132" t="str">
        <f>VLOOKUP(B20,'[1]LISTADO ATM'!$A$2:$B$821,2,0)</f>
        <v xml:space="preserve">ATM Oficina Multicentro La Sirena San Isidro </v>
      </c>
      <c r="D20" s="133" t="s">
        <v>2441</v>
      </c>
      <c r="E20" s="134">
        <v>3335881783</v>
      </c>
    </row>
    <row r="21" spans="1:5" ht="18" x14ac:dyDescent="0.25">
      <c r="A21" s="97" t="str">
        <f>VLOOKUP(B21,'[1]LISTADO ATM'!$A$2:$C$821,3,0)</f>
        <v>ESTE</v>
      </c>
      <c r="B21" s="129">
        <v>294</v>
      </c>
      <c r="C21" s="132" t="str">
        <f>VLOOKUP(B21,'[1]LISTADO ATM'!$A$2:$B$821,2,0)</f>
        <v xml:space="preserve">ATM Plaza Zaglul San Pedro II </v>
      </c>
      <c r="D21" s="133" t="s">
        <v>2441</v>
      </c>
      <c r="E21" s="134">
        <v>3335881788</v>
      </c>
    </row>
    <row r="22" spans="1:5" ht="18" x14ac:dyDescent="0.25">
      <c r="A22" s="97" t="str">
        <f>VLOOKUP(B22,'[1]LISTADO ATM'!$A$2:$C$821,3,0)</f>
        <v>SUR</v>
      </c>
      <c r="B22" s="129">
        <v>995</v>
      </c>
      <c r="C22" s="132" t="str">
        <f>VLOOKUP(B22,'[1]LISTADO ATM'!$A$2:$B$821,2,0)</f>
        <v xml:space="preserve">ATM Oficina San Cristobal III (Lobby) </v>
      </c>
      <c r="D22" s="133" t="s">
        <v>2441</v>
      </c>
      <c r="E22" s="134">
        <v>3335881830</v>
      </c>
    </row>
    <row r="23" spans="1:5" ht="18" x14ac:dyDescent="0.25">
      <c r="A23" s="97" t="str">
        <f>VLOOKUP(B23,'[1]LISTADO ATM'!$A$2:$C$821,3,0)</f>
        <v>DISTRITO NACIONAL</v>
      </c>
      <c r="B23" s="129">
        <v>718</v>
      </c>
      <c r="C23" s="132" t="str">
        <f>VLOOKUP(B23,'[1]LISTADO ATM'!$A$2:$B$821,2,0)</f>
        <v xml:space="preserve">ATM Feria Ganadera </v>
      </c>
      <c r="D23" s="133" t="s">
        <v>2441</v>
      </c>
      <c r="E23" s="132">
        <v>3335880240</v>
      </c>
    </row>
    <row r="24" spans="1:5" ht="18" x14ac:dyDescent="0.25">
      <c r="A24" s="97" t="str">
        <f>VLOOKUP(B24,'[1]LISTADO ATM'!$A$2:$C$821,3,0)</f>
        <v>DISTRITO NACIONAL</v>
      </c>
      <c r="B24" s="129">
        <v>931</v>
      </c>
      <c r="C24" s="132" t="str">
        <f>VLOOKUP(B24,'[1]LISTADO ATM'!$A$2:$B$821,2,0)</f>
        <v xml:space="preserve">ATM Autobanco Luperón I </v>
      </c>
      <c r="D24" s="133" t="s">
        <v>2441</v>
      </c>
      <c r="E24" s="132" t="s">
        <v>2645</v>
      </c>
    </row>
    <row r="25" spans="1:5" ht="18" x14ac:dyDescent="0.25">
      <c r="A25" s="97" t="str">
        <f>VLOOKUP(B25,'[1]LISTADO ATM'!$A$2:$C$821,3,0)</f>
        <v>DISTRITO NACIONAL</v>
      </c>
      <c r="B25" s="129">
        <v>884</v>
      </c>
      <c r="C25" s="132" t="str">
        <f>VLOOKUP(B25,'[1]LISTADO ATM'!$A$2:$B$821,2,0)</f>
        <v xml:space="preserve">ATM UNP Olé Sabana Perdida </v>
      </c>
      <c r="D25" s="133" t="s">
        <v>2441</v>
      </c>
      <c r="E25" s="134">
        <v>3335881869</v>
      </c>
    </row>
    <row r="26" spans="1:5" ht="17.45" customHeight="1" thickBot="1" x14ac:dyDescent="0.3">
      <c r="A26" s="121" t="s">
        <v>2485</v>
      </c>
      <c r="B26" s="142">
        <f>COUNT(B19:B25)</f>
        <v>7</v>
      </c>
      <c r="C26" s="110"/>
      <c r="D26" s="110"/>
      <c r="E26" s="110"/>
    </row>
    <row r="27" spans="1:5" ht="18" customHeight="1" thickBot="1" x14ac:dyDescent="0.3">
      <c r="B27" s="102"/>
      <c r="E27" s="102"/>
    </row>
    <row r="28" spans="1:5" ht="19.5" customHeight="1" thickBot="1" x14ac:dyDescent="0.3">
      <c r="A28" s="168" t="s">
        <v>2564</v>
      </c>
      <c r="B28" s="169"/>
      <c r="C28" s="169"/>
      <c r="D28" s="169"/>
      <c r="E28" s="170"/>
    </row>
    <row r="29" spans="1:5" ht="19.5" customHeight="1" x14ac:dyDescent="0.25">
      <c r="A29" s="99" t="s">
        <v>15</v>
      </c>
      <c r="B29" s="99" t="s">
        <v>2416</v>
      </c>
      <c r="C29" s="99" t="s">
        <v>46</v>
      </c>
      <c r="D29" s="99" t="s">
        <v>2419</v>
      </c>
      <c r="E29" s="108" t="s">
        <v>2417</v>
      </c>
    </row>
    <row r="30" spans="1:5" ht="19.5" customHeight="1" x14ac:dyDescent="0.25">
      <c r="A30" s="97" t="str">
        <f>VLOOKUP(B30,'[1]LISTADO ATM'!$A$2:$C$821,3,0)</f>
        <v>DISTRITO NACIONAL</v>
      </c>
      <c r="B30" s="129">
        <v>147</v>
      </c>
      <c r="C30" s="132" t="str">
        <f>VLOOKUP(B30,'[1]LISTADO ATM'!$A$2:$B$821,2,0)</f>
        <v xml:space="preserve">ATM Kiosco Megacentro I </v>
      </c>
      <c r="D30" s="129" t="s">
        <v>2511</v>
      </c>
      <c r="E30" s="134" t="s">
        <v>2584</v>
      </c>
    </row>
    <row r="31" spans="1:5" ht="19.5" customHeight="1" x14ac:dyDescent="0.25">
      <c r="A31" s="97" t="str">
        <f>VLOOKUP(B31,'[1]LISTADO ATM'!$A$2:$C$821,3,0)</f>
        <v>DISTRITO NACIONAL</v>
      </c>
      <c r="B31" s="129">
        <v>302</v>
      </c>
      <c r="C31" s="132" t="str">
        <f>VLOOKUP(B31,'[1]LISTADO ATM'!$A$2:$B$821,2,0)</f>
        <v xml:space="preserve">ATM S/M Aprezio Los Mameyes  </v>
      </c>
      <c r="D31" s="129" t="s">
        <v>2511</v>
      </c>
      <c r="E31" s="134">
        <v>3335880154</v>
      </c>
    </row>
    <row r="32" spans="1:5" ht="18" x14ac:dyDescent="0.25">
      <c r="A32" s="97" t="str">
        <f>VLOOKUP(B32,'[1]LISTADO ATM'!$A$2:$C$821,3,0)</f>
        <v>ESTE</v>
      </c>
      <c r="B32" s="129">
        <v>268</v>
      </c>
      <c r="C32" s="132" t="str">
        <f>VLOOKUP(B32,'[1]LISTADO ATM'!$A$2:$B$821,2,0)</f>
        <v xml:space="preserve">ATM Autobanco La Altagracia (Higuey) </v>
      </c>
      <c r="D32" s="129" t="s">
        <v>2511</v>
      </c>
      <c r="E32" s="134">
        <v>3335880217</v>
      </c>
    </row>
    <row r="33" spans="1:5" ht="18" x14ac:dyDescent="0.25">
      <c r="A33" s="97" t="str">
        <f>VLOOKUP(B33,'[1]LISTADO ATM'!$A$2:$C$821,3,0)</f>
        <v>DISTRITO NACIONAL</v>
      </c>
      <c r="B33" s="129">
        <v>567</v>
      </c>
      <c r="C33" s="132" t="str">
        <f>VLOOKUP(B33,'[1]LISTADO ATM'!$A$2:$B$821,2,0)</f>
        <v xml:space="preserve">ATM Oficina Máximo Gómez </v>
      </c>
      <c r="D33" s="129" t="s">
        <v>2511</v>
      </c>
      <c r="E33" s="134">
        <v>3335881822</v>
      </c>
    </row>
    <row r="34" spans="1:5" ht="18" x14ac:dyDescent="0.25">
      <c r="A34" s="97" t="str">
        <f>VLOOKUP(B34,'[1]LISTADO ATM'!$A$2:$C$821,3,0)</f>
        <v>DISTRITO NACIONAL</v>
      </c>
      <c r="B34" s="129">
        <v>949</v>
      </c>
      <c r="C34" s="132" t="str">
        <f>VLOOKUP(B34,'[1]LISTADO ATM'!$A$2:$B$821,2,0)</f>
        <v xml:space="preserve">ATM S/M Bravo San Isidro Coral Mall </v>
      </c>
      <c r="D34" s="129" t="s">
        <v>2511</v>
      </c>
      <c r="E34" s="132">
        <v>3335881827</v>
      </c>
    </row>
    <row r="35" spans="1:5" ht="18" x14ac:dyDescent="0.25">
      <c r="A35" s="97" t="str">
        <f>VLOOKUP(B35,'[1]LISTADO ATM'!$A$2:$C$821,3,0)</f>
        <v>DISTRITO NACIONAL</v>
      </c>
      <c r="B35" s="129">
        <v>415</v>
      </c>
      <c r="C35" s="132" t="str">
        <f>VLOOKUP(B35,'[1]LISTADO ATM'!$A$2:$B$821,2,0)</f>
        <v xml:space="preserve">ATM Autobanco San Martín I </v>
      </c>
      <c r="D35" s="129" t="s">
        <v>2511</v>
      </c>
      <c r="E35" s="132">
        <v>3335881838</v>
      </c>
    </row>
    <row r="36" spans="1:5" ht="18" x14ac:dyDescent="0.25">
      <c r="A36" s="97" t="str">
        <f>VLOOKUP(B36,'[1]LISTADO ATM'!$A$2:$C$821,3,0)</f>
        <v>NORTE</v>
      </c>
      <c r="B36" s="129">
        <v>736</v>
      </c>
      <c r="C36" s="132" t="str">
        <f>VLOOKUP(B36,'[1]LISTADO ATM'!$A$2:$B$821,2,0)</f>
        <v xml:space="preserve">ATM Oficina Puerto Plata I </v>
      </c>
      <c r="D36" s="129" t="s">
        <v>2511</v>
      </c>
      <c r="E36" s="132" t="s">
        <v>2643</v>
      </c>
    </row>
    <row r="37" spans="1:5" ht="18" x14ac:dyDescent="0.25">
      <c r="A37" s="97" t="str">
        <f>VLOOKUP(B37,'[1]LISTADO ATM'!$A$2:$C$821,3,0)</f>
        <v>NORTE</v>
      </c>
      <c r="B37" s="129">
        <v>333</v>
      </c>
      <c r="C37" s="132" t="str">
        <f>VLOOKUP(B37,'[1]LISTADO ATM'!$A$2:$B$821,2,0)</f>
        <v>ATM Oficina Turey Maimón</v>
      </c>
      <c r="D37" s="129" t="s">
        <v>2511</v>
      </c>
      <c r="E37" s="132">
        <v>3335881867</v>
      </c>
    </row>
    <row r="38" spans="1:5" ht="18" x14ac:dyDescent="0.25">
      <c r="A38" s="97" t="str">
        <f>VLOOKUP(B38,'[1]LISTADO ATM'!$A$2:$C$821,3,0)</f>
        <v>DISTRITO NACIONAL</v>
      </c>
      <c r="B38" s="129">
        <v>577</v>
      </c>
      <c r="C38" s="132" t="str">
        <f>VLOOKUP(B38,'[1]LISTADO ATM'!$A$2:$B$821,2,0)</f>
        <v xml:space="preserve">ATM Olé Ave. Duarte </v>
      </c>
      <c r="D38" s="129" t="s">
        <v>2511</v>
      </c>
      <c r="E38" s="132">
        <v>3335881882</v>
      </c>
    </row>
    <row r="39" spans="1:5" ht="18" customHeight="1" thickBot="1" x14ac:dyDescent="0.3">
      <c r="A39" s="100"/>
      <c r="B39" s="142">
        <f>COUNT(B30:B38)</f>
        <v>9</v>
      </c>
      <c r="C39" s="110"/>
      <c r="D39" s="148"/>
      <c r="E39" s="149"/>
    </row>
    <row r="40" spans="1:5" ht="15.75" thickBot="1" x14ac:dyDescent="0.3">
      <c r="B40" s="102"/>
      <c r="E40" s="102"/>
    </row>
    <row r="41" spans="1:5" ht="19.5" customHeight="1" x14ac:dyDescent="0.25">
      <c r="A41" s="161" t="s">
        <v>2488</v>
      </c>
      <c r="B41" s="162"/>
      <c r="C41" s="162"/>
      <c r="D41" s="162"/>
      <c r="E41" s="163"/>
    </row>
    <row r="42" spans="1:5" ht="18" x14ac:dyDescent="0.25">
      <c r="A42" s="99" t="s">
        <v>15</v>
      </c>
      <c r="B42" s="99" t="s">
        <v>2416</v>
      </c>
      <c r="C42" s="101" t="s">
        <v>46</v>
      </c>
      <c r="D42" s="135" t="s">
        <v>2419</v>
      </c>
      <c r="E42" s="108" t="s">
        <v>2417</v>
      </c>
    </row>
    <row r="43" spans="1:5" ht="18.75" customHeight="1" x14ac:dyDescent="0.25">
      <c r="A43" s="97" t="str">
        <f>VLOOKUP(B43,'[1]LISTADO ATM'!$A$2:$C$821,3,0)</f>
        <v>SUR</v>
      </c>
      <c r="B43" s="129">
        <v>301</v>
      </c>
      <c r="C43" s="132" t="str">
        <f>VLOOKUP(B43,'[1]LISTADO ATM'!$A$2:$B$821,2,0)</f>
        <v xml:space="preserve">ATM UNP Alfa y Omega (Barahona) </v>
      </c>
      <c r="D43" s="143" t="s">
        <v>2639</v>
      </c>
      <c r="E43" s="132">
        <v>3335881176</v>
      </c>
    </row>
    <row r="44" spans="1:5" ht="18.75" customHeight="1" x14ac:dyDescent="0.25">
      <c r="A44" s="97" t="str">
        <f>VLOOKUP(B44,'[1]LISTADO ATM'!$A$2:$C$821,3,0)</f>
        <v>DISTRITO NACIONAL</v>
      </c>
      <c r="B44" s="129">
        <v>231</v>
      </c>
      <c r="C44" s="132" t="str">
        <f>VLOOKUP(B44,'[1]LISTADO ATM'!$A$2:$B$821,2,0)</f>
        <v xml:space="preserve">ATM Oficina Zona Oriental </v>
      </c>
      <c r="D44" s="143" t="s">
        <v>2639</v>
      </c>
      <c r="E44" s="132">
        <v>3335881883</v>
      </c>
    </row>
    <row r="45" spans="1:5" ht="18.75" customHeight="1" x14ac:dyDescent="0.25">
      <c r="A45" s="97" t="str">
        <f>VLOOKUP(B45,'[1]LISTADO ATM'!$A$2:$C$821,3,0)</f>
        <v>DISTRITO NACIONAL</v>
      </c>
      <c r="B45" s="129">
        <v>326</v>
      </c>
      <c r="C45" s="132" t="str">
        <f>VLOOKUP(B45,'[1]LISTADO ATM'!$A$2:$B$821,2,0)</f>
        <v>ATM Autoservicio Jiménez Moya II</v>
      </c>
      <c r="D45" s="143" t="s">
        <v>2639</v>
      </c>
      <c r="E45" s="132" t="s">
        <v>2642</v>
      </c>
    </row>
    <row r="46" spans="1:5" ht="18.75" customHeight="1" x14ac:dyDescent="0.25">
      <c r="A46" s="97" t="str">
        <f>VLOOKUP(B46,'[1]LISTADO ATM'!$A$2:$C$821,3,0)</f>
        <v>DISTRITO NACIONAL</v>
      </c>
      <c r="B46" s="129">
        <v>471</v>
      </c>
      <c r="C46" s="132" t="str">
        <f>VLOOKUP(B46,'[1]LISTADO ATM'!$A$2:$B$821,2,0)</f>
        <v>ATM Autoservicio DGT I</v>
      </c>
      <c r="D46" s="143" t="s">
        <v>2639</v>
      </c>
      <c r="E46" s="132" t="s">
        <v>2646</v>
      </c>
    </row>
    <row r="47" spans="1:5" ht="18.75" customHeight="1" x14ac:dyDescent="0.25">
      <c r="A47" s="97" t="str">
        <f>VLOOKUP(B47,'[1]LISTADO ATM'!$A$2:$C$821,3,0)</f>
        <v>DISTRITO NACIONAL</v>
      </c>
      <c r="B47" s="129">
        <v>793</v>
      </c>
      <c r="C47" s="132" t="str">
        <f>VLOOKUP(B47,'[1]LISTADO ATM'!$A$2:$B$821,2,0)</f>
        <v xml:space="preserve">ATM Centro de Caja Agora Mall </v>
      </c>
      <c r="D47" s="143" t="s">
        <v>2639</v>
      </c>
      <c r="E47" s="132">
        <v>3335881884</v>
      </c>
    </row>
    <row r="48" spans="1:5" ht="18.75" customHeight="1" thickBot="1" x14ac:dyDescent="0.3">
      <c r="A48" s="97" t="str">
        <f>VLOOKUP(B48,'[1]LISTADO ATM'!$A$2:$C$821,3,0)</f>
        <v>NORTE</v>
      </c>
      <c r="B48" s="129">
        <v>304</v>
      </c>
      <c r="C48" s="132" t="str">
        <f>VLOOKUP(B48,'[1]LISTADO ATM'!$A$2:$B$821,2,0)</f>
        <v xml:space="preserve">ATM Multicentro La Sirena Estrella Sadhala </v>
      </c>
      <c r="D48" s="143" t="s">
        <v>2639</v>
      </c>
      <c r="E48" s="132" t="s">
        <v>2640</v>
      </c>
    </row>
    <row r="49" spans="1:5" ht="18.75" thickBot="1" x14ac:dyDescent="0.3">
      <c r="A49" s="100" t="s">
        <v>2485</v>
      </c>
      <c r="B49" s="147">
        <f>COUNT(B43:B48)</f>
        <v>6</v>
      </c>
      <c r="C49" s="110"/>
      <c r="D49" s="136"/>
      <c r="E49" s="136"/>
    </row>
    <row r="50" spans="1:5" ht="15.75" thickBot="1" x14ac:dyDescent="0.3">
      <c r="B50" s="102"/>
      <c r="E50" s="102"/>
    </row>
    <row r="51" spans="1:5" ht="18.75" customHeight="1" thickBot="1" x14ac:dyDescent="0.3">
      <c r="A51" s="164" t="s">
        <v>2489</v>
      </c>
      <c r="B51" s="165"/>
      <c r="C51" s="96" t="s">
        <v>2412</v>
      </c>
      <c r="D51" s="102"/>
      <c r="E51" s="102"/>
    </row>
    <row r="52" spans="1:5" ht="18.75" thickBot="1" x14ac:dyDescent="0.3">
      <c r="A52" s="166">
        <f>+B26+B39+B49</f>
        <v>22</v>
      </c>
      <c r="B52" s="167"/>
    </row>
    <row r="53" spans="1:5" ht="15.75" thickBot="1" x14ac:dyDescent="0.3">
      <c r="B53" s="102"/>
      <c r="E53" s="102"/>
    </row>
    <row r="54" spans="1:5" ht="17.25" customHeight="1" thickBot="1" x14ac:dyDescent="0.3">
      <c r="A54" s="168" t="s">
        <v>2490</v>
      </c>
      <c r="B54" s="169"/>
      <c r="C54" s="169"/>
      <c r="D54" s="169"/>
      <c r="E54" s="170"/>
    </row>
    <row r="55" spans="1:5" ht="17.25" customHeight="1" x14ac:dyDescent="0.25">
      <c r="A55" s="103" t="s">
        <v>15</v>
      </c>
      <c r="B55" s="108" t="s">
        <v>2416</v>
      </c>
      <c r="C55" s="101" t="s">
        <v>46</v>
      </c>
      <c r="D55" s="171" t="s">
        <v>2419</v>
      </c>
      <c r="E55" s="172"/>
    </row>
    <row r="56" spans="1:5" ht="17.25" customHeight="1" x14ac:dyDescent="0.25">
      <c r="A56" s="129" t="str">
        <f>VLOOKUP(B56,'[1]LISTADO ATM'!$A$2:$C$821,3,0)</f>
        <v>ESTE</v>
      </c>
      <c r="B56" s="129">
        <v>802</v>
      </c>
      <c r="C56" s="129" t="str">
        <f>VLOOKUP(B56,'[1]LISTADO ATM'!$A$2:$B$821,2,0)</f>
        <v xml:space="preserve">ATM UNP Aeropuerto La Romana </v>
      </c>
      <c r="D56" s="159" t="s">
        <v>2492</v>
      </c>
      <c r="E56" s="160"/>
    </row>
    <row r="57" spans="1:5" ht="17.25" customHeight="1" x14ac:dyDescent="0.25">
      <c r="A57" s="129" t="str">
        <f>VLOOKUP(B57,'[1]LISTADO ATM'!$A$2:$C$821,3,0)</f>
        <v>ESTE</v>
      </c>
      <c r="B57" s="129">
        <v>630</v>
      </c>
      <c r="C57" s="129" t="str">
        <f>VLOOKUP(B57,'[1]LISTADO ATM'!$A$2:$B$821,2,0)</f>
        <v xml:space="preserve">ATM Oficina Plaza Zaglul (SPM) </v>
      </c>
      <c r="D57" s="159" t="s">
        <v>2492</v>
      </c>
      <c r="E57" s="160"/>
    </row>
    <row r="58" spans="1:5" ht="17.25" customHeight="1" x14ac:dyDescent="0.25">
      <c r="A58" s="129" t="str">
        <f>VLOOKUP(B58,'[1]LISTADO ATM'!$A$2:$C$821,3,0)</f>
        <v>DISTRITO NACIONAL</v>
      </c>
      <c r="B58" s="129">
        <v>561</v>
      </c>
      <c r="C58" s="129" t="str">
        <f>VLOOKUP(B58,'[1]LISTADO ATM'!$A$2:$B$821,2,0)</f>
        <v xml:space="preserve">ATM Comando Regional P.N. S.D. Este </v>
      </c>
      <c r="D58" s="159" t="s">
        <v>2585</v>
      </c>
      <c r="E58" s="160"/>
    </row>
    <row r="59" spans="1:5" ht="18" customHeight="1" x14ac:dyDescent="0.25">
      <c r="A59" s="129" t="str">
        <f>VLOOKUP(B59,'[1]LISTADO ATM'!$A$2:$C$821,3,0)</f>
        <v>DISTRITO NACIONAL</v>
      </c>
      <c r="B59" s="129">
        <v>471</v>
      </c>
      <c r="C59" s="129" t="str">
        <f>VLOOKUP(B59,'[1]LISTADO ATM'!$A$2:$B$821,2,0)</f>
        <v>ATM Autoservicio DGT I</v>
      </c>
      <c r="D59" s="159" t="s">
        <v>2492</v>
      </c>
      <c r="E59" s="160"/>
    </row>
    <row r="60" spans="1:5" ht="17.25" customHeight="1" x14ac:dyDescent="0.25">
      <c r="A60" s="129" t="str">
        <f>VLOOKUP(B60,'[1]LISTADO ATM'!$A$2:$C$821,3,0)</f>
        <v>ESTE</v>
      </c>
      <c r="B60" s="129">
        <v>673</v>
      </c>
      <c r="C60" s="129" t="str">
        <f>VLOOKUP(B60,'[1]LISTADO ATM'!$A$2:$B$821,2,0)</f>
        <v>ATM Clínica Dr. Cruz Jiminián</v>
      </c>
      <c r="D60" s="159" t="s">
        <v>2585</v>
      </c>
      <c r="E60" s="160"/>
    </row>
    <row r="61" spans="1:5" ht="17.25" customHeight="1" x14ac:dyDescent="0.25">
      <c r="A61" s="129" t="str">
        <f>VLOOKUP(B61,'[1]LISTADO ATM'!$A$2:$C$821,3,0)</f>
        <v>SUR</v>
      </c>
      <c r="B61" s="129">
        <v>873</v>
      </c>
      <c r="C61" s="129" t="str">
        <f>VLOOKUP(B61,'[1]LISTADO ATM'!$A$2:$B$821,2,0)</f>
        <v xml:space="preserve">ATM Centro de Caja San Cristóbal II </v>
      </c>
      <c r="D61" s="159" t="s">
        <v>2585</v>
      </c>
      <c r="E61" s="160"/>
    </row>
    <row r="62" spans="1:5" ht="17.25" customHeight="1" x14ac:dyDescent="0.25">
      <c r="A62" s="129" t="str">
        <f>VLOOKUP(B62,'[1]LISTADO ATM'!$A$2:$C$821,3,0)</f>
        <v>ESTE</v>
      </c>
      <c r="B62" s="129">
        <v>613</v>
      </c>
      <c r="C62" s="129" t="str">
        <f>VLOOKUP(B62,'[1]LISTADO ATM'!$A$2:$B$821,2,0)</f>
        <v xml:space="preserve">ATM Almacenes Zaglul (La Altagracia) </v>
      </c>
      <c r="D62" s="159" t="s">
        <v>2585</v>
      </c>
      <c r="E62" s="160"/>
    </row>
    <row r="63" spans="1:5" ht="17.25" customHeight="1" x14ac:dyDescent="0.25">
      <c r="A63" s="129" t="str">
        <f>VLOOKUP(B63,'[1]LISTADO ATM'!$A$2:$C$821,3,0)</f>
        <v>DISTRITO NACIONAL</v>
      </c>
      <c r="B63" s="129">
        <v>416</v>
      </c>
      <c r="C63" s="129" t="str">
        <f>VLOOKUP(B63,'[1]LISTADO ATM'!$A$2:$B$821,2,0)</f>
        <v xml:space="preserve">ATM Autobanco San Martín II </v>
      </c>
      <c r="D63" s="159" t="s">
        <v>2492</v>
      </c>
      <c r="E63" s="160"/>
    </row>
    <row r="64" spans="1:5" ht="17.25" customHeight="1" x14ac:dyDescent="0.25">
      <c r="A64" s="129" t="str">
        <f>VLOOKUP(B64,'[1]LISTADO ATM'!$A$2:$C$821,3,0)</f>
        <v>DISTRITO NACIONAL</v>
      </c>
      <c r="B64" s="129">
        <v>449</v>
      </c>
      <c r="C64" s="129" t="str">
        <f>VLOOKUP(B64,'[1]LISTADO ATM'!$A$2:$B$821,2,0)</f>
        <v>ATM Autobanco Lope de Vega II</v>
      </c>
      <c r="D64" s="159" t="s">
        <v>2641</v>
      </c>
      <c r="E64" s="160"/>
    </row>
    <row r="65" spans="1:5" ht="17.25" customHeight="1" x14ac:dyDescent="0.25">
      <c r="A65" s="129" t="str">
        <f>VLOOKUP(B65,'[1]LISTADO ATM'!$A$2:$C$821,3,0)</f>
        <v>DISTRITO NACIONAL</v>
      </c>
      <c r="B65" s="129">
        <v>557</v>
      </c>
      <c r="C65" s="129" t="str">
        <f>VLOOKUP(B65,'[1]LISTADO ATM'!$A$2:$B$821,2,0)</f>
        <v xml:space="preserve">ATM Multicentro La Sirena Ave. Mella </v>
      </c>
      <c r="D65" s="159" t="s">
        <v>2641</v>
      </c>
      <c r="E65" s="160"/>
    </row>
    <row r="66" spans="1:5" ht="17.25" customHeight="1" x14ac:dyDescent="0.25">
      <c r="A66" s="129" t="str">
        <f>VLOOKUP(B66,'[1]LISTADO ATM'!$A$2:$C$821,3,0)</f>
        <v>ESTE</v>
      </c>
      <c r="B66" s="129">
        <v>912</v>
      </c>
      <c r="C66" s="129" t="str">
        <f>VLOOKUP(B66,'[1]LISTADO ATM'!$A$2:$B$821,2,0)</f>
        <v xml:space="preserve">ATM Oficina San Pedro II </v>
      </c>
      <c r="D66" s="159" t="s">
        <v>2492</v>
      </c>
      <c r="E66" s="160"/>
    </row>
    <row r="67" spans="1:5" ht="17.25" customHeight="1" x14ac:dyDescent="0.25">
      <c r="A67" s="129" t="str">
        <f>VLOOKUP(B67,'[1]LISTADO ATM'!$A$2:$C$821,3,0)</f>
        <v>NORTE</v>
      </c>
      <c r="B67" s="129">
        <v>985</v>
      </c>
      <c r="C67" s="129" t="str">
        <f>VLOOKUP(B67,'[1]LISTADO ATM'!$A$2:$B$821,2,0)</f>
        <v xml:space="preserve">ATM Oficina Dajabón II </v>
      </c>
      <c r="D67" s="159" t="s">
        <v>2492</v>
      </c>
      <c r="E67" s="160"/>
    </row>
    <row r="68" spans="1:5" ht="17.25" customHeight="1" x14ac:dyDescent="0.25">
      <c r="A68" s="129" t="str">
        <f>VLOOKUP(B68,'[1]LISTADO ATM'!$A$2:$C$821,3,0)</f>
        <v>DISTRITO NACIONAL</v>
      </c>
      <c r="B68" s="129">
        <v>60</v>
      </c>
      <c r="C68" s="129" t="str">
        <f>VLOOKUP(B68,'[1]LISTADO ATM'!$A$2:$B$821,2,0)</f>
        <v xml:space="preserve">ATM Autobanco 27 de Febrero </v>
      </c>
      <c r="D68" s="159" t="s">
        <v>2492</v>
      </c>
      <c r="E68" s="160"/>
    </row>
    <row r="69" spans="1:5" ht="17.25" customHeight="1" x14ac:dyDescent="0.25">
      <c r="A69" s="129" t="str">
        <f>VLOOKUP(B69,'[1]LISTADO ATM'!$A$2:$C$821,3,0)</f>
        <v>DISTRITO NACIONAL</v>
      </c>
      <c r="B69" s="129">
        <v>437</v>
      </c>
      <c r="C69" s="129" t="str">
        <f>VLOOKUP(B69,'[1]LISTADO ATM'!$A$2:$B$821,2,0)</f>
        <v xml:space="preserve">ATM Autobanco Torre III </v>
      </c>
      <c r="D69" s="159" t="s">
        <v>2492</v>
      </c>
      <c r="E69" s="160"/>
    </row>
    <row r="70" spans="1:5" ht="17.25" customHeight="1" x14ac:dyDescent="0.25">
      <c r="A70" s="129" t="str">
        <f>VLOOKUP(B70,'[1]LISTADO ATM'!$A$2:$C$821,3,0)</f>
        <v>ESTE</v>
      </c>
      <c r="B70" s="129">
        <v>844</v>
      </c>
      <c r="C70" s="129" t="str">
        <f>VLOOKUP(B70,'[1]LISTADO ATM'!$A$2:$B$821,2,0)</f>
        <v xml:space="preserve">ATM San Juan Shopping Center (Bávaro) </v>
      </c>
      <c r="D70" s="159" t="s">
        <v>2492</v>
      </c>
      <c r="E70" s="160"/>
    </row>
    <row r="71" spans="1:5" ht="17.25" customHeight="1" x14ac:dyDescent="0.25">
      <c r="A71" s="129" t="str">
        <f>VLOOKUP(B71,'[1]LISTADO ATM'!$A$2:$C$821,3,0)</f>
        <v>SUR</v>
      </c>
      <c r="B71" s="129">
        <v>33</v>
      </c>
      <c r="C71" s="129" t="str">
        <f>VLOOKUP(B71,'[1]LISTADO ATM'!$A$2:$B$821,2,0)</f>
        <v xml:space="preserve">ATM UNP Juan de Herrera </v>
      </c>
      <c r="D71" s="159" t="s">
        <v>2641</v>
      </c>
      <c r="E71" s="160"/>
    </row>
    <row r="72" spans="1:5" ht="17.25" customHeight="1" x14ac:dyDescent="0.25">
      <c r="A72" s="129" t="str">
        <f>VLOOKUP(B72,'[1]LISTADO ATM'!$A$2:$C$821,3,0)</f>
        <v>DISTRITO NACIONAL</v>
      </c>
      <c r="B72" s="129">
        <v>225</v>
      </c>
      <c r="C72" s="129" t="str">
        <f>VLOOKUP(B72,'[1]LISTADO ATM'!$A$2:$B$821,2,0)</f>
        <v xml:space="preserve">ATM S/M Nacional Arroyo Hondo </v>
      </c>
      <c r="D72" s="159" t="s">
        <v>2641</v>
      </c>
      <c r="E72" s="160"/>
    </row>
    <row r="73" spans="1:5" ht="17.25" customHeight="1" x14ac:dyDescent="0.25">
      <c r="A73" s="129" t="str">
        <f>VLOOKUP(B73,'[1]LISTADO ATM'!$A$2:$C$821,3,0)</f>
        <v>NORTE</v>
      </c>
      <c r="B73" s="129">
        <v>496</v>
      </c>
      <c r="C73" s="129" t="str">
        <f>VLOOKUP(B73,'[1]LISTADO ATM'!$A$2:$B$821,2,0)</f>
        <v xml:space="preserve">ATM Multicentro La Sirena Bonao </v>
      </c>
      <c r="D73" s="159" t="s">
        <v>2641</v>
      </c>
      <c r="E73" s="160"/>
    </row>
    <row r="74" spans="1:5" ht="17.25" customHeight="1" x14ac:dyDescent="0.25">
      <c r="A74" s="129" t="str">
        <f>VLOOKUP(B74,'[1]LISTADO ATM'!$A$2:$C$821,3,0)</f>
        <v>NORTE</v>
      </c>
      <c r="B74" s="129">
        <v>752</v>
      </c>
      <c r="C74" s="129" t="str">
        <f>VLOOKUP(B74,'[1]LISTADO ATM'!$A$2:$B$821,2,0)</f>
        <v xml:space="preserve">ATM UNP Las Carolinas (La Vega) </v>
      </c>
      <c r="D74" s="159" t="s">
        <v>2641</v>
      </c>
      <c r="E74" s="160"/>
    </row>
    <row r="75" spans="1:5" ht="17.25" customHeight="1" x14ac:dyDescent="0.25">
      <c r="A75" s="129" t="str">
        <f>VLOOKUP(B75,'[1]LISTADO ATM'!$A$2:$C$821,3,0)</f>
        <v>DISTRITO NACIONAL</v>
      </c>
      <c r="B75" s="129">
        <v>670</v>
      </c>
      <c r="C75" s="129" t="str">
        <f>VLOOKUP(B75,'[1]LISTADO ATM'!$A$2:$B$821,2,0)</f>
        <v>ATM Estación Texaco Algodón</v>
      </c>
      <c r="D75" s="159" t="s">
        <v>2492</v>
      </c>
      <c r="E75" s="160"/>
    </row>
    <row r="76" spans="1:5" ht="17.25" customHeight="1" x14ac:dyDescent="0.25">
      <c r="A76" s="129" t="str">
        <f>VLOOKUP(B76,'[1]LISTADO ATM'!$A$2:$C$821,3,0)</f>
        <v>DISTRITO NACIONAL</v>
      </c>
      <c r="B76" s="129">
        <v>115</v>
      </c>
      <c r="C76" s="129" t="str">
        <f>VLOOKUP(B76,'[1]LISTADO ATM'!$A$2:$B$821,2,0)</f>
        <v xml:space="preserve">ATM Oficina Megacentro I </v>
      </c>
      <c r="D76" s="159" t="s">
        <v>2641</v>
      </c>
      <c r="E76" s="160"/>
    </row>
    <row r="77" spans="1:5" ht="17.25" customHeight="1" x14ac:dyDescent="0.25">
      <c r="A77" s="129" t="str">
        <f>VLOOKUP(B77,'[1]LISTADO ATM'!$A$2:$C$821,3,0)</f>
        <v>NORTE</v>
      </c>
      <c r="B77" s="129">
        <v>138</v>
      </c>
      <c r="C77" s="129" t="str">
        <f>VLOOKUP(B77,'[1]LISTADO ATM'!$A$2:$B$821,2,0)</f>
        <v xml:space="preserve">ATM UNP Fantino </v>
      </c>
      <c r="D77" s="159" t="s">
        <v>2641</v>
      </c>
      <c r="E77" s="160"/>
    </row>
    <row r="78" spans="1:5" ht="17.25" customHeight="1" x14ac:dyDescent="0.25">
      <c r="A78" s="129" t="str">
        <f>VLOOKUP(B78,'[1]LISTADO ATM'!$A$2:$C$821,3,0)</f>
        <v>ESTE</v>
      </c>
      <c r="B78" s="129">
        <v>366</v>
      </c>
      <c r="C78" s="129" t="str">
        <f>VLOOKUP(B78,'[1]LISTADO ATM'!$A$2:$B$821,2,0)</f>
        <v>ATM Oficina Boulevard (Higuey) II</v>
      </c>
      <c r="D78" s="159" t="s">
        <v>2641</v>
      </c>
      <c r="E78" s="160"/>
    </row>
    <row r="79" spans="1:5" ht="17.25" customHeight="1" thickBot="1" x14ac:dyDescent="0.3">
      <c r="A79" s="100"/>
      <c r="B79" s="142">
        <f>COUNT(B56:B78)</f>
        <v>23</v>
      </c>
      <c r="C79" s="112"/>
      <c r="D79" s="112"/>
      <c r="E79" s="113"/>
    </row>
  </sheetData>
  <mergeCells count="36">
    <mergeCell ref="A28:E28"/>
    <mergeCell ref="A12:E12"/>
    <mergeCell ref="C15:E15"/>
    <mergeCell ref="A17:E17"/>
    <mergeCell ref="A1:E1"/>
    <mergeCell ref="A2:E2"/>
    <mergeCell ref="A7:E7"/>
    <mergeCell ref="C10:E10"/>
    <mergeCell ref="D67:E67"/>
    <mergeCell ref="D62:E62"/>
    <mergeCell ref="D63:E63"/>
    <mergeCell ref="D64:E64"/>
    <mergeCell ref="D65:E65"/>
    <mergeCell ref="D66:E66"/>
    <mergeCell ref="D61:E61"/>
    <mergeCell ref="D56:E56"/>
    <mergeCell ref="D57:E57"/>
    <mergeCell ref="D58:E58"/>
    <mergeCell ref="D59:E59"/>
    <mergeCell ref="D60:E60"/>
    <mergeCell ref="D72:E72"/>
    <mergeCell ref="D73:E73"/>
    <mergeCell ref="D68:E68"/>
    <mergeCell ref="D69:E69"/>
    <mergeCell ref="D70:E70"/>
    <mergeCell ref="D71:E71"/>
    <mergeCell ref="A41:E41"/>
    <mergeCell ref="A51:B51"/>
    <mergeCell ref="A52:B52"/>
    <mergeCell ref="A54:E54"/>
    <mergeCell ref="D55:E55"/>
    <mergeCell ref="D74:E74"/>
    <mergeCell ref="D75:E75"/>
    <mergeCell ref="D76:E76"/>
    <mergeCell ref="D77:E77"/>
    <mergeCell ref="D78:E78"/>
  </mergeCells>
  <phoneticPr fontId="46" type="noConversion"/>
  <hyperlinks>
    <hyperlink ref="E96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2587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6" priority="2"/>
  </conditionalFormatting>
  <conditionalFormatting sqref="A827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2423</v>
      </c>
      <c r="B1" s="189"/>
      <c r="C1" s="189"/>
      <c r="D1" s="189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2433</v>
      </c>
      <c r="B18" s="189"/>
      <c r="C18" s="189"/>
      <c r="D18" s="189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234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215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214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214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213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212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173.5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172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172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178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131.15079861111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70.6746064814797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2588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2021-05-11T12:09:14Z</dcterms:modified>
</cp:coreProperties>
</file>