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1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REPORTE!$A$4:$Q$57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3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03" i="1"/>
  <c r="F103" i="1"/>
  <c r="G103" i="1"/>
  <c r="H103" i="1"/>
  <c r="I103" i="1"/>
  <c r="J103" i="1"/>
  <c r="K103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3" i="1"/>
  <c r="F83" i="1"/>
  <c r="G83" i="1"/>
  <c r="H83" i="1"/>
  <c r="I83" i="1"/>
  <c r="J83" i="1"/>
  <c r="K83" i="1"/>
  <c r="A81" i="1"/>
  <c r="F81" i="1"/>
  <c r="G81" i="1"/>
  <c r="H81" i="1"/>
  <c r="I81" i="1"/>
  <c r="J81" i="1"/>
  <c r="K81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2" i="1"/>
  <c r="F82" i="1"/>
  <c r="G82" i="1"/>
  <c r="H82" i="1"/>
  <c r="I82" i="1"/>
  <c r="J82" i="1"/>
  <c r="K82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4" i="1" l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70" i="16" l="1"/>
  <c r="C70" i="16"/>
  <c r="A69" i="16"/>
  <c r="C69" i="16"/>
  <c r="A60" i="16"/>
  <c r="C60" i="16"/>
  <c r="A48" i="16"/>
  <c r="C48" i="16"/>
  <c r="A49" i="16"/>
  <c r="C49" i="16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2" i="1"/>
  <c r="A61" i="1"/>
  <c r="A60" i="1"/>
  <c r="A59" i="1"/>
  <c r="A58" i="1"/>
  <c r="B95" i="16"/>
  <c r="A9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68" i="16"/>
  <c r="A68" i="16"/>
  <c r="C67" i="16"/>
  <c r="A67" i="16"/>
  <c r="B63" i="16"/>
  <c r="C62" i="16"/>
  <c r="A62" i="16"/>
  <c r="C61" i="16"/>
  <c r="A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28" i="16"/>
  <c r="A28" i="16"/>
  <c r="A76" i="16" l="1"/>
  <c r="A48" i="1" l="1"/>
  <c r="A49" i="1"/>
  <c r="A50" i="1"/>
  <c r="A51" i="1"/>
  <c r="A52" i="1"/>
  <c r="A53" i="1"/>
  <c r="A54" i="1"/>
  <c r="A55" i="1"/>
  <c r="A56" i="1"/>
  <c r="A5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6" i="1"/>
  <c r="G25" i="1"/>
  <c r="G24" i="1"/>
  <c r="G23" i="1"/>
  <c r="G22" i="1"/>
  <c r="G21" i="1"/>
  <c r="F26" i="1" l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F21" i="1"/>
  <c r="H21" i="1"/>
  <c r="I21" i="1"/>
  <c r="J21" i="1"/>
  <c r="K21" i="1"/>
  <c r="A26" i="1"/>
  <c r="A25" i="1"/>
  <c r="A24" i="1"/>
  <c r="A23" i="1"/>
  <c r="A22" i="1"/>
  <c r="A21" i="1"/>
  <c r="F20" i="1"/>
  <c r="G20" i="1"/>
  <c r="H20" i="1"/>
  <c r="I20" i="1"/>
  <c r="J20" i="1"/>
  <c r="K20" i="1"/>
  <c r="A20" i="1"/>
  <c r="F19" i="1" l="1"/>
  <c r="H19" i="1"/>
  <c r="I19" i="1"/>
  <c r="J19" i="1"/>
  <c r="K19" i="1"/>
  <c r="A19" i="1"/>
  <c r="F18" i="1" l="1"/>
  <c r="H18" i="1"/>
  <c r="I18" i="1"/>
  <c r="J18" i="1"/>
  <c r="K18" i="1"/>
  <c r="A18" i="1"/>
  <c r="F17" i="1" l="1"/>
  <c r="H17" i="1"/>
  <c r="I17" i="1"/>
  <c r="J17" i="1"/>
  <c r="K17" i="1"/>
  <c r="A17" i="1"/>
  <c r="F16" i="1" l="1"/>
  <c r="H16" i="1"/>
  <c r="I16" i="1"/>
  <c r="J16" i="1"/>
  <c r="K16" i="1"/>
  <c r="A16" i="1"/>
  <c r="F15" i="1" l="1"/>
  <c r="H15" i="1"/>
  <c r="I15" i="1"/>
  <c r="J15" i="1"/>
  <c r="K15" i="1"/>
  <c r="F14" i="1"/>
  <c r="H14" i="1"/>
  <c r="I14" i="1"/>
  <c r="J14" i="1"/>
  <c r="K14" i="1"/>
  <c r="F13" i="1"/>
  <c r="H13" i="1"/>
  <c r="I13" i="1"/>
  <c r="J13" i="1"/>
  <c r="K13" i="1"/>
  <c r="F12" i="1"/>
  <c r="H12" i="1"/>
  <c r="I12" i="1"/>
  <c r="J12" i="1"/>
  <c r="K12" i="1"/>
  <c r="F10" i="1"/>
  <c r="H10" i="1"/>
  <c r="I10" i="1"/>
  <c r="J10" i="1"/>
  <c r="K10" i="1"/>
  <c r="A15" i="1"/>
  <c r="A14" i="1"/>
  <c r="A13" i="1"/>
  <c r="A12" i="1"/>
  <c r="A10" i="1"/>
  <c r="F5" i="1" l="1"/>
  <c r="F6" i="1"/>
  <c r="F7" i="1"/>
  <c r="F8" i="1"/>
  <c r="F9" i="1"/>
  <c r="F11" i="1"/>
  <c r="A11" i="1" l="1"/>
  <c r="H11" i="1"/>
  <c r="I11" i="1"/>
  <c r="J11" i="1"/>
  <c r="K11" i="1"/>
  <c r="H9" i="1" l="1"/>
  <c r="I9" i="1"/>
  <c r="J9" i="1"/>
  <c r="K9" i="1"/>
  <c r="A9" i="1"/>
  <c r="H8" i="1" l="1"/>
  <c r="I8" i="1"/>
  <c r="J8" i="1"/>
  <c r="K8" i="1"/>
  <c r="H7" i="1"/>
  <c r="I7" i="1"/>
  <c r="J7" i="1"/>
  <c r="K7" i="1"/>
  <c r="A8" i="1"/>
  <c r="A7" i="1"/>
  <c r="A6" i="1" l="1"/>
  <c r="H6" i="1"/>
  <c r="I6" i="1"/>
  <c r="J6" i="1"/>
  <c r="K6" i="1"/>
  <c r="A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<sst xmlns="http://schemas.openxmlformats.org/spreadsheetml/2006/main" count="13748" uniqueCount="2691">
  <si>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</si>
  <si>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</si>
  <si>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</si>
  <si>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</si>
  <si>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</si>
  <si>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</si>
  <si>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</si>
  <si>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</si>
  <si>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</si>
  <si>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</si>
  <si>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</si>
  <si>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</si>
  <si>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</si>
  <si>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</si>
  <si>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</si>
  <si>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</si>
  <si>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</si>
  <si>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</si>
  <si>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</si>
  <si>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</si>
  <si>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</si>
  <si>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</si>
  <si>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</si>
  <si>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</si>
  <si>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</si>
  <si>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</si>
  <si>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</si>
  <si>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</si>
  <si>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</si>
  <si>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</si>
  <si>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</si>
  <si>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</si>
  <si>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</si>
  <si>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</si>
  <si>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</si>
  <si>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</si>
  <si>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</si>
  <si>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</si>
  <si>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</si>
  <si>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</si>
  <si>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</si>
  <si>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</si>
  <si>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</si>
  <si>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</si>
  <si>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</si>
  <si>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</si>
  <si>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</si>
  <si>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</si>
  <si>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</si>
  <si>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</si>
  <si>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</si>
  <si>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</si>
  <si>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</si>
  <si>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</si>
  <si>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</si>
  <si>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</si>
  <si>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</si>
  <si>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</si>
  <si>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</si>
  <si>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</si>
  <si>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</si>
  <si>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</si>
  <si>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</si>
  <si>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</si>
  <si>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</si>
  <si>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</si>
  <si>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</si>
  <si>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</si>
  <si>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</si>
  <si>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</si>
  <si>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</si>
  <si>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</si>
  <si>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</si>
  <si>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</si>
  <si>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</si>
  <si>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</si>
  <si>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</si>
  <si>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</si>
  <si>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</si>
  <si>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</si>
  <si>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</si>
  <si>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</si>
  <si>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</si>
  <si>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</si>
  <si>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</si>
  <si>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</si>
  <si>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</si>
  <si>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</si>
  <si>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</si>
  <si>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</si>
  <si>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</si>
  <si>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</si>
  <si>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</si>
  <si>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</si>
  <si>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</si>
  <si>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</si>
  <si>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</si>
  <si>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</si>
  <si>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</si>
  <si>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</si>
  <si>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</si>
  <si>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</si>
  <si>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</si>
  <si>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</si>
  <si>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</si>
  <si>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</si>
  <si>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</si>
  <si>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</si>
  <si>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</si>
  <si>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</si>
  <si>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</si>
  <si>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</si>
  <si>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</si>
  <si>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</si>
  <si>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</si>
  <si>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</si>
  <si>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</si>
  <si>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</si>
  <si>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</si>
  <si>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</si>
  <si>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</si>
  <si>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</si>
  <si>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</si>
  <si>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</si>
  <si>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</si>
  <si>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</si>
  <si>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</si>
  <si>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</si>
  <si>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</si>
  <si>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</si>
  <si>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</si>
  <si>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</si>
  <si>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</si>
  <si>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</si>
  <si>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</si>
  <si>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</si>
  <si>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</si>
  <si>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</si>
  <si>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</si>
  <si>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</si>
  <si>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</si>
  <si>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</si>
  <si>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</si>
  <si>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</si>
  <si>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</si>
  <si>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</si>
  <si>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</si>
  <si>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</si>
  <si>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</si>
  <si>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</si>
  <si>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</si>
  <si>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</si>
  <si>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</si>
  <si>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</si>
  <si>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</si>
  <si>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</si>
  <si>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</si>
  <si>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</si>
  <si>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</si>
  <si>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</si>
  <si>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</si>
  <si>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</si>
  <si>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</si>
  <si>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</si>
  <si>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</si>
  <si>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</si>
  <si>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</si>
  <si>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</si>
  <si>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</si>
  <si>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</si>
  <si>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</si>
  <si>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</si>
  <si>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</si>
  <si>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</si>
  <si>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</si>
  <si>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</si>
  <si>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</si>
  <si>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</si>
  <si>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</si>
  <si>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</si>
  <si>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</si>
  <si>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</si>
  <si>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</si>
  <si>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</si>
  <si>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</si>
  <si>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</si>
  <si>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</si>
  <si>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</si>
  <si>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</si>
  <si>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</si>
  <si>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</si>
  <si>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</si>
  <si>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</si>
  <si>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</si>
  <si>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</si>
  <si>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</si>
  <si>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</si>
  <si>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</si>
  <si>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</si>
  <si>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</si>
  <si>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</si>
  <si>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</si>
  <si>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</si>
  <si>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</si>
  <si>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</si>
  <si>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</si>
  <si>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</si>
  <si>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</si>
  <si>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</si>
  <si>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</si>
  <si>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</si>
  <si>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</si>
  <si>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</si>
  <si>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</si>
  <si>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</si>
  <si>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</si>
  <si>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</si>
  <si>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</si>
  <si>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</si>
  <si>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</si>
  <si>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</si>
  <si>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</si>
  <si>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</si>
  <si>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</si>
  <si>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</si>
  <si>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</si>
  <si>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</si>
  <si>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</si>
  <si>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</si>
  <si>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</si>
  <si>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</si>
  <si>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</si>
  <si>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</si>
  <si>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</si>
  <si>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</si>
  <si>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</si>
  <si>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</si>
  <si>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</si>
  <si>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</si>
  <si>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</si>
  <si>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</si>
  <si>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</si>
  <si>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</si>
  <si>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</si>
  <si>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</si>
  <si>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</si>
  <si>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</si>
  <si>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</si>
  <si>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</si>
  <si>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</si>
  <si>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</si>
  <si>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</si>
  <si>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</si>
  <si>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</si>
  <si>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</si>
  <si>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</si>
  <si>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</si>
  <si>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</si>
  <si>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</si>
  <si>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</si>
  <si>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</si>
  <si>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</si>
  <si>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</si>
  <si>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</si>
  <si>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</si>
  <si>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</si>
  <si>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</si>
  <si>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</si>
  <si>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</si>
  <si>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</si>
  <si>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</si>
  <si>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</si>
  <si>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</si>
  <si>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</si>
  <si>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</si>
  <si>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</si>
  <si>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</si>
  <si>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</si>
  <si>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</si>
  <si>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</si>
  <si>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</si>
  <si>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</si>
  <si>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</si>
  <si>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</si>
  <si>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</si>
  <si>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</si>
  <si>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</si>
  <si>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</si>
  <si>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</si>
  <si>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</si>
  <si>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</si>
  <si>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</si>
  <si>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</si>
  <si>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</si>
  <si>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</si>
  <si>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</si>
  <si>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</si>
  <si>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</si>
  <si>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</si>
  <si>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</si>
  <si>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</si>
  <si>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</si>
  <si>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</si>
  <si>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</si>
  <si>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</si>
  <si>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</si>
  <si>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</si>
  <si>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</si>
  <si>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</si>
  <si>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</si>
  <si>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</si>
  <si>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</si>
  <si>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</si>
  <si>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</si>
  <si>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</si>
  <si>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</si>
  <si>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</si>
  <si>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</si>
  <si>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</si>
  <si>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</si>
  <si>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</si>
  <si>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</si>
  <si>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</si>
  <si>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</si>
  <si>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</si>
  <si>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</si>
  <si>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</si>
  <si>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</si>
  <si>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</si>
  <si>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</si>
  <si>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</si>
  <si>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</si>
  <si>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</si>
  <si>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</si>
  <si>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</si>
  <si>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</si>
  <si>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</si>
  <si>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</si>
  <si>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</si>
  <si>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</si>
  <si>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</si>
  <si>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</si>
  <si>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</si>
  <si>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</si>
  <si>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</si>
  <si>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</si>
  <si>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</si>
  <si>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</si>
  <si>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</si>
  <si>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</si>
  <si>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</si>
  <si>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</si>
  <si>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</si>
  <si>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</si>
  <si>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</si>
  <si>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</si>
  <si>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</si>
  <si>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</si>
  <si>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</si>
  <si>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</si>
  <si>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</si>
  <si>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</si>
  <si>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</si>
  <si>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</si>
  <si>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</si>
  <si>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</si>
  <si>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</si>
  <si>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</si>
  <si>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</si>
  <si>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</si>
  <si>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</si>
  <si>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</si>
  <si>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</si>
  <si>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</si>
  <si>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</si>
  <si>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</si>
  <si>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</si>
  <si>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</si>
  <si>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</si>
  <si>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</si>
  <si>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</si>
  <si>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</si>
  <si>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</si>
  <si>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</si>
  <si>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</si>
  <si>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</si>
  <si>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</si>
  <si>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</si>
  <si>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</si>
  <si>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</si>
  <si>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</si>
  <si>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</si>
  <si>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</si>
  <si>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</si>
  <si>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</si>
  <si>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</si>
  <si>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</si>
  <si>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</si>
  <si>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</si>
  <si>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</si>
  <si>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</si>
  <si>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</si>
  <si>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</si>
  <si>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</si>
  <si>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</si>
  <si>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</si>
  <si>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</si>
  <si>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</si>
  <si>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</si>
  <si>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</si>
  <si>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</si>
  <si>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</si>
  <si>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</si>
  <si>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</si>
  <si>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</si>
  <si>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</si>
  <si>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</si>
  <si>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</si>
  <si>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</si>
  <si>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</si>
  <si>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</si>
  <si>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</si>
  <si>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</si>
  <si>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</si>
  <si>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</si>
  <si>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</si>
  <si>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</si>
  <si>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</si>
  <si>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</si>
  <si>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</si>
  <si>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</si>
  <si>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</si>
  <si>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</si>
  <si>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</si>
  <si>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</si>
  <si>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</si>
  <si>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</si>
  <si>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</si>
  <si>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</si>
  <si>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</si>
  <si>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</si>
  <si>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</si>
  <si>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</si>
  <si>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</si>
  <si>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</si>
  <si>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</si>
  <si>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</si>
  <si>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</si>
  <si>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</si>
  <si>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</si>
  <si>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</si>
  <si>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</si>
  <si>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</si>
  <si>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</si>
  <si>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</si>
  <si>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</si>
  <si>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</si>
  <si>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</si>
  <si>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</si>
  <si>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</si>
  <si>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</si>
  <si>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</si>
  <si>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</si>
  <si>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</si>
  <si>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</si>
  <si>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</si>
  <si>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</si>
  <si>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</si>
  <si>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</si>
  <si>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</si>
  <si>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</si>
  <si>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</si>
  <si>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</si>
  <si>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</si>
  <si>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</si>
  <si>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</si>
  <si>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</si>
  <si>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</si>
  <si>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</si>
  <si>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</si>
  <si>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</si>
  <si>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</si>
  <si>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</si>
  <si>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</si>
  <si>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</si>
  <si>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</si>
  <si>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</si>
  <si>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</si>
  <si>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</si>
  <si>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</si>
  <si>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</si>
  <si>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</si>
  <si>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</si>
  <si>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</si>
  <si>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</si>
  <si>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</si>
  <si>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</si>
  <si>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</si>
  <si>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</si>
  <si>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</si>
  <si>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</si>
  <si>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</si>
  <si>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</si>
  <si>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</si>
  <si>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</si>
  <si>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</si>
  <si>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</si>
  <si>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</si>
  <si>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</si>
  <si>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</si>
  <si>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</si>
  <si>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</si>
  <si>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</si>
  <si>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</si>
  <si>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</si>
  <si>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</si>
  <si>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</si>
  <si>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</si>
  <si>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</si>
  <si>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</si>
  <si>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</si>
  <si>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</si>
  <si>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</si>
  <si>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</si>
  <si>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</si>
  <si>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</si>
  <si>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</si>
  <si>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</si>
  <si>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</si>
  <si>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</si>
  <si>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</si>
  <si>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</si>
  <si>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</si>
  <si>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</si>
  <si>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</si>
  <si>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</si>
  <si>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</si>
  <si>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</si>
  <si>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</si>
  <si>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</si>
  <si>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</si>
  <si>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</si>
  <si>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</si>
  <si>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</si>
  <si>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</si>
  <si>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</si>
  <si>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</si>
  <si>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</si>
  <si>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</si>
  <si>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</si>
  <si>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</si>
  <si>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</si>
  <si>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</si>
  <si>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</si>
  <si>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</si>
  <si>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</si>
  <si>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</si>
  <si>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</si>
  <si>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</si>
  <si>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</si>
  <si>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</si>
  <si>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</si>
  <si>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</si>
  <si>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</si>
  <si>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</si>
  <si>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</si>
  <si>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</si>
  <si>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</si>
  <si>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</si>
  <si>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</si>
  <si>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</si>
  <si>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</si>
  <si>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</si>
  <si>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</si>
  <si>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</si>
  <si>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</si>
  <si>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</si>
  <si>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</si>
  <si>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</si>
  <si>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</si>
  <si>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</si>
  <si>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</si>
  <si>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</si>
  <si>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</si>
  <si>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</si>
  <si>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</si>
  <si>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</si>
  <si>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</si>
  <si>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</si>
  <si>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</si>
  <si>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</si>
  <si>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</si>
  <si>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</si>
  <si>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</si>
  <si>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</si>
  <si>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</si>
  <si>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</si>
  <si>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</si>
  <si>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</si>
  <si>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</si>
  <si>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</si>
  <si>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</si>
  <si>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</si>
  <si>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</si>
  <si>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</si>
  <si>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</si>
  <si>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</si>
  <si>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</si>
  <si>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</si>
  <si>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</si>
  <si>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</si>
  <si>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</si>
  <si>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</si>
  <si>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</si>
  <si>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</si>
  <si>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</si>
  <si>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</si>
  <si>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</si>
  <si>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</si>
  <si>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</si>
  <si>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</si>
  <si>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</si>
  <si>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</si>
  <si>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</si>
  <si>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</si>
  <si>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</si>
  <si>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</si>
  <si>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</si>
  <si>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</si>
  <si>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</si>
  <si>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</si>
  <si>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</si>
  <si>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</si>
  <si>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</si>
  <si>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</si>
  <si>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</si>
  <si>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</si>
  <si>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</si>
  <si>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</si>
  <si>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</si>
  <si>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</si>
  <si>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</si>
  <si>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</si>
  <si>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</si>
  <si>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</si>
  <si>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</si>
  <si>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</si>
  <si>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</si>
  <si>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</si>
  <si>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</si>
  <si>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</si>
  <si>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</si>
  <si>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</si>
  <si>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</si>
  <si>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</si>
  <si>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</si>
  <si>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</si>
  <si>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</si>
  <si>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</si>
  <si>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</si>
  <si>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</si>
  <si>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</si>
  <si>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</si>
  <si>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</si>
  <si>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</si>
  <si>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</si>
  <si>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</si>
  <si>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</si>
  <si>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</si>
  <si>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</si>
  <si>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</si>
  <si>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</si>
  <si>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</si>
  <si>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</si>
  <si>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</si>
  <si>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</si>
  <si>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</si>
  <si>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</si>
  <si>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</si>
  <si>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</si>
  <si>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</si>
  <si>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</si>
  <si>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</si>
  <si>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</si>
  <si>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</si>
  <si>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</si>
  <si>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</si>
  <si>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</si>
  <si>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</si>
  <si>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</si>
  <si>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</si>
  <si>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</si>
  <si>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</si>
  <si>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</si>
  <si>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</si>
  <si>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</si>
  <si>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</si>
  <si>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</si>
  <si>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</si>
  <si>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</si>
  <si>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</si>
  <si>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</si>
  <si>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</si>
  <si>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</si>
  <si>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</si>
  <si>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</si>
  <si>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</si>
  <si>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</si>
  <si>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</si>
  <si>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</si>
  <si>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</si>
  <si>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</si>
  <si>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</si>
  <si>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</si>
  <si>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</si>
  <si>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</si>
  <si>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</si>
  <si>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</si>
  <si>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</si>
  <si>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</si>
  <si>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</si>
  <si>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</si>
  <si>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</si>
  <si>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</si>
  <si>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</si>
  <si>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</si>
  <si>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</si>
  <si>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</si>
  <si>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</si>
  <si>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</si>
  <si>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</si>
  <si>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</si>
  <si>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</si>
  <si>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</si>
  <si>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</si>
  <si>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</si>
  <si>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</si>
  <si>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</si>
  <si>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</si>
  <si>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</si>
  <si>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</si>
  <si>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</si>
  <si>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</si>
  <si>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</si>
  <si>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</si>
  <si>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</si>
  <si>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</si>
  <si>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</si>
  <si>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</si>
  <si>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</si>
  <si>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</si>
  <si>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</si>
  <si>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</si>
  <si>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</si>
  <si>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</si>
  <si>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</si>
  <si>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</si>
  <si>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</si>
  <si>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</si>
  <si>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</si>
  <si>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</si>
  <si>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</si>
  <si>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</si>
  <si>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</si>
  <si>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</si>
  <si>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</si>
  <si>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</si>
  <si>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</si>
  <si>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</si>
  <si>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</si>
  <si>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</si>
  <si>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</si>
  <si>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</si>
  <si>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</si>
  <si>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</si>
  <si>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</si>
  <si>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</si>
  <si>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</si>
  <si>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</si>
  <si>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</si>
  <si>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</si>
  <si>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</si>
  <si>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</si>
  <si>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</si>
  <si>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</si>
  <si>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</si>
  <si>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</si>
  <si>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</si>
  <si>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</si>
  <si>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</si>
  <si>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</si>
  <si>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</si>
  <si>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</si>
  <si>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</si>
  <si>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</si>
  <si>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</si>
  <si>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</si>
  <si>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</si>
  <si>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</si>
  <si>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</si>
  <si>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</si>
  <si>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</si>
  <si>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</si>
  <si>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</si>
  <si>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</si>
  <si>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</si>
  <si>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</si>
  <si>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</si>
  <si>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</si>
  <si>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</si>
  <si>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</si>
  <si>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</si>
  <si>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</si>
  <si>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</si>
  <si>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</si>
  <si>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</si>
  <si>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</si>
  <si>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</si>
  <si>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</si>
  <si>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</si>
  <si>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</si>
  <si>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</si>
  <si>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</si>
  <si>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</si>
  <si>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</si>
  <si>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</si>
  <si>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</si>
  <si>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</si>
  <si>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</si>
  <si>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</si>
  <si>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</si>
  <si>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</si>
  <si>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</si>
  <si>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</si>
  <si>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</si>
  <si>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</si>
  <si>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</si>
  <si>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</si>
  <si>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</si>
  <si>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</si>
  <si>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</si>
  <si>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</si>
  <si>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</si>
  <si>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</si>
  <si>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</si>
  <si>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</si>
  <si>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</si>
  <si>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</si>
  <si>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</si>
  <si>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</si>
  <si>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</si>
  <si>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</si>
  <si>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</si>
  <si>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</si>
  <si>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</si>
  <si>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</si>
  <si>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</si>
  <si>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</si>
  <si>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</si>
  <si>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</si>
  <si>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</si>
  <si>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</si>
  <si>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</si>
  <si>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</si>
  <si>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</si>
  <si>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</si>
  <si>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</si>
  <si>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</si>
  <si>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</si>
  <si>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</si>
  <si>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</si>
  <si>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</si>
  <si>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</si>
  <si>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</si>
  <si>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</si>
  <si>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</si>
  <si>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</si>
  <si>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</si>
  <si>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</si>
  <si>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</si>
  <si>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</si>
  <si>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</si>
  <si>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</si>
  <si>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</si>
  <si>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</si>
  <si>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</si>
  <si>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</si>
  <si>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</si>
  <si>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</si>
  <si>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</si>
  <si>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</si>
  <si>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</si>
  <si>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</si>
  <si>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</si>
  <si>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</si>
  <si>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</si>
  <si>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</si>
  <si>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</si>
  <si>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</si>
  <si>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</si>
  <si>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</si>
  <si>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</si>
  <si>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</si>
  <si>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</si>
  <si>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</si>
  <si>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</si>
  <si>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</si>
  <si>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</si>
  <si>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</si>
  <si>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</si>
  <si>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</si>
  <si>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</si>
  <si>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</si>
  <si>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</si>
  <si>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</si>
  <si>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</si>
  <si>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</si>
  <si>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</si>
  <si>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</si>
  <si>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</si>
  <si>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</si>
  <si>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</si>
  <si>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</si>
  <si>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</si>
  <si>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</si>
  <si>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</si>
  <si>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</si>
  <si>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</si>
  <si>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</si>
  <si>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</si>
  <si>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</si>
  <si>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</si>
  <si>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</si>
  <si>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</si>
  <si>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</si>
  <si>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</si>
  <si>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</si>
  <si>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</si>
  <si>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</si>
  <si>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</si>
  <si>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</si>
  <si>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</si>
  <si>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</si>
  <si>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</si>
  <si>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</si>
  <si>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</si>
  <si>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</si>
  <si>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</si>
  <si>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</si>
  <si>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</si>
  <si>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</si>
  <si>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</si>
  <si>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</si>
  <si>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</si>
  <si>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</si>
  <si>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</si>
  <si>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</si>
  <si>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</si>
  <si>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</si>
  <si>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</si>
  <si>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</si>
  <si>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</si>
  <si>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</si>
  <si>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</si>
  <si>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</si>
  <si>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</si>
  <si>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</si>
  <si>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</si>
  <si>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</si>
  <si>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</si>
  <si>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</si>
  <si>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</si>
  <si>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</si>
  <si>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</si>
  <si>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</si>
  <si>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</si>
  <si>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</si>
  <si>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</si>
  <si>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</si>
  <si>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</si>
  <si>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</si>
  <si>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</si>
  <si>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</si>
  <si>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</si>
  <si>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</si>
  <si>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</si>
  <si>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</si>
  <si>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</si>
  <si>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</si>
  <si>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</si>
  <si>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</si>
  <si>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</si>
  <si>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</si>
  <si>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</si>
  <si>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</si>
  <si>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</si>
  <si>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</si>
  <si>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</si>
  <si>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</si>
  <si>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</si>
  <si>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</si>
  <si>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</si>
  <si>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</si>
  <si>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</si>
  <si>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</si>
  <si>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</si>
  <si>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</si>
  <si>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</si>
  <si>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</si>
  <si>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</si>
  <si>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</si>
  <si>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</si>
  <si>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</si>
  <si>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</si>
  <si>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</si>
  <si>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</si>
  <si>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</si>
  <si>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</si>
  <si>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</si>
  <si>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</si>
  <si>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</si>
  <si>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</si>
  <si>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</si>
  <si>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</si>
  <si>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</si>
  <si>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</si>
  <si>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</si>
  <si>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</si>
  <si>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</si>
  <si>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</si>
  <si>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</si>
  <si>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</si>
  <si>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</si>
  <si>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</si>
  <si>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</si>
  <si>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</si>
  <si>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</si>
  <si>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</si>
  <si>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</si>
  <si>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</si>
  <si>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</si>
  <si>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</si>
  <si>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</si>
  <si>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</si>
  <si>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</si>
  <si>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</si>
  <si>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</si>
  <si>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</si>
  <si>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</si>
  <si>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</si>
  <si>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</si>
  <si>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</si>
  <si>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</si>
  <si>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</si>
  <si>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</si>
  <si>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</si>
  <si>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</si>
  <si>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</si>
  <si>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</si>
  <si>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</si>
  <si>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</si>
  <si>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</si>
  <si>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</si>
  <si>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</si>
  <si>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</si>
  <si>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</si>
  <si>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</si>
  <si>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</si>
  <si>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</si>
  <si>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</si>
  <si>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</si>
  <si>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</si>
  <si>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</si>
  <si>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</si>
  <si>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</si>
  <si>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</si>
  <si>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</si>
  <si>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</si>
  <si>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</si>
  <si>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</si>
  <si>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</si>
  <si>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</si>
  <si>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</si>
  <si>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</si>
  <si>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</si>
  <si>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</si>
  <si>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</si>
  <si>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</si>
  <si>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</si>
  <si>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</si>
  <si>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</si>
  <si>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</si>
  <si>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</si>
  <si>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</si>
  <si>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</si>
  <si>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</si>
  <si>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</si>
  <si>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</si>
  <si>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</si>
  <si>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</si>
  <si>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</si>
  <si>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</si>
  <si>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</si>
  <si>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</si>
  <si>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</si>
  <si>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</si>
  <si>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</si>
  <si>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</si>
  <si>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</si>
  <si>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</si>
  <si>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</si>
  <si>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</si>
  <si>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</si>
  <si>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</si>
  <si>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</si>
  <si>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</si>
  <si>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</si>
  <si>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</si>
  <si>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</si>
  <si>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</si>
  <si>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</si>
  <si>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</si>
  <si>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</si>
  <si>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</si>
  <si>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</si>
  <si>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</si>
  <si>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</si>
  <si>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</si>
  <si>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</si>
  <si>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</si>
  <si>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</si>
  <si>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</si>
  <si>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</si>
  <si>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</si>
  <si>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</si>
  <si>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</si>
  <si>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</si>
  <si>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</si>
  <si>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</si>
  <si>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</si>
  <si>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</si>
  <si>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</si>
  <si>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</si>
  <si>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</si>
  <si>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</si>
  <si>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</si>
  <si>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</si>
  <si>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</si>
  <si>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</si>
  <si>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</si>
  <si>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</si>
  <si>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</si>
  <si>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</si>
  <si>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</si>
  <si>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</si>
  <si>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</si>
  <si>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</si>
  <si>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</si>
  <si>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</si>
  <si>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</si>
  <si>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</si>
  <si>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</si>
  <si>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</si>
  <si>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</si>
  <si>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</si>
  <si>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</si>
  <si>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</si>
  <si>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</si>
  <si>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</si>
  <si>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</si>
  <si>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</si>
  <si>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</si>
  <si>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</si>
  <si>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</si>
  <si>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</si>
  <si>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</si>
  <si>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</si>
  <si>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</si>
  <si>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</si>
  <si>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</si>
  <si>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</si>
  <si>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</si>
  <si>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</si>
  <si>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</si>
  <si>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</si>
  <si>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</si>
  <si>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</si>
  <si>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</si>
  <si>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</si>
  <si>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</si>
  <si>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</si>
  <si>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</si>
  <si>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</si>
  <si>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</si>
  <si>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</si>
  <si>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</si>
  <si>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</si>
  <si>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</si>
  <si>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</si>
  <si>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</si>
  <si>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</si>
  <si>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</si>
  <si>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</si>
  <si>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</si>
  <si>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</si>
  <si>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</si>
  <si>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</si>
  <si>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</si>
  <si>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</si>
  <si>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</si>
  <si>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</si>
  <si>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</si>
  <si>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</si>
  <si>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</si>
  <si>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</si>
  <si>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</si>
  <si>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</si>
  <si>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</si>
  <si>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</si>
  <si>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</si>
  <si>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</si>
  <si>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</si>
  <si>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</si>
  <si>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</si>
  <si>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</si>
  <si>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</si>
  <si>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</si>
  <si>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</si>
  <si>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</si>
  <si>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</si>
  <si>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</si>
  <si>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</si>
  <si>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</si>
  <si>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</si>
  <si>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</si>
  <si>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</si>
  <si>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</si>
  <si>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</si>
  <si>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</si>
  <si>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</si>
  <si>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</si>
  <si>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</si>
  <si>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</si>
  <si>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</si>
  <si>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</si>
  <si>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</si>
  <si>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</si>
  <si>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</si>
  <si>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</si>
  <si>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</si>
  <si>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</si>
  <si>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</si>
  <si>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</si>
  <si>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</si>
  <si>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</si>
  <si>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</si>
  <si>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</si>
  <si>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</si>
  <si>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</si>
  <si>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</si>
  <si>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</si>
  <si>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</si>
  <si>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</si>
  <si>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</si>
  <si>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</si>
  <si>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</si>
  <si>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</si>
  <si>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</si>
  <si>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</si>
  <si>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</si>
  <si>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</si>
  <si>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</si>
  <si>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</si>
  <si>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</si>
  <si>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</si>
  <si>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</si>
  <si>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</si>
  <si>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</si>
  <si>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</si>
  <si>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</si>
  <si>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</si>
  <si>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</si>
  <si>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</si>
  <si>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</si>
  <si>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</si>
  <si>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</si>
  <si>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</si>
  <si>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</si>
  <si>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</si>
  <si>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</si>
  <si>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</si>
  <si>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</si>
  <si>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</si>
  <si>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</si>
  <si>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</si>
  <si>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</si>
  <si>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</si>
  <si>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</si>
  <si>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</si>
  <si>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</si>
  <si>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</si>
  <si>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</si>
  <si>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</si>
  <si>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</si>
  <si>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</si>
  <si>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</si>
  <si>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</si>
  <si>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</si>
  <si>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</si>
  <si>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</si>
  <si>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</si>
  <si>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</si>
  <si>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</si>
  <si>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</si>
  <si>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</si>
  <si>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</si>
  <si>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</si>
  <si>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</si>
  <si>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</si>
  <si>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</si>
  <si>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</si>
  <si>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</si>
  <si>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</si>
  <si>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</si>
  <si>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</si>
  <si>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</si>
  <si>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</si>
  <si>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</si>
  <si>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</si>
  <si>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</si>
  <si>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</si>
  <si>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</si>
  <si>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</si>
  <si>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</si>
  <si>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</si>
  <si>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</si>
  <si>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</si>
  <si>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</si>
  <si>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</si>
  <si>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</si>
  <si>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</si>
  <si>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</si>
  <si>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</si>
  <si>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</si>
  <si>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</si>
  <si>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</si>
  <si>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</si>
  <si>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</si>
  <si>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</si>
  <si>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</si>
  <si>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</si>
  <si>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</si>
  <si>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</si>
  <si>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</si>
  <si>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</si>
  <si>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</si>
  <si>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</si>
  <si>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</si>
  <si>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</si>
  <si>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</si>
  <si>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</si>
  <si>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</si>
  <si>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</si>
  <si>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</si>
  <si>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</si>
  <si>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</si>
  <si>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</si>
  <si>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</si>
  <si>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</si>
  <si>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</si>
  <si>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</si>
  <si>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</si>
  <si>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</si>
  <si>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</si>
  <si>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</si>
  <si>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</si>
  <si>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</si>
  <si>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</si>
  <si>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</si>
  <si>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</si>
  <si>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</si>
  <si>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</si>
  <si>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</si>
  <si>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</si>
  <si>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</si>
  <si>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</si>
  <si>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</si>
  <si>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</si>
  <si>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</si>
  <si>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</si>
  <si>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</si>
  <si>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</si>
  <si>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</si>
  <si>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</si>
  <si>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</si>
  <si>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</si>
  <si>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</si>
  <si>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</si>
  <si>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</si>
  <si>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</si>
  <si>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</si>
  <si>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</si>
  <si>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</si>
  <si>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</si>
  <si>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</si>
  <si>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</si>
  <si>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</si>
  <si>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</si>
  <si>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</si>
  <si>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</si>
  <si>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</si>
  <si>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</si>
  <si>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</si>
  <si>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</si>
  <si>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</si>
  <si>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</si>
  <si>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</si>
  <si>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</si>
  <si>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</si>
  <si>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</si>
  <si>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</si>
  <si>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</si>
  <si>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</si>
  <si>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</si>
  <si>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</si>
  <si>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</si>
  <si>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</si>
  <si>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</si>
  <si>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</si>
  <si>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</si>
  <si>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</si>
  <si>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</si>
  <si>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</si>
  <si>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</si>
  <si>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</si>
  <si>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</si>
  <si>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</si>
  <si>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</si>
  <si>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</si>
  <si>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</si>
  <si>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</si>
  <si>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</si>
  <si>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</si>
  <si>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</si>
  <si>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</si>
  <si>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</si>
  <si>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</si>
  <si>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</si>
  <si>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</si>
  <si>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</si>
  <si>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</si>
  <si>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</si>
  <si>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</si>
  <si>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</si>
  <si>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</si>
  <si>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</si>
  <si>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</si>
  <si>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</si>
  <si>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</si>
  <si>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</si>
  <si>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</si>
  <si>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</si>
  <si>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</si>
  <si>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</si>
  <si>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</si>
  <si>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</si>
  <si>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</si>
  <si>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</si>
  <si>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</si>
  <si>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</si>
  <si>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</si>
  <si>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</si>
  <si>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</si>
  <si>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</si>
  <si>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</si>
  <si>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</si>
  <si>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</si>
  <si>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</si>
  <si>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</si>
  <si>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</si>
  <si>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</si>
  <si>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</si>
  <si>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</si>
  <si>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</si>
  <si>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</si>
  <si>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</si>
  <si>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</si>
  <si>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</si>
  <si>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</si>
  <si>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</si>
  <si>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</si>
  <si>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</si>
  <si>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</si>
  <si>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</si>
  <si>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</si>
  <si>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</si>
  <si>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</si>
  <si>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</si>
  <si>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</si>
  <si>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</si>
  <si>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</si>
  <si>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</si>
  <si>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</si>
  <si>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</si>
  <si>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</si>
  <si>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</si>
  <si>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</si>
  <si>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</si>
  <si>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</si>
  <si>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</si>
  <si>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</si>
  <si>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</si>
  <si>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</si>
  <si>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</si>
  <si>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</si>
  <si>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</si>
  <si>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</si>
  <si>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</si>
  <si>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</si>
  <si>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</si>
  <si>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</si>
  <si>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</si>
  <si>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</si>
  <si>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</si>
  <si>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</si>
  <si>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</si>
  <si>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</si>
  <si>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</si>
  <si>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</si>
  <si>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</si>
  <si>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</si>
  <si>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</si>
  <si>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</si>
  <si>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</si>
  <si>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</si>
  <si>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</si>
  <si>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</si>
  <si>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</si>
  <si>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</si>
  <si>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</si>
  <si>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</si>
  <si>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</si>
  <si>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</si>
  <si>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</si>
  <si>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</si>
  <si>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</si>
  <si>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</si>
  <si>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</si>
  <si>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</si>
  <si>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</si>
  <si>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</si>
  <si>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</si>
  <si>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</si>
  <si>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</si>
  <si>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</si>
  <si>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</si>
  <si>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</si>
  <si>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</si>
  <si>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</si>
  <si>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</si>
  <si>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</si>
  <si>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</si>
  <si>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</si>
  <si>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</si>
  <si>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</si>
  <si>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</si>
  <si>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</si>
  <si>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</si>
  <si>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</si>
  <si>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</si>
  <si>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</si>
  <si>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</si>
  <si>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</si>
  <si>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</si>
  <si>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</si>
  <si>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</si>
  <si>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</si>
  <si>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</si>
  <si>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</si>
  <si>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</si>
  <si>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</si>
  <si>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</si>
  <si>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</si>
  <si>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</si>
  <si>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</si>
  <si>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</si>
  <si>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</si>
  <si>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</si>
  <si>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</si>
  <si>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</si>
  <si>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</si>
  <si>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</si>
  <si>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</si>
  <si>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</si>
  <si>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</si>
  <si>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</si>
  <si>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</si>
  <si>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</si>
  <si>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</si>
  <si>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</si>
  <si>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</si>
  <si>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</si>
  <si>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</si>
  <si>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</si>
  <si>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</si>
  <si>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</si>
  <si>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</si>
  <si>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</si>
  <si>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</si>
  <si>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</si>
  <si>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</si>
  <si>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</si>
  <si>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</si>
  <si>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</si>
  <si>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</si>
  <si>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</si>
  <si>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</si>
  <si>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</si>
  <si>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</si>
  <si>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</si>
  <si>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</si>
  <si>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</si>
  <si>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</si>
  <si>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</si>
  <si>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</si>
  <si>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</si>
  <si>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</si>
  <si>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</si>
  <si>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</si>
  <si>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</si>
  <si>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</si>
  <si>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</si>
  <si>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</si>
  <si>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</si>
  <si>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</si>
  <si>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</si>
  <si>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</si>
  <si>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</si>
  <si>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</si>
  <si>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</si>
  <si>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</si>
  <si>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</si>
  <si>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</si>
  <si>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</si>
  <si>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</si>
  <si>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</si>
  <si>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</si>
  <si>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</si>
  <si>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</si>
  <si>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</si>
  <si>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</si>
  <si>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</si>
  <si>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</si>
  <si>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</si>
  <si>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</si>
  <si>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</si>
  <si>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</si>
  <si>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</si>
  <si>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</si>
  <si>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</si>
  <si>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</si>
  <si>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</si>
  <si>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</si>
  <si>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</si>
  <si>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</si>
  <si>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</si>
  <si>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</si>
  <si>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</si>
  <si>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</si>
  <si>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</si>
  <si>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</si>
  <si>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</si>
  <si>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</si>
  <si>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</si>
  <si>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</si>
  <si>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</si>
  <si>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</si>
  <si>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</si>
  <si>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</si>
  <si>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</si>
  <si>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</si>
  <si>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</si>
  <si>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</si>
  <si>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</si>
  <si>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</si>
  <si>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</si>
  <si>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</si>
  <si>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</si>
  <si>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</si>
  <si>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</si>
  <si>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</si>
  <si>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</si>
  <si>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</si>
  <si>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</si>
  <si>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</si>
  <si>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</si>
  <si>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</si>
  <si>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</si>
  <si>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</si>
  <si>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</si>
  <si>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</si>
  <si>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</si>
  <si>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</si>
  <si>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</si>
  <si>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</si>
  <si>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</si>
  <si>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</si>
  <si>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</si>
  <si>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</si>
  <si>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</si>
  <si>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</si>
  <si>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</si>
  <si>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</si>
  <si>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</si>
  <si>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</si>
  <si>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</si>
  <si>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</si>
  <si>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</si>
  <si>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</si>
  <si>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</si>
  <si>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</si>
  <si>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</si>
  <si>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</si>
  <si>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</si>
  <si>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</si>
  <si>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</si>
  <si>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</si>
  <si>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</si>
  <si>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</si>
  <si>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</si>
  <si>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</si>
  <si>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</si>
  <si>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</si>
  <si>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</si>
  <si>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</si>
  <si>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</si>
  <si>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</si>
  <si>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</si>
  <si>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</si>
  <si>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</si>
  <si>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</si>
  <si>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</si>
  <si>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</si>
  <si>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</si>
  <si>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</si>
  <si>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</si>
  <si>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</si>
  <si>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</si>
  <si>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</si>
  <si>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</si>
  <si>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</si>
  <si>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</si>
  <si>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</si>
  <si>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</si>
  <si>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</si>
  <si>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</si>
  <si>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</si>
  <si>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</si>
  <si>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</si>
  <si>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</si>
  <si>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</si>
  <si>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</si>
  <si>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</si>
  <si>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</si>
  <si>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</si>
  <si>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</si>
  <si>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</si>
  <si>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</si>
  <si>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</si>
  <si>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</si>
  <si>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</si>
  <si>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</si>
  <si>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</si>
  <si>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</si>
  <si>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</si>
  <si>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</si>
  <si>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</si>
  <si>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</si>
  <si>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</si>
  <si>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</si>
  <si>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</si>
  <si>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</si>
  <si>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</si>
  <si>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</si>
  <si>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</si>
  <si>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</si>
  <si>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</si>
  <si>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</si>
  <si>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</si>
  <si>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</si>
  <si>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</si>
  <si>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</si>
  <si>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</si>
  <si>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</si>
  <si>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</si>
  <si>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</si>
  <si>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</si>
  <si>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</si>
  <si>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</si>
  <si>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</si>
  <si>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</si>
  <si>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</si>
  <si>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</si>
  <si>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</si>
  <si>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</si>
  <si>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</si>
  <si>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</si>
  <si>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</si>
  <si>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</si>
  <si>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</si>
  <si>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</si>
  <si>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</si>
  <si>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</si>
  <si>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</si>
  <si>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</si>
  <si>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</si>
  <si>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</si>
  <si>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</si>
  <si>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</si>
  <si>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</si>
  <si>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</si>
  <si>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</si>
  <si>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</si>
  <si>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</si>
  <si>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</si>
  <si>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</si>
  <si>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</si>
  <si>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</si>
  <si>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</si>
  <si>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</si>
  <si>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</si>
  <si>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</si>
  <si>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</si>
  <si>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</si>
  <si>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</si>
  <si>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</si>
  <si>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</si>
  <si>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</si>
  <si>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</si>
  <si>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</si>
  <si>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</si>
  <si>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</si>
  <si>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</si>
  <si>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</si>
  <si>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</si>
  <si>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</si>
  <si>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</si>
  <si>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</si>
  <si>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</si>
  <si>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</si>
  <si>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</si>
  <si>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</si>
  <si>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</si>
  <si>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</si>
  <si>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</si>
  <si>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</si>
  <si>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</si>
  <si>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</si>
  <si>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</si>
  <si>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</si>
  <si>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</si>
  <si>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</si>
  <si>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</si>
  <si>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</si>
  <si>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</si>
  <si>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</si>
  <si>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</si>
  <si>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</si>
  <si>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</si>
  <si>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</si>
  <si>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</si>
  <si>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</si>
  <si>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</si>
  <si>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</si>
  <si>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</si>
  <si>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</si>
  <si>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</si>
  <si>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</si>
  <si>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</si>
  <si>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</si>
  <si>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</si>
  <si>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</si>
  <si>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</si>
  <si>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</si>
  <si>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</si>
  <si>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</si>
  <si>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</si>
  <si>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</si>
  <si>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</si>
  <si>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</si>
  <si>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</si>
  <si>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</si>
  <si>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</si>
  <si>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</si>
  <si>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</si>
  <si>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</si>
  <si>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</si>
  <si>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</si>
  <si>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</si>
  <si>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</si>
  <si>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</si>
  <si>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</si>
  <si>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</si>
  <si>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</si>
  <si>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</si>
  <si>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</si>
  <si>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</si>
  <si>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</si>
  <si>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</si>
  <si>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</si>
  <si>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</si>
  <si>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</si>
  <si>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</si>
  <si>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</si>
  <si>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</si>
  <si>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</si>
  <si>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</si>
  <si>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</si>
  <si>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</si>
  <si>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</si>
  <si>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</si>
  <si>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</si>
  <si>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</si>
  <si>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</si>
  <si>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</si>
  <si>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</si>
  <si>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</si>
  <si>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</si>
  <si>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</si>
  <si>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</si>
  <si>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</si>
  <si>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</si>
  <si>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</si>
  <si>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</si>
  <si>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</si>
  <si>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</si>
  <si>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</si>
  <si>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</si>
  <si>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</si>
  <si>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</si>
  <si>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</si>
  <si>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</si>
  <si>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</si>
  <si>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</si>
  <si>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</si>
  <si>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</si>
  <si>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</si>
  <si>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</si>
  <si>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</si>
  <si>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</si>
  <si>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</si>
  <si>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</si>
  <si>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</si>
  <si>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</si>
  <si>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</si>
  <si>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</si>
  <si>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</si>
  <si>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</si>
  <si>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</si>
  <si>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</si>
  <si>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</si>
  <si>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</si>
  <si>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</si>
  <si>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</si>
  <si>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</si>
  <si>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</si>
  <si>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</si>
  <si>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</si>
  <si>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</si>
  <si>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</si>
  <si>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</si>
  <si>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</si>
  <si>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</si>
  <si>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</si>
  <si>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</si>
  <si>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</si>
  <si>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</si>
  <si>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</si>
  <si>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</si>
  <si>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</si>
  <si>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</si>
  <si>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</si>
  <si>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</si>
  <si>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</si>
  <si>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</si>
  <si>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</si>
  <si>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</si>
  <si>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</si>
  <si>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</si>
  <si>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</si>
  <si>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</si>
  <si>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</si>
  <si>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</si>
  <si>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</si>
  <si>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</si>
  <si>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</si>
  <si>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</si>
  <si>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</si>
  <si>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</si>
  <si>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</si>
  <si>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</si>
  <si>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</si>
  <si>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</si>
  <si>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</si>
  <si>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</si>
  <si>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</si>
  <si>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</si>
  <si>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</si>
  <si>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</si>
  <si>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</si>
  <si>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</si>
  <si>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</si>
  <si>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</si>
  <si>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</si>
  <si>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</si>
  <si>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</si>
  <si>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</si>
  <si>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</si>
  <si>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</si>
  <si>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</si>
  <si>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</si>
  <si>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</si>
  <si>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</si>
  <si>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</si>
  <si>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</si>
  <si>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</si>
  <si>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</si>
  <si>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</si>
  <si>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</si>
  <si>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</si>
  <si>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</si>
  <si>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</si>
  <si>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</si>
  <si>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</si>
  <si>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</si>
  <si>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</si>
  <si>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</si>
  <si>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</si>
  <si>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</si>
  <si>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</si>
  <si>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</si>
  <si>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</si>
  <si>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</si>
  <si>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</si>
  <si>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</si>
  <si>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</si>
  <si>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</si>
  <si>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</si>
  <si>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</si>
  <si>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</si>
  <si>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</si>
  <si>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</si>
  <si>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</si>
  <si>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</si>
  <si>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</si>
  <si>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</si>
  <si>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</si>
  <si>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</si>
  <si>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</si>
  <si>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</si>
  <si>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</si>
  <si>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</si>
  <si>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</si>
  <si>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</si>
  <si>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</si>
  <si>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</si>
  <si>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</si>
  <si>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</si>
  <si>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</si>
  <si>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</si>
  <si>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</si>
  <si>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</si>
  <si>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</si>
  <si>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</si>
  <si>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</si>
  <si>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</si>
  <si>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</si>
  <si>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</si>
  <si>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</si>
  <si>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</si>
  <si>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</si>
  <si>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</si>
  <si>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</si>
  <si>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</si>
  <si>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</si>
  <si>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</si>
  <si>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</si>
  <si>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</si>
  <si>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</si>
  <si>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</si>
  <si>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</si>
  <si>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</si>
  <si>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</si>
  <si>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</si>
  <si>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</si>
  <si>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</si>
  <si>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</si>
  <si>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</si>
  <si>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</si>
  <si>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</si>
  <si>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</si>
  <si>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</si>
  <si>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</si>
  <si>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</si>
  <si>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</si>
  <si>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</si>
  <si>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</si>
  <si>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</si>
  <si>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</si>
  <si>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</si>
  <si>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</si>
  <si>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</si>
  <si>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</si>
  <si>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</si>
  <si>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</si>
  <si>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</si>
  <si>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</si>
  <si>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</si>
  <si>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</si>
  <si>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</si>
  <si>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</si>
  <si>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</si>
  <si>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</si>
  <si>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</si>
  <si>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</si>
  <si>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</si>
  <si>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</si>
  <si>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</si>
  <si>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</si>
  <si>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</si>
  <si>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</si>
  <si>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</si>
  <si>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</si>
  <si>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</si>
  <si>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</si>
  <si>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</si>
  <si>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</si>
  <si>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</si>
  <si>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</si>
  <si>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</si>
  <si>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</si>
  <si>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</si>
  <si>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</si>
  <si>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</si>
  <si>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</si>
  <si>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</si>
  <si>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</si>
  <si>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</si>
  <si>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</si>
  <si>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</si>
  <si>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</si>
  <si>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</si>
  <si>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</si>
  <si>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</si>
  <si>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</si>
  <si>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</si>
  <si>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</si>
  <si>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</si>
  <si>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</si>
  <si>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</si>
  <si>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</si>
  <si>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</si>
  <si>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</si>
  <si>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</si>
  <si>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</si>
  <si>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</si>
  <si>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</si>
  <si>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</si>
  <si>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</si>
  <si>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</si>
  <si>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</si>
  <si>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</si>
  <si>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</si>
  <si>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</si>
  <si>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</si>
  <si>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</si>
  <si>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</si>
  <si>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</si>
  <si>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</si>
  <si>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</si>
  <si>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</si>
  <si>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</si>
  <si>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</si>
  <si>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</si>
  <si>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</si>
  <si>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</si>
  <si>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</si>
  <si>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</si>
  <si>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</si>
  <si>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</si>
  <si>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</si>
  <si>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</si>
  <si>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</si>
  <si>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</si>
  <si>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</si>
  <si>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</si>
  <si>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</si>
  <si>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</si>
  <si>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</si>
  <si>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</si>
  <si>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</si>
  <si>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</si>
  <si>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</si>
  <si>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</si>
  <si>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</si>
  <si>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</si>
  <si>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</si>
  <si>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</si>
  <si>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</si>
  <si>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</si>
  <si>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</si>
  <si>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</si>
  <si>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</si>
  <si>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</si>
  <si>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</si>
  <si>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</si>
  <si>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</si>
  <si>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</si>
  <si>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</si>
  <si>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</si>
  <si>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</si>
  <si>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</si>
  <si>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</si>
  <si>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</si>
  <si>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</si>
  <si>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</si>
  <si>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</si>
  <si>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</si>
  <si>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</si>
  <si>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</si>
  <si>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</si>
  <si>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</si>
  <si>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</si>
  <si>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</si>
  <si>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</si>
  <si>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</si>
  <si>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</si>
  <si>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</si>
  <si>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</si>
  <si>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</si>
  <si>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</si>
  <si>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</si>
  <si>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</si>
  <si>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</si>
  <si>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</si>
  <si>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</si>
  <si>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</si>
  <si>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</si>
  <si>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</si>
  <si>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</si>
  <si>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</si>
  <si>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</si>
  <si>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</si>
  <si>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</si>
  <si>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</si>
  <si>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</si>
  <si>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</si>
  <si>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</si>
  <si>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</si>
  <si>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</si>
  <si>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</si>
  <si>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</si>
  <si>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</si>
  <si>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</si>
  <si>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</si>
  <si>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</si>
  <si>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</si>
  <si>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</si>
  <si>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</si>
  <si>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</si>
  <si>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</si>
  <si>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</si>
  <si>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</si>
  <si>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</si>
  <si>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</si>
  <si>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</si>
  <si>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</si>
  <si>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</si>
  <si>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</si>
  <si>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</si>
  <si>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</si>
  <si>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</si>
  <si>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</si>
  <si>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</si>
  <si>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</si>
  <si>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</si>
  <si>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</si>
  <si>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</si>
  <si>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</si>
  <si>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</si>
  <si>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</si>
  <si>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</si>
  <si>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</si>
  <si>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</si>
  <si>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</si>
  <si>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</si>
  <si>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</si>
  <si>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</si>
  <si>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</si>
  <si>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</si>
  <si>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</si>
  <si>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</si>
  <si>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</si>
  <si>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</si>
  <si>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</si>
  <si>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</si>
  <si>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</si>
  <si>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</si>
  <si>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</si>
  <si>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</si>
  <si>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</si>
  <si>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</si>
  <si>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</si>
  <si>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</si>
  <si>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</si>
  <si>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</si>
  <si>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</si>
  <si>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</si>
  <si>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</si>
  <si>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</si>
  <si>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</si>
  <si>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</si>
  <si>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</si>
  <si>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</si>
  <si>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</si>
  <si>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</si>
  <si>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</si>
  <si>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</si>
  <si>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</si>
  <si>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</si>
  <si>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</si>
  <si>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</si>
  <si>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</si>
  <si>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</si>
  <si>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</si>
  <si>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</si>
  <si>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</si>
  <si>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</si>
  <si>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</si>
  <si>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</si>
  <si>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</si>
  <si>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</si>
  <si>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</si>
  <si>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</si>
  <si>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</si>
  <si>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</si>
  <si>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</si>
  <si>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</si>
  <si>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</si>
  <si>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</si>
  <si>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</si>
  <si>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</si>
  <si>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</si>
  <si>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</si>
  <si>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</si>
  <si>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</si>
  <si>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</si>
  <si>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</si>
  <si>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</si>
  <si>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</si>
  <si>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</si>
  <si>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</si>
  <si>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</si>
  <si>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</si>
  <si>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</si>
  <si>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</si>
  <si>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</si>
  <si>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</si>
  <si>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</si>
  <si>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</si>
  <si>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</si>
  <si>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</si>
  <si>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</si>
  <si>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</si>
  <si>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</si>
  <si>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</si>
  <si>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</si>
  <si>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</si>
  <si>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</si>
  <si>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</si>
  <si>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</si>
  <si>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</si>
  <si>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</si>
  <si>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</si>
  <si>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</si>
  <si>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</si>
  <si>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</si>
  <si>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</si>
  <si>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</si>
  <si>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</si>
  <si>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</si>
  <si>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</si>
  <si>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</si>
  <si>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</si>
  <si>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</si>
  <si>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</si>
  <si>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</si>
  <si>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</si>
  <si>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</si>
  <si>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</si>
  <si>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</si>
  <si>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</si>
  <si>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</si>
  <si>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</si>
  <si>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</si>
  <si>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</si>
  <si>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</si>
  <si>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</si>
  <si>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</si>
  <si>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</si>
  <si>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</si>
  <si>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</si>
  <si>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</si>
  <si>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</si>
  <si>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</si>
  <si>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</si>
  <si>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</si>
  <si>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</si>
  <si>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</si>
  <si>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</si>
  <si>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</si>
  <si>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</si>
  <si>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</si>
  <si>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</si>
  <si>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</si>
  <si>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</si>
  <si>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</si>
  <si>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</si>
  <si>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</si>
  <si>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</si>
  <si>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</si>
  <si>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</si>
  <si>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</si>
  <si>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</si>
  <si>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</si>
  <si>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</si>
  <si>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</si>
  <si>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</si>
  <si>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</si>
  <si>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</si>
  <si>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</si>
  <si>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</si>
  <si>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</si>
  <si>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</si>
  <si>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</si>
  <si>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</si>
  <si>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</si>
  <si>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</si>
  <si>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</si>
  <si>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</si>
  <si>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</si>
  <si>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</si>
  <si>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</si>
  <si>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</si>
  <si>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</si>
  <si>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</si>
  <si>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</si>
  <si>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</si>
  <si>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</si>
  <si>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</si>
  <si>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</si>
  <si>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</si>
  <si>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</si>
  <si>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</si>
  <si>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</si>
  <si>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</si>
  <si>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</si>
  <si>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</si>
  <si>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</si>
  <si>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</si>
  <si>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</si>
  <si>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</si>
  <si>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</si>
  <si>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</si>
  <si>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</si>
  <si>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</si>
  <si>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</si>
  <si>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</si>
  <si>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</si>
  <si>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</si>
  <si>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</si>
  <si>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</si>
  <si>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</si>
  <si>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</si>
  <si>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</si>
  <si>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</si>
  <si>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</si>
  <si>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</si>
  <si>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</si>
  <si>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</si>
  <si>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</si>
  <si>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</si>
  <si>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</si>
  <si>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</si>
  <si>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</si>
  <si>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</si>
  <si>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</si>
  <si>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</si>
  <si>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</si>
  <si>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</si>
  <si>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</si>
  <si>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</si>
  <si>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</si>
  <si>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</si>
  <si>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</si>
  <si>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</si>
  <si>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</si>
  <si>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</si>
  <si>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</si>
  <si>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</si>
  <si>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</si>
  <si>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</si>
  <si>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</si>
  <si>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</si>
  <si>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</si>
  <si>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</si>
  <si>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</si>
  <si>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</si>
  <si>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</si>
  <si>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</si>
  <si>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</si>
  <si>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</si>
  <si>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</si>
  <si>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</si>
  <si>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</si>
  <si>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</si>
  <si>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</si>
  <si>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</si>
  <si>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</si>
  <si>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</si>
  <si>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</si>
  <si>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</si>
  <si>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</si>
  <si>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</si>
  <si>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</si>
  <si>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</si>
  <si>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</si>
  <si>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</si>
  <si>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</si>
  <si>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</si>
  <si>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</si>
  <si>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</si>
  <si>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</si>
  <si>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</si>
  <si>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</si>
  <si>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</si>
  <si>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</si>
  <si>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</si>
  <si>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</si>
  <si>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</si>
  <si>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</si>
  <si>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</si>
  <si>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</si>
  <si>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</si>
  <si>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</si>
  <si>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</si>
  <si>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</si>
  <si>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</si>
  <si>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</si>
  <si>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</si>
  <si>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</si>
  <si>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</si>
  <si>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</si>
  <si>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</si>
  <si>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</si>
  <si>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</si>
  <si>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</si>
  <si>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</si>
  <si>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</si>
  <si>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</si>
  <si>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</si>
  <si>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</si>
  <si>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</si>
  <si>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</si>
  <si>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</si>
  <si>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</si>
  <si>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</si>
  <si>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</si>
  <si>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Hold</t>
  </si>
  <si>
    <t>3335879804</t>
  </si>
  <si>
    <t>3335879795</t>
  </si>
  <si>
    <t>3335879874</t>
  </si>
  <si>
    <t>3335879870</t>
  </si>
  <si>
    <t>Awaiting Vendor</t>
  </si>
  <si>
    <t>3335880115</t>
  </si>
  <si>
    <t>ATM Estación Texaco Las Lavas</t>
  </si>
  <si>
    <t>DRBR166</t>
  </si>
  <si>
    <t>3335880154</t>
  </si>
  <si>
    <t>3335880161</t>
  </si>
  <si>
    <t>3335880160</t>
  </si>
  <si>
    <t>3335880159</t>
  </si>
  <si>
    <t>3335880172</t>
  </si>
  <si>
    <t xml:space="preserve">Blanco Garcia, Yovanny </t>
  </si>
  <si>
    <t xml:space="preserve">Gil Carrera, Santiago </t>
  </si>
  <si>
    <t>3335880199</t>
  </si>
  <si>
    <t>3335880217</t>
  </si>
  <si>
    <t>3335880240</t>
  </si>
  <si>
    <t>3335880618</t>
  </si>
  <si>
    <t>3335881409</t>
  </si>
  <si>
    <t>3335881404</t>
  </si>
  <si>
    <t>3335881268</t>
  </si>
  <si>
    <t>3335881176</t>
  </si>
  <si>
    <t>3335880900</t>
  </si>
  <si>
    <t>3335880894</t>
  </si>
  <si>
    <t>Fix in Progress</t>
  </si>
  <si>
    <t>Reyes Martinez, Samuel Elymax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</si>
  <si>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</si>
  <si>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</si>
  <si>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</si>
  <si>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</si>
  <si>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</si>
  <si>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</si>
  <si>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</si>
  <si>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</si>
  <si>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</si>
  <si>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</si>
  <si>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</si>
  <si>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</si>
  <si>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</si>
  <si>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</si>
  <si>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</si>
  <si>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</si>
  <si>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</si>
  <si>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</si>
  <si>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</si>
  <si>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</si>
  <si>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</si>
  <si>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</si>
  <si>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</si>
  <si>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</si>
  <si>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</si>
  <si>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</si>
  <si>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</si>
  <si>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</si>
  <si>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</si>
  <si>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</si>
  <si>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</si>
  <si>
    <t>GAVETA DE DEPOSITO  LLENA</t>
  </si>
  <si>
    <t>3335881891</t>
  </si>
  <si>
    <t>3335881890</t>
  </si>
  <si>
    <t>3335881889</t>
  </si>
  <si>
    <t>3335881888</t>
  </si>
  <si>
    <t>3335881887</t>
  </si>
  <si>
    <t>3335881893</t>
  </si>
  <si>
    <t>3335881892</t>
  </si>
  <si>
    <t>En Servicio</t>
  </si>
  <si>
    <t>11 Mayo de 2021</t>
  </si>
  <si>
    <t>3335882279</t>
  </si>
  <si>
    <t>3335882202</t>
  </si>
  <si>
    <t>3335882102</t>
  </si>
  <si>
    <t>3335882077</t>
  </si>
  <si>
    <t>3335882049</t>
  </si>
  <si>
    <t>3335882030</t>
  </si>
  <si>
    <t>3335882015</t>
  </si>
  <si>
    <t xml:space="preserve">Gonzalez Ceballos, Dionisio </t>
  </si>
  <si>
    <t>REINICIO-LECTOR</t>
  </si>
  <si>
    <t>3335882139 </t>
  </si>
  <si>
    <t>Moreta, Christian Aury</t>
  </si>
  <si>
    <t>REINICIO-EXITOSO</t>
  </si>
  <si>
    <t>3335882484</t>
  </si>
  <si>
    <t>3335882482</t>
  </si>
  <si>
    <t>3335882475</t>
  </si>
  <si>
    <t>3335882472</t>
  </si>
  <si>
    <t>3335882470</t>
  </si>
  <si>
    <t>3335882433</t>
  </si>
  <si>
    <t>3335882429</t>
  </si>
  <si>
    <t>CARGA</t>
  </si>
  <si>
    <t>Peguero Solano, Victor Manuel</t>
  </si>
  <si>
    <t>CARGA-EXITOSA</t>
  </si>
  <si>
    <t>3335882561</t>
  </si>
  <si>
    <t>3335882557</t>
  </si>
  <si>
    <t>3335882554</t>
  </si>
  <si>
    <t>3335882539</t>
  </si>
  <si>
    <t>3335882536</t>
  </si>
  <si>
    <t>3335882471</t>
  </si>
  <si>
    <t>3335882462</t>
  </si>
  <si>
    <t>3335882418</t>
  </si>
  <si>
    <t>3335882414</t>
  </si>
  <si>
    <t>3335882412</t>
  </si>
  <si>
    <t>LECTOR VANDALIZADO</t>
  </si>
  <si>
    <t>Toribio Batista, Junior De Jesus</t>
  </si>
  <si>
    <t>3335882931</t>
  </si>
  <si>
    <t>3335882896</t>
  </si>
  <si>
    <t>3335882880</t>
  </si>
  <si>
    <t>3335882857</t>
  </si>
  <si>
    <t>3335882830</t>
  </si>
  <si>
    <t>3335882825</t>
  </si>
  <si>
    <t>3335882813</t>
  </si>
  <si>
    <t>3335882771 </t>
  </si>
  <si>
    <t>REINICIO-INHIBIDO</t>
  </si>
  <si>
    <t>3335882976 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</si>
</sst>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5"/>
  <sheetViews>
    <sheetView tabSelected="1" zoomScale="70" zoomScaleNormal="70" workbookViewId="0">
      <pane ySplit="4" topLeftCell="A5" activePane="bottomLeft" state="frozen"/>
      <selection pane="bottomLeft" activeCell="D11" sqref="D11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customWidth="1"/>
    <col min="4" max="4" width="33.7109375" style="87" customWidth="1"/>
    <col min="5" max="5" width="11.28515625" style="82" bestFit="1" customWidth="1"/>
    <col min="6" max="6" width="13.42578125" style="45" customWidth="1"/>
    <col min="7" max="7" width="56" style="45" customWidth="1"/>
    <col min="8" max="11" width="6.42578125" style="45" customWidth="1"/>
    <col min="12" max="12" width="51.85546875" style="45" customWidth="1"/>
    <col min="13" max="13" width="19.85546875" style="87" customWidth="1"/>
    <col min="14" max="14" width="20.140625" style="87" customWidth="1"/>
    <col min="15" max="15" width="42.42578125" style="87" customWidth="1"/>
    <col min="16" max="16" width="27.2851562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2646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9.5" customHeight="1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126">
        <v>493</v>
      </c>
      <c r="F5" s="144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2578</v>
      </c>
      <c r="O5" s="137" t="s">
        <v>2464</v>
      </c>
      <c r="P5" s="140"/>
      <c r="Q5" s="138" t="s">
        <v>2219</v>
      </c>
    </row>
    <row r="6" spans="1:17" s="96" customFormat="1" ht="17.25" customHeight="1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4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2583</v>
      </c>
      <c r="O6" s="137" t="s">
        <v>2491</v>
      </c>
      <c r="P6" s="140"/>
      <c r="Q6" s="138" t="s">
        <v>2245</v>
      </c>
    </row>
    <row r="7" spans="1:17" s="96" customFormat="1" ht="18" x14ac:dyDescent="0.25">
      <c r="A7" s="137" t="str">
        <f>VLOOKUP(E7,'LISTADO ATM'!$A$2:$C$898,3,0)</f>
        <v>ESTE</v>
      </c>
      <c r="B7" s="134" t="s">
        <v>2580</v>
      </c>
      <c r="C7" s="139">
        <v>44323.742291666669</v>
      </c>
      <c r="D7" s="139" t="s">
        <v>2180</v>
      </c>
      <c r="E7" s="126">
        <v>899</v>
      </c>
      <c r="F7" s="144" t="str">
        <f>VLOOKUP(E7,VIP!$A$2:$O13050,2,0)</f>
        <v>DRBR899</v>
      </c>
      <c r="G7" s="137" t="str">
        <f>VLOOKUP(E7,'LISTADO ATM'!$A$2:$B$897,2,0)</f>
        <v xml:space="preserve">ATM Oficina Punta Cana </v>
      </c>
      <c r="H7" s="137" t="str">
        <f>VLOOKUP(E7,VIP!$A$2:$O17918,7,FALSE)</f>
        <v>Si</v>
      </c>
      <c r="I7" s="137" t="str">
        <f>VLOOKUP(E7,VIP!$A$2:$O9883,8,FALSE)</f>
        <v>Si</v>
      </c>
      <c r="J7" s="137" t="str">
        <f>VLOOKUP(E7,VIP!$A$2:$O9833,8,FALSE)</f>
        <v>Si</v>
      </c>
      <c r="K7" s="137" t="str">
        <f>VLOOKUP(E7,VIP!$A$2:$O13407,6,0)</f>
        <v>NO</v>
      </c>
      <c r="L7" s="127" t="s">
        <v>2219</v>
      </c>
      <c r="M7" s="138" t="s">
        <v>2455</v>
      </c>
      <c r="N7" s="138" t="s">
        <v>2462</v>
      </c>
      <c r="O7" s="137" t="s">
        <v>2464</v>
      </c>
      <c r="P7" s="140"/>
      <c r="Q7" s="138" t="s">
        <v>2219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2579</v>
      </c>
      <c r="C8" s="139">
        <v>44323.749675925923</v>
      </c>
      <c r="D8" s="139" t="s">
        <v>2458</v>
      </c>
      <c r="E8" s="126">
        <v>147</v>
      </c>
      <c r="F8" s="144" t="str">
        <f>VLOOKUP(E8,VIP!$A$2:$O13051,2,0)</f>
        <v>DRBR147</v>
      </c>
      <c r="G8" s="137" t="str">
        <f>VLOOKUP(E8,'LISTADO ATM'!$A$2:$B$897,2,0)</f>
        <v xml:space="preserve">ATM Kiosco Megacentro I </v>
      </c>
      <c r="H8" s="137" t="str">
        <f>VLOOKUP(E8,VIP!$A$2:$O17914,7,FALSE)</f>
        <v>Si</v>
      </c>
      <c r="I8" s="137" t="str">
        <f>VLOOKUP(E8,VIP!$A$2:$O9879,8,FALSE)</f>
        <v>Si</v>
      </c>
      <c r="J8" s="137" t="str">
        <f>VLOOKUP(E8,VIP!$A$2:$O9829,8,FALSE)</f>
        <v>Si</v>
      </c>
      <c r="K8" s="137" t="str">
        <f>VLOOKUP(E8,VIP!$A$2:$O13403,6,0)</f>
        <v>NO</v>
      </c>
      <c r="L8" s="127" t="s">
        <v>2449</v>
      </c>
      <c r="M8" s="138" t="s">
        <v>2455</v>
      </c>
      <c r="N8" s="138" t="s">
        <v>2462</v>
      </c>
      <c r="O8" s="137" t="s">
        <v>2463</v>
      </c>
      <c r="P8" s="140"/>
      <c r="Q8" s="138" t="s">
        <v>2449</v>
      </c>
    </row>
    <row r="9" spans="1:17" s="96" customFormat="1" ht="18" x14ac:dyDescent="0.25">
      <c r="A9" s="137" t="str">
        <f>VLOOKUP(E9,'LISTADO ATM'!$A$2:$C$898,3,0)</f>
        <v>NORTE</v>
      </c>
      <c r="B9" s="134" t="s">
        <v>2582</v>
      </c>
      <c r="C9" s="139">
        <v>44323.986203703702</v>
      </c>
      <c r="D9" s="139" t="s">
        <v>2181</v>
      </c>
      <c r="E9" s="126">
        <v>142</v>
      </c>
      <c r="F9" s="144" t="str">
        <f>VLOOKUP(E9,VIP!$A$2:$O13060,2,0)</f>
        <v>DRBR142</v>
      </c>
      <c r="G9" s="137" t="str">
        <f>VLOOKUP(E9,'LISTADO ATM'!$A$2:$B$897,2,0)</f>
        <v xml:space="preserve">ATM Centro de Caja Galerías Bonao </v>
      </c>
      <c r="H9" s="137" t="str">
        <f>VLOOKUP(E9,VIP!$A$2:$O17922,7,FALSE)</f>
        <v>Si</v>
      </c>
      <c r="I9" s="137" t="str">
        <f>VLOOKUP(E9,VIP!$A$2:$O9887,8,FALSE)</f>
        <v>Si</v>
      </c>
      <c r="J9" s="137" t="str">
        <f>VLOOKUP(E9,VIP!$A$2:$O9837,8,FALSE)</f>
        <v>Si</v>
      </c>
      <c r="K9" s="137" t="str">
        <f>VLOOKUP(E9,VIP!$A$2:$O13411,6,0)</f>
        <v>SI</v>
      </c>
      <c r="L9" s="127" t="s">
        <v>2245</v>
      </c>
      <c r="M9" s="138" t="s">
        <v>2455</v>
      </c>
      <c r="N9" s="138" t="s">
        <v>2576</v>
      </c>
      <c r="O9" s="137" t="s">
        <v>2491</v>
      </c>
      <c r="P9" s="140"/>
      <c r="Q9" s="138" t="s">
        <v>2245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2581</v>
      </c>
      <c r="C10" s="139">
        <v>44324.022199074076</v>
      </c>
      <c r="D10" s="139" t="s">
        <v>2180</v>
      </c>
      <c r="E10" s="126">
        <v>487</v>
      </c>
      <c r="F10" s="144" t="str">
        <f>VLOOKUP(E10,VIP!$A$2:$O13102,2,0)</f>
        <v>DRBR487</v>
      </c>
      <c r="G10" s="137" t="str">
        <f>VLOOKUP(E10,'LISTADO ATM'!$A$2:$B$897,2,0)</f>
        <v xml:space="preserve">ATM Olé Hainamosa </v>
      </c>
      <c r="H10" s="137" t="str">
        <f>VLOOKUP(E10,VIP!$A$2:$O17978,7,FALSE)</f>
        <v>Si</v>
      </c>
      <c r="I10" s="137" t="str">
        <f>VLOOKUP(E10,VIP!$A$2:$O9943,8,FALSE)</f>
        <v>Si</v>
      </c>
      <c r="J10" s="137" t="str">
        <f>VLOOKUP(E10,VIP!$A$2:$O9893,8,FALSE)</f>
        <v>Si</v>
      </c>
      <c r="K10" s="137" t="str">
        <f>VLOOKUP(E10,VIP!$A$2:$O13467,6,0)</f>
        <v>SI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s="96" customFormat="1" ht="18" x14ac:dyDescent="0.25">
      <c r="A11" s="137" t="str">
        <f>VLOOKUP(E11,'LISTADO ATM'!$A$2:$C$898,3,0)</f>
        <v>SUR</v>
      </c>
      <c r="B11" s="134" t="s">
        <v>2584</v>
      </c>
      <c r="C11" s="139">
        <v>44324.58898148148</v>
      </c>
      <c r="D11" s="139" t="s">
        <v>2180</v>
      </c>
      <c r="E11" s="126">
        <v>45</v>
      </c>
      <c r="F11" s="144" t="str">
        <f>VLOOKUP(E11,VIP!$A$2:$O13083,2,0)</f>
        <v>DRBR045</v>
      </c>
      <c r="G11" s="137" t="str">
        <f>VLOOKUP(E11,'LISTADO ATM'!$A$2:$B$897,2,0)</f>
        <v xml:space="preserve">ATM Oficina Tamayo </v>
      </c>
      <c r="H11" s="137" t="str">
        <f>VLOOKUP(E11,VIP!$A$2:$O17922,7,FALSE)</f>
        <v>Si</v>
      </c>
      <c r="I11" s="137" t="str">
        <f>VLOOKUP(E11,VIP!$A$2:$O9887,8,FALSE)</f>
        <v>Si</v>
      </c>
      <c r="J11" s="137" t="str">
        <f>VLOOKUP(E11,VIP!$A$2:$O9837,8,FALSE)</f>
        <v>Si</v>
      </c>
      <c r="K11" s="137" t="str">
        <f>VLOOKUP(E11,VIP!$A$2:$O13411,6,0)</f>
        <v>SI</v>
      </c>
      <c r="L11" s="127" t="s">
        <v>2219</v>
      </c>
      <c r="M11" s="138" t="s">
        <v>2455</v>
      </c>
      <c r="N11" s="138" t="s">
        <v>2462</v>
      </c>
      <c r="O11" s="137" t="s">
        <v>2464</v>
      </c>
      <c r="P11" s="140"/>
      <c r="Q11" s="138" t="s">
        <v>2219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2587</v>
      </c>
      <c r="C12" s="139">
        <v>44325.069918981484</v>
      </c>
      <c r="D12" s="139" t="s">
        <v>2458</v>
      </c>
      <c r="E12" s="126">
        <v>302</v>
      </c>
      <c r="F12" s="144" t="str">
        <f>VLOOKUP(E12,VIP!$A$2:$O13057,2,0)</f>
        <v>DRBR302</v>
      </c>
      <c r="G12" s="137" t="str">
        <f>VLOOKUP(E12,'LISTADO ATM'!$A$2:$B$897,2,0)</f>
        <v xml:space="preserve">ATM S/M Aprezio Los Mameyes  </v>
      </c>
      <c r="H12" s="137" t="str">
        <f>VLOOKUP(E12,VIP!$A$2:$O17933,7,FALSE)</f>
        <v>Si</v>
      </c>
      <c r="I12" s="137" t="str">
        <f>VLOOKUP(E12,VIP!$A$2:$O9898,8,FALSE)</f>
        <v>Si</v>
      </c>
      <c r="J12" s="137" t="str">
        <f>VLOOKUP(E12,VIP!$A$2:$O9848,8,FALSE)</f>
        <v>Si</v>
      </c>
      <c r="K12" s="137" t="str">
        <f>VLOOKUP(E12,VIP!$A$2:$O13422,6,0)</f>
        <v>NO</v>
      </c>
      <c r="L12" s="127" t="s">
        <v>2449</v>
      </c>
      <c r="M12" s="200" t="s">
        <v>2645</v>
      </c>
      <c r="N12" s="138" t="s">
        <v>2462</v>
      </c>
      <c r="O12" s="137" t="s">
        <v>2463</v>
      </c>
      <c r="P12" s="140"/>
      <c r="Q12" s="201">
        <v>44327.442361111112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2590</v>
      </c>
      <c r="C13" s="139">
        <v>44325.167557870373</v>
      </c>
      <c r="D13" s="139" t="s">
        <v>2180</v>
      </c>
      <c r="E13" s="126">
        <v>812</v>
      </c>
      <c r="F13" s="144" t="str">
        <f>VLOOKUP(E13,VIP!$A$2:$O13052,2,0)</f>
        <v>DRBR812</v>
      </c>
      <c r="G13" s="137" t="str">
        <f>VLOOKUP(E13,'LISTADO ATM'!$A$2:$B$897,2,0)</f>
        <v xml:space="preserve">ATM Canasta del Pueblo </v>
      </c>
      <c r="H13" s="137" t="str">
        <f>VLOOKUP(E13,VIP!$A$2:$O17928,7,FALSE)</f>
        <v>Si</v>
      </c>
      <c r="I13" s="137" t="str">
        <f>VLOOKUP(E13,VIP!$A$2:$O9893,8,FALSE)</f>
        <v>Si</v>
      </c>
      <c r="J13" s="137" t="str">
        <f>VLOOKUP(E13,VIP!$A$2:$O9843,8,FALSE)</f>
        <v>Si</v>
      </c>
      <c r="K13" s="137" t="str">
        <f>VLOOKUP(E13,VIP!$A$2:$O13417,6,0)</f>
        <v>NO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2589</v>
      </c>
      <c r="C14" s="139">
        <v>44325.170752314814</v>
      </c>
      <c r="D14" s="139" t="s">
        <v>2180</v>
      </c>
      <c r="E14" s="126">
        <v>516</v>
      </c>
      <c r="F14" s="144" t="str">
        <f>VLOOKUP(E14,VIP!$A$2:$O13051,2,0)</f>
        <v>DRBR516</v>
      </c>
      <c r="G14" s="137" t="str">
        <f>VLOOKUP(E14,'LISTADO ATM'!$A$2:$B$897,2,0)</f>
        <v xml:space="preserve">ATM Oficina Gascue </v>
      </c>
      <c r="H14" s="137" t="str">
        <f>VLOOKUP(E14,VIP!$A$2:$O17927,7,FALSE)</f>
        <v>Si</v>
      </c>
      <c r="I14" s="137" t="str">
        <f>VLOOKUP(E14,VIP!$A$2:$O9892,8,FALSE)</f>
        <v>Si</v>
      </c>
      <c r="J14" s="137" t="str">
        <f>VLOOKUP(E14,VIP!$A$2:$O9842,8,FALSE)</f>
        <v>Si</v>
      </c>
      <c r="K14" s="137" t="str">
        <f>VLOOKUP(E14,VIP!$A$2:$O13416,6,0)</f>
        <v>SI</v>
      </c>
      <c r="L14" s="127" t="s">
        <v>2219</v>
      </c>
      <c r="M14" s="138" t="s">
        <v>2455</v>
      </c>
      <c r="N14" s="138" t="s">
        <v>2462</v>
      </c>
      <c r="O14" s="137" t="s">
        <v>2464</v>
      </c>
      <c r="P14" s="140"/>
      <c r="Q14" s="138" t="s">
        <v>2219</v>
      </c>
    </row>
    <row r="15" spans="1:17" s="96" customFormat="1" ht="18" x14ac:dyDescent="0.25">
      <c r="A15" s="137" t="str">
        <f>VLOOKUP(E15,'LISTADO ATM'!$A$2:$C$898,3,0)</f>
        <v>ESTE</v>
      </c>
      <c r="B15" s="134" t="s">
        <v>2588</v>
      </c>
      <c r="C15" s="139">
        <v>44325.172523148147</v>
      </c>
      <c r="D15" s="139" t="s">
        <v>2180</v>
      </c>
      <c r="E15" s="126">
        <v>68</v>
      </c>
      <c r="F15" s="144" t="str">
        <f>VLOOKUP(E15,VIP!$A$2:$O13050,2,0)</f>
        <v>DRBR068</v>
      </c>
      <c r="G15" s="137" t="str">
        <f>VLOOKUP(E15,'LISTADO ATM'!$A$2:$B$897,2,0)</f>
        <v xml:space="preserve">ATM Hotel Nickelodeon (Punta Cana) </v>
      </c>
      <c r="H15" s="137" t="str">
        <f>VLOOKUP(E15,VIP!$A$2:$O17926,7,FALSE)</f>
        <v>Si</v>
      </c>
      <c r="I15" s="137" t="str">
        <f>VLOOKUP(E15,VIP!$A$2:$O9891,8,FALSE)</f>
        <v>Si</v>
      </c>
      <c r="J15" s="137" t="str">
        <f>VLOOKUP(E15,VIP!$A$2:$O9841,8,FALSE)</f>
        <v>Si</v>
      </c>
      <c r="K15" s="137" t="str">
        <f>VLOOKUP(E15,VIP!$A$2:$O13415,6,0)</f>
        <v>NO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s="96" customFormat="1" ht="18" x14ac:dyDescent="0.25">
      <c r="A16" s="137" t="str">
        <f>VLOOKUP(E16,'LISTADO ATM'!$A$2:$C$898,3,0)</f>
        <v>SUR</v>
      </c>
      <c r="B16" s="134" t="s">
        <v>2591</v>
      </c>
      <c r="C16" s="139">
        <v>44325.360081018516</v>
      </c>
      <c r="D16" s="139" t="s">
        <v>2181</v>
      </c>
      <c r="E16" s="126">
        <v>7</v>
      </c>
      <c r="F16" s="144" t="str">
        <f>VLOOKUP(E16,VIP!$A$2:$O13087,2,0)</f>
        <v>DRBR007</v>
      </c>
      <c r="G16" s="137" t="str">
        <f>VLOOKUP(E16,'LISTADO ATM'!$A$2:$B$897,2,0)</f>
        <v>ATM Isla San Juan (RETIRADO)</v>
      </c>
      <c r="H16" s="137" t="str">
        <f>VLOOKUP(E16,VIP!$A$2:$O17963,7,FALSE)</f>
        <v>Si</v>
      </c>
      <c r="I16" s="137" t="str">
        <f>VLOOKUP(E16,VIP!$A$2:$O9928,8,FALSE)</f>
        <v>Si</v>
      </c>
      <c r="J16" s="137" t="str">
        <f>VLOOKUP(E16,VIP!$A$2:$O9878,8,FALSE)</f>
        <v>Si</v>
      </c>
      <c r="K16" s="137" t="str">
        <f>VLOOKUP(E16,VIP!$A$2:$O13452,6,0)</f>
        <v/>
      </c>
      <c r="L16" s="127" t="s">
        <v>2219</v>
      </c>
      <c r="M16" s="138" t="s">
        <v>2455</v>
      </c>
      <c r="N16" s="138" t="s">
        <v>2462</v>
      </c>
      <c r="O16" s="137" t="s">
        <v>2592</v>
      </c>
      <c r="P16" s="140"/>
      <c r="Q16" s="138" t="s">
        <v>2219</v>
      </c>
    </row>
    <row r="17" spans="1:17" s="96" customFormat="1" ht="18" x14ac:dyDescent="0.25">
      <c r="A17" s="137" t="str">
        <f>VLOOKUP(E17,'LISTADO ATM'!$A$2:$C$898,3,0)</f>
        <v>SUR</v>
      </c>
      <c r="B17" s="134" t="s">
        <v>2594</v>
      </c>
      <c r="C17" s="139">
        <v>44325.54960648148</v>
      </c>
      <c r="D17" s="139" t="s">
        <v>2180</v>
      </c>
      <c r="E17" s="126">
        <v>84</v>
      </c>
      <c r="F17" s="144" t="str">
        <f>VLOOKUP(E17,VIP!$A$2:$O13083,2,0)</f>
        <v>DRBR084</v>
      </c>
      <c r="G17" s="137" t="str">
        <f>VLOOKUP(E17,'LISTADO ATM'!$A$2:$B$897,2,0)</f>
        <v xml:space="preserve">ATM Oficina Multicentro Sirena San Cristóbal </v>
      </c>
      <c r="H17" s="137" t="str">
        <f>VLOOKUP(E17,VIP!$A$2:$O17959,7,FALSE)</f>
        <v>Si</v>
      </c>
      <c r="I17" s="137" t="str">
        <f>VLOOKUP(E17,VIP!$A$2:$O9924,8,FALSE)</f>
        <v>Si</v>
      </c>
      <c r="J17" s="137" t="str">
        <f>VLOOKUP(E17,VIP!$A$2:$O9874,8,FALSE)</f>
        <v>Si</v>
      </c>
      <c r="K17" s="137" t="str">
        <f>VLOOKUP(E17,VIP!$A$2:$O13448,6,0)</f>
        <v>SI</v>
      </c>
      <c r="L17" s="127" t="s">
        <v>2478</v>
      </c>
      <c r="M17" s="200" t="s">
        <v>2645</v>
      </c>
      <c r="N17" s="138" t="s">
        <v>2462</v>
      </c>
      <c r="O17" s="137" t="s">
        <v>2464</v>
      </c>
      <c r="P17" s="140"/>
      <c r="Q17" s="201">
        <v>44327.447222222225</v>
      </c>
    </row>
    <row r="18" spans="1:17" s="96" customFormat="1" ht="18" x14ac:dyDescent="0.25">
      <c r="A18" s="137" t="str">
        <f>VLOOKUP(E18,'LISTADO ATM'!$A$2:$C$898,3,0)</f>
        <v>ESTE</v>
      </c>
      <c r="B18" s="134" t="s">
        <v>2595</v>
      </c>
      <c r="C18" s="139">
        <v>44325.684583333335</v>
      </c>
      <c r="D18" s="139" t="s">
        <v>2482</v>
      </c>
      <c r="E18" s="126">
        <v>268</v>
      </c>
      <c r="F18" s="144" t="str">
        <f>VLOOKUP(E18,VIP!$A$2:$O13078,2,0)</f>
        <v>DRBR268</v>
      </c>
      <c r="G18" s="137" t="str">
        <f>VLOOKUP(E18,'LISTADO ATM'!$A$2:$B$897,2,0)</f>
        <v xml:space="preserve">ATM Autobanco La Altagracia (Higuey) </v>
      </c>
      <c r="H18" s="137" t="str">
        <f>VLOOKUP(E18,VIP!$A$2:$O17954,7,FALSE)</f>
        <v>Si</v>
      </c>
      <c r="I18" s="137" t="str">
        <f>VLOOKUP(E18,VIP!$A$2:$O9919,8,FALSE)</f>
        <v>Si</v>
      </c>
      <c r="J18" s="137" t="str">
        <f>VLOOKUP(E18,VIP!$A$2:$O9869,8,FALSE)</f>
        <v>Si</v>
      </c>
      <c r="K18" s="137" t="str">
        <f>VLOOKUP(E18,VIP!$A$2:$O13443,6,0)</f>
        <v>NO</v>
      </c>
      <c r="L18" s="127" t="s">
        <v>2449</v>
      </c>
      <c r="M18" s="200" t="s">
        <v>2645</v>
      </c>
      <c r="N18" s="138" t="s">
        <v>2462</v>
      </c>
      <c r="O18" s="137" t="s">
        <v>2483</v>
      </c>
      <c r="P18" s="140"/>
      <c r="Q18" s="201">
        <v>44327.51666666667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2596</v>
      </c>
      <c r="C19" s="139">
        <v>44326.239525462966</v>
      </c>
      <c r="D19" s="139" t="s">
        <v>2458</v>
      </c>
      <c r="E19" s="126">
        <v>718</v>
      </c>
      <c r="F19" s="144" t="str">
        <f>VLOOKUP(E19,VIP!$A$2:$O13074,2,0)</f>
        <v>DRBR24Y</v>
      </c>
      <c r="G19" s="137" t="str">
        <f>VLOOKUP(E19,'LISTADO ATM'!$A$2:$B$897,2,0)</f>
        <v xml:space="preserve">ATM Feria Ganadera </v>
      </c>
      <c r="H19" s="137" t="str">
        <f>VLOOKUP(E19,VIP!$A$2:$O17950,7,FALSE)</f>
        <v>Si</v>
      </c>
      <c r="I19" s="137" t="str">
        <f>VLOOKUP(E19,VIP!$A$2:$O9915,8,FALSE)</f>
        <v>Si</v>
      </c>
      <c r="J19" s="137" t="str">
        <f>VLOOKUP(E19,VIP!$A$2:$O9865,8,FALSE)</f>
        <v>Si</v>
      </c>
      <c r="K19" s="137" t="str">
        <f>VLOOKUP(E19,VIP!$A$2:$O13439,6,0)</f>
        <v>NO</v>
      </c>
      <c r="L19" s="127" t="s">
        <v>2449</v>
      </c>
      <c r="M19" s="138" t="s">
        <v>2455</v>
      </c>
      <c r="N19" s="138" t="s">
        <v>2462</v>
      </c>
      <c r="O19" s="137" t="s">
        <v>2463</v>
      </c>
      <c r="P19" s="140"/>
      <c r="Q19" s="138" t="s">
        <v>2449</v>
      </c>
    </row>
    <row r="20" spans="1:17" s="96" customFormat="1" ht="18" x14ac:dyDescent="0.25">
      <c r="A20" s="137" t="str">
        <f>VLOOKUP(E20,'LISTADO ATM'!$A$2:$C$898,3,0)</f>
        <v>SUR</v>
      </c>
      <c r="B20" s="134" t="s">
        <v>2597</v>
      </c>
      <c r="C20" s="139">
        <v>44326.384756944448</v>
      </c>
      <c r="D20" s="139" t="s">
        <v>2180</v>
      </c>
      <c r="E20" s="126">
        <v>871</v>
      </c>
      <c r="F20" s="144" t="str">
        <f>VLOOKUP(E20,VIP!$A$2:$O13044,2,0)</f>
        <v>DRBR871</v>
      </c>
      <c r="G20" s="137" t="str">
        <f>VLOOKUP(E20,'LISTADO ATM'!$A$2:$B$897,2,0)</f>
        <v>ATM Plaza Cultural San Juan</v>
      </c>
      <c r="H20" s="137" t="str">
        <f>VLOOKUP(E20,VIP!$A$2:$O17907,7,FALSE)</f>
        <v>N/A</v>
      </c>
      <c r="I20" s="137" t="str">
        <f>VLOOKUP(E20,VIP!$A$2:$O9872,8,FALSE)</f>
        <v>N/A</v>
      </c>
      <c r="J20" s="137" t="str">
        <f>VLOOKUP(E20,VIP!$A$2:$O9822,8,FALSE)</f>
        <v>N/A</v>
      </c>
      <c r="K20" s="137" t="str">
        <f>VLOOKUP(E20,VIP!$A$2:$O13396,6,0)</f>
        <v>N/A</v>
      </c>
      <c r="L20" s="127" t="s">
        <v>2219</v>
      </c>
      <c r="M20" s="200" t="s">
        <v>2645</v>
      </c>
      <c r="N20" s="138" t="s">
        <v>2462</v>
      </c>
      <c r="O20" s="137" t="s">
        <v>2464</v>
      </c>
      <c r="P20" s="140"/>
      <c r="Q20" s="201">
        <v>44327.504861111112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2603</v>
      </c>
      <c r="C21" s="139">
        <v>44326.443969907406</v>
      </c>
      <c r="D21" s="139" t="s">
        <v>2180</v>
      </c>
      <c r="E21" s="126">
        <v>961</v>
      </c>
      <c r="F21" s="144" t="str">
        <f>VLOOKUP(E21,VIP!$A$2:$O13059,2,0)</f>
        <v>DRBR03H</v>
      </c>
      <c r="G21" s="137" t="str">
        <f>VLOOKUP(E21,'LISTADO ATM'!$A$2:$B$897,2,0)</f>
        <v xml:space="preserve">ATM Listín Diario </v>
      </c>
      <c r="H21" s="137" t="str">
        <f>VLOOKUP(E21,VIP!$A$2:$O17922,7,FALSE)</f>
        <v>Si</v>
      </c>
      <c r="I21" s="137" t="str">
        <f>VLOOKUP(E21,VIP!$A$2:$O9887,8,FALSE)</f>
        <v>Si</v>
      </c>
      <c r="J21" s="137" t="str">
        <f>VLOOKUP(E21,VIP!$A$2:$O9837,8,FALSE)</f>
        <v>Si</v>
      </c>
      <c r="K21" s="137" t="str">
        <f>VLOOKUP(E21,VIP!$A$2:$O13411,6,0)</f>
        <v>NO</v>
      </c>
      <c r="L21" s="127" t="s">
        <v>2219</v>
      </c>
      <c r="M21" s="200" t="s">
        <v>2645</v>
      </c>
      <c r="N21" s="138" t="s">
        <v>2578</v>
      </c>
      <c r="O21" s="137" t="s">
        <v>2464</v>
      </c>
      <c r="P21" s="140"/>
      <c r="Q21" s="201">
        <v>44327.504166666666</v>
      </c>
    </row>
    <row r="22" spans="1:17" s="96" customFormat="1" ht="18" x14ac:dyDescent="0.25">
      <c r="A22" s="137" t="str">
        <f>VLOOKUP(E22,'LISTADO ATM'!$A$2:$C$898,3,0)</f>
        <v>DISTRITO NACIONAL</v>
      </c>
      <c r="B22" s="134" t="s">
        <v>2602</v>
      </c>
      <c r="C22" s="139">
        <v>44326.444814814815</v>
      </c>
      <c r="D22" s="139" t="s">
        <v>2180</v>
      </c>
      <c r="E22" s="126">
        <v>180</v>
      </c>
      <c r="F22" s="144" t="str">
        <f>VLOOKUP(E22,VIP!$A$2:$O13058,2,0)</f>
        <v>DRBR180</v>
      </c>
      <c r="G22" s="137" t="str">
        <f>VLOOKUP(E22,'LISTADO ATM'!$A$2:$B$897,2,0)</f>
        <v xml:space="preserve">ATM Megacentro II </v>
      </c>
      <c r="H22" s="137" t="str">
        <f>VLOOKUP(E22,VIP!$A$2:$O17921,7,FALSE)</f>
        <v>Si</v>
      </c>
      <c r="I22" s="137" t="str">
        <f>VLOOKUP(E22,VIP!$A$2:$O9886,8,FALSE)</f>
        <v>Si</v>
      </c>
      <c r="J22" s="137" t="str">
        <f>VLOOKUP(E22,VIP!$A$2:$O9836,8,FALSE)</f>
        <v>Si</v>
      </c>
      <c r="K22" s="137" t="str">
        <f>VLOOKUP(E22,VIP!$A$2:$O13410,6,0)</f>
        <v>SI</v>
      </c>
      <c r="L22" s="127" t="s">
        <v>2219</v>
      </c>
      <c r="M22" s="138" t="s">
        <v>2455</v>
      </c>
      <c r="N22" s="138" t="s">
        <v>2578</v>
      </c>
      <c r="O22" s="137" t="s">
        <v>2464</v>
      </c>
      <c r="P22" s="140"/>
      <c r="Q22" s="138" t="s">
        <v>2219</v>
      </c>
    </row>
    <row r="23" spans="1:17" s="96" customFormat="1" ht="18" x14ac:dyDescent="0.25">
      <c r="A23" s="137" t="str">
        <f>VLOOKUP(E23,'LISTADO ATM'!$A$2:$C$898,3,0)</f>
        <v>SUR</v>
      </c>
      <c r="B23" s="134" t="s">
        <v>2601</v>
      </c>
      <c r="C23" s="139">
        <v>44326.511192129627</v>
      </c>
      <c r="D23" s="139" t="s">
        <v>2458</v>
      </c>
      <c r="E23" s="126">
        <v>301</v>
      </c>
      <c r="F23" s="144" t="str">
        <f>VLOOKUP(E23,VIP!$A$2:$O13049,2,0)</f>
        <v>DRBR301</v>
      </c>
      <c r="G23" s="137" t="str">
        <f>VLOOKUP(E23,'LISTADO ATM'!$A$2:$B$897,2,0)</f>
        <v xml:space="preserve">ATM UNP Alfa y Omega (Barahona) </v>
      </c>
      <c r="H23" s="137" t="str">
        <f>VLOOKUP(E23,VIP!$A$2:$O17912,7,FALSE)</f>
        <v>Si</v>
      </c>
      <c r="I23" s="137" t="str">
        <f>VLOOKUP(E23,VIP!$A$2:$O9877,8,FALSE)</f>
        <v>Si</v>
      </c>
      <c r="J23" s="137" t="str">
        <f>VLOOKUP(E23,VIP!$A$2:$O9827,8,FALSE)</f>
        <v>Si</v>
      </c>
      <c r="K23" s="137" t="str">
        <f>VLOOKUP(E23,VIP!$A$2:$O13401,6,0)</f>
        <v>NO</v>
      </c>
      <c r="L23" s="127" t="s">
        <v>2572</v>
      </c>
      <c r="M23" s="200" t="s">
        <v>2645</v>
      </c>
      <c r="N23" s="138" t="s">
        <v>2462</v>
      </c>
      <c r="O23" s="137" t="s">
        <v>2463</v>
      </c>
      <c r="P23" s="140"/>
      <c r="Q23" s="201">
        <v>44327.379861111112</v>
      </c>
    </row>
    <row r="24" spans="1:17" s="96" customFormat="1" ht="18" x14ac:dyDescent="0.25">
      <c r="A24" s="137" t="str">
        <f>VLOOKUP(E24,'LISTADO ATM'!$A$2:$C$898,3,0)</f>
        <v>NORTE</v>
      </c>
      <c r="B24" s="134" t="s">
        <v>2600</v>
      </c>
      <c r="C24" s="139">
        <v>44326.553020833337</v>
      </c>
      <c r="D24" s="139" t="s">
        <v>2181</v>
      </c>
      <c r="E24" s="126">
        <v>691</v>
      </c>
      <c r="F24" s="144" t="str">
        <f>VLOOKUP(E24,VIP!$A$2:$O13045,2,0)</f>
        <v>DRBR691</v>
      </c>
      <c r="G24" s="137" t="str">
        <f>VLOOKUP(E24,'LISTADO ATM'!$A$2:$B$897,2,0)</f>
        <v>ATM Eco Petroleo Manzanillo</v>
      </c>
      <c r="H24" s="137" t="str">
        <f>VLOOKUP(E24,VIP!$A$2:$O17908,7,FALSE)</f>
        <v>Si</v>
      </c>
      <c r="I24" s="137" t="str">
        <f>VLOOKUP(E24,VIP!$A$2:$O9873,8,FALSE)</f>
        <v>Si</v>
      </c>
      <c r="J24" s="137" t="str">
        <f>VLOOKUP(E24,VIP!$A$2:$O9823,8,FALSE)</f>
        <v>Si</v>
      </c>
      <c r="K24" s="137" t="str">
        <f>VLOOKUP(E24,VIP!$A$2:$O13397,6,0)</f>
        <v>NO</v>
      </c>
      <c r="L24" s="127" t="s">
        <v>2478</v>
      </c>
      <c r="M24" s="138" t="s">
        <v>2455</v>
      </c>
      <c r="N24" s="138" t="s">
        <v>2604</v>
      </c>
      <c r="O24" s="137" t="s">
        <v>2605</v>
      </c>
      <c r="P24" s="140"/>
      <c r="Q24" s="138" t="s">
        <v>2478</v>
      </c>
    </row>
    <row r="25" spans="1:17" s="96" customFormat="1" ht="18" x14ac:dyDescent="0.25">
      <c r="A25" s="137" t="str">
        <f>VLOOKUP(E25,'LISTADO ATM'!$A$2:$C$898,3,0)</f>
        <v>DISTRITO NACIONAL</v>
      </c>
      <c r="B25" s="134" t="s">
        <v>2599</v>
      </c>
      <c r="C25" s="139">
        <v>44326.610127314816</v>
      </c>
      <c r="D25" s="139" t="s">
        <v>2180</v>
      </c>
      <c r="E25" s="126">
        <v>951</v>
      </c>
      <c r="F25" s="144" t="str">
        <f>VLOOKUP(E25,VIP!$A$2:$O13041,2,0)</f>
        <v>DRBR203</v>
      </c>
      <c r="G25" s="137" t="str">
        <f>VLOOKUP(E25,'LISTADO ATM'!$A$2:$B$897,2,0)</f>
        <v xml:space="preserve">ATM Oficina Plaza Haché JFK </v>
      </c>
      <c r="H25" s="137" t="str">
        <f>VLOOKUP(E25,VIP!$A$2:$O17904,7,FALSE)</f>
        <v>Si</v>
      </c>
      <c r="I25" s="137" t="str">
        <f>VLOOKUP(E25,VIP!$A$2:$O9869,8,FALSE)</f>
        <v>Si</v>
      </c>
      <c r="J25" s="137" t="str">
        <f>VLOOKUP(E25,VIP!$A$2:$O9819,8,FALSE)</f>
        <v>Si</v>
      </c>
      <c r="K25" s="137" t="str">
        <f>VLOOKUP(E25,VIP!$A$2:$O13393,6,0)</f>
        <v>NO</v>
      </c>
      <c r="L25" s="127" t="s">
        <v>2219</v>
      </c>
      <c r="M25" s="200" t="s">
        <v>2645</v>
      </c>
      <c r="N25" s="138" t="s">
        <v>2462</v>
      </c>
      <c r="O25" s="137" t="s">
        <v>2464</v>
      </c>
      <c r="P25" s="140"/>
      <c r="Q25" s="201">
        <v>44327.586111111108</v>
      </c>
    </row>
    <row r="26" spans="1:17" s="96" customFormat="1" ht="18" x14ac:dyDescent="0.25">
      <c r="A26" s="137" t="str">
        <f>VLOOKUP(E26,'LISTADO ATM'!$A$2:$C$898,3,0)</f>
        <v>ESTE</v>
      </c>
      <c r="B26" s="134" t="s">
        <v>2598</v>
      </c>
      <c r="C26" s="139">
        <v>44326.613206018519</v>
      </c>
      <c r="D26" s="139" t="s">
        <v>2180</v>
      </c>
      <c r="E26" s="126">
        <v>680</v>
      </c>
      <c r="F26" s="144" t="str">
        <f>VLOOKUP(E26,VIP!$A$2:$O13039,2,0)</f>
        <v>DRBR680</v>
      </c>
      <c r="G26" s="137" t="str">
        <f>VLOOKUP(E26,'LISTADO ATM'!$A$2:$B$897,2,0)</f>
        <v>ATM Hotel Royalton</v>
      </c>
      <c r="H26" s="137" t="str">
        <f>VLOOKUP(E26,VIP!$A$2:$O17902,7,FALSE)</f>
        <v>NO</v>
      </c>
      <c r="I26" s="137" t="str">
        <f>VLOOKUP(E26,VIP!$A$2:$O9867,8,FALSE)</f>
        <v>NO</v>
      </c>
      <c r="J26" s="137" t="str">
        <f>VLOOKUP(E26,VIP!$A$2:$O9817,8,FALSE)</f>
        <v>NO</v>
      </c>
      <c r="K26" s="137" t="str">
        <f>VLOOKUP(E26,VIP!$A$2:$O13391,6,0)</f>
        <v>NO</v>
      </c>
      <c r="L26" s="127" t="s">
        <v>2245</v>
      </c>
      <c r="M26" s="138" t="s">
        <v>2455</v>
      </c>
      <c r="N26" s="138" t="s">
        <v>2462</v>
      </c>
      <c r="O26" s="137" t="s">
        <v>2464</v>
      </c>
      <c r="P26" s="140"/>
      <c r="Q26" s="138" t="s">
        <v>2245</v>
      </c>
    </row>
    <row r="27" spans="1:17" ht="18" x14ac:dyDescent="0.25">
      <c r="A27" s="137" t="str">
        <f>VLOOKUP(E27,'LISTADO ATM'!$A$2:$C$898,3,0)</f>
        <v>DISTRITO NACIONAL</v>
      </c>
      <c r="B27" s="134" t="s">
        <v>2606</v>
      </c>
      <c r="C27" s="139">
        <v>44326.65520833333</v>
      </c>
      <c r="D27" s="139" t="s">
        <v>2180</v>
      </c>
      <c r="E27" s="126">
        <v>237</v>
      </c>
      <c r="F27" s="145" t="str">
        <f>VLOOKUP(E27,VIP!$A$2:$O13040,2,0)</f>
        <v>DRBR237</v>
      </c>
      <c r="G27" s="137" t="str">
        <f>VLOOKUP(E27,'LISTADO ATM'!$A$2:$B$897,2,0)</f>
        <v xml:space="preserve">ATM UNP Plaza Vásquez </v>
      </c>
      <c r="H27" s="137" t="str">
        <f>VLOOKUP(E27,VIP!$A$2:$O17903,7,FALSE)</f>
        <v>Si</v>
      </c>
      <c r="I27" s="137" t="str">
        <f>VLOOKUP(E27,VIP!$A$2:$O9868,8,FALSE)</f>
        <v>Si</v>
      </c>
      <c r="J27" s="137" t="str">
        <f>VLOOKUP(E27,VIP!$A$2:$O9818,8,FALSE)</f>
        <v>Si</v>
      </c>
      <c r="K27" s="137" t="str">
        <f>VLOOKUP(E27,VIP!$A$2:$O13392,6,0)</f>
        <v>SI</v>
      </c>
      <c r="L27" s="127" t="s">
        <v>2219</v>
      </c>
      <c r="M27" s="200" t="s">
        <v>2645</v>
      </c>
      <c r="N27" s="138" t="s">
        <v>2462</v>
      </c>
      <c r="O27" s="137" t="s">
        <v>2464</v>
      </c>
      <c r="P27" s="140"/>
      <c r="Q27" s="201">
        <v>44327.518055555556</v>
      </c>
    </row>
    <row r="28" spans="1:17" ht="18" x14ac:dyDescent="0.25">
      <c r="A28" s="137" t="str">
        <f>VLOOKUP(E28,'LISTADO ATM'!$A$2:$C$898,3,0)</f>
        <v>DISTRITO NACIONAL</v>
      </c>
      <c r="B28" s="134" t="s">
        <v>2607</v>
      </c>
      <c r="C28" s="139">
        <v>44326.658356481479</v>
      </c>
      <c r="D28" s="139" t="s">
        <v>2180</v>
      </c>
      <c r="E28" s="126">
        <v>522</v>
      </c>
      <c r="F28" s="145" t="str">
        <f>VLOOKUP(E28,VIP!$A$2:$O13041,2,0)</f>
        <v>DRBR522</v>
      </c>
      <c r="G28" s="137" t="str">
        <f>VLOOKUP(E28,'LISTADO ATM'!$A$2:$B$897,2,0)</f>
        <v xml:space="preserve">ATM Oficina Galería 360 </v>
      </c>
      <c r="H28" s="137" t="str">
        <f>VLOOKUP(E28,VIP!$A$2:$O17904,7,FALSE)</f>
        <v>Si</v>
      </c>
      <c r="I28" s="137" t="str">
        <f>VLOOKUP(E28,VIP!$A$2:$O9869,8,FALSE)</f>
        <v>Si</v>
      </c>
      <c r="J28" s="137" t="str">
        <f>VLOOKUP(E28,VIP!$A$2:$O9819,8,FALSE)</f>
        <v>Si</v>
      </c>
      <c r="K28" s="137" t="str">
        <f>VLOOKUP(E28,VIP!$A$2:$O13393,6,0)</f>
        <v>SI</v>
      </c>
      <c r="L28" s="127" t="s">
        <v>2219</v>
      </c>
      <c r="M28" s="200" t="s">
        <v>2645</v>
      </c>
      <c r="N28" s="138" t="s">
        <v>2462</v>
      </c>
      <c r="O28" s="137" t="s">
        <v>2464</v>
      </c>
      <c r="P28" s="140"/>
      <c r="Q28" s="201">
        <v>44327.5</v>
      </c>
    </row>
    <row r="29" spans="1:17" ht="18" x14ac:dyDescent="0.25">
      <c r="A29" s="137" t="str">
        <f>VLOOKUP(E29,'LISTADO ATM'!$A$2:$C$898,3,0)</f>
        <v>SUR</v>
      </c>
      <c r="B29" s="134" t="s">
        <v>2608</v>
      </c>
      <c r="C29" s="139">
        <v>44326.658900462964</v>
      </c>
      <c r="D29" s="139" t="s">
        <v>2180</v>
      </c>
      <c r="E29" s="126">
        <v>134</v>
      </c>
      <c r="F29" s="145" t="str">
        <f>VLOOKUP(E29,VIP!$A$2:$O13042,2,0)</f>
        <v>DRBR134</v>
      </c>
      <c r="G29" s="137" t="str">
        <f>VLOOKUP(E29,'LISTADO ATM'!$A$2:$B$897,2,0)</f>
        <v xml:space="preserve">ATM Oficina San José de Ocoa </v>
      </c>
      <c r="H29" s="137" t="str">
        <f>VLOOKUP(E29,VIP!$A$2:$O17905,7,FALSE)</f>
        <v>Si</v>
      </c>
      <c r="I29" s="137" t="str">
        <f>VLOOKUP(E29,VIP!$A$2:$O9870,8,FALSE)</f>
        <v>Si</v>
      </c>
      <c r="J29" s="137" t="str">
        <f>VLOOKUP(E29,VIP!$A$2:$O9820,8,FALSE)</f>
        <v>Si</v>
      </c>
      <c r="K29" s="137" t="str">
        <f>VLOOKUP(E29,VIP!$A$2:$O13394,6,0)</f>
        <v>SI</v>
      </c>
      <c r="L29" s="127" t="s">
        <v>2219</v>
      </c>
      <c r="M29" s="200" t="s">
        <v>2645</v>
      </c>
      <c r="N29" s="138" t="s">
        <v>2462</v>
      </c>
      <c r="O29" s="137" t="s">
        <v>2464</v>
      </c>
      <c r="P29" s="140"/>
      <c r="Q29" s="201">
        <v>44327.417361111111</v>
      </c>
    </row>
    <row r="30" spans="1:17" ht="18" x14ac:dyDescent="0.25">
      <c r="A30" s="137" t="str">
        <f>VLOOKUP(E30,'LISTADO ATM'!$A$2:$C$898,3,0)</f>
        <v>DISTRITO NACIONAL</v>
      </c>
      <c r="B30" s="134" t="s">
        <v>2609</v>
      </c>
      <c r="C30" s="139">
        <v>44326.659270833334</v>
      </c>
      <c r="D30" s="139" t="s">
        <v>2180</v>
      </c>
      <c r="E30" s="126">
        <v>517</v>
      </c>
      <c r="F30" s="145" t="str">
        <f>VLOOKUP(E30,VIP!$A$2:$O13043,2,0)</f>
        <v>DRBR517</v>
      </c>
      <c r="G30" s="137" t="str">
        <f>VLOOKUP(E30,'LISTADO ATM'!$A$2:$B$897,2,0)</f>
        <v xml:space="preserve">ATM Autobanco Oficina Sans Soucí </v>
      </c>
      <c r="H30" s="137" t="str">
        <f>VLOOKUP(E30,VIP!$A$2:$O17906,7,FALSE)</f>
        <v>Si</v>
      </c>
      <c r="I30" s="137" t="str">
        <f>VLOOKUP(E30,VIP!$A$2:$O9871,8,FALSE)</f>
        <v>Si</v>
      </c>
      <c r="J30" s="137" t="str">
        <f>VLOOKUP(E30,VIP!$A$2:$O9821,8,FALSE)</f>
        <v>Si</v>
      </c>
      <c r="K30" s="137" t="str">
        <f>VLOOKUP(E30,VIP!$A$2:$O13395,6,0)</f>
        <v>SI</v>
      </c>
      <c r="L30" s="127" t="s">
        <v>2219</v>
      </c>
      <c r="M30" s="200" t="s">
        <v>2645</v>
      </c>
      <c r="N30" s="138" t="s">
        <v>2462</v>
      </c>
      <c r="O30" s="137" t="s">
        <v>2464</v>
      </c>
      <c r="P30" s="140"/>
      <c r="Q30" s="201">
        <v>44327.543055555558</v>
      </c>
    </row>
    <row r="31" spans="1:17" ht="18" x14ac:dyDescent="0.25">
      <c r="A31" s="137" t="str">
        <f>VLOOKUP(E31,'LISTADO ATM'!$A$2:$C$898,3,0)</f>
        <v>DISTRITO NACIONAL</v>
      </c>
      <c r="B31" s="134" t="s">
        <v>2610</v>
      </c>
      <c r="C31" s="139">
        <v>44326.722581018519</v>
      </c>
      <c r="D31" s="139" t="s">
        <v>2458</v>
      </c>
      <c r="E31" s="126">
        <v>32</v>
      </c>
      <c r="F31" s="145" t="str">
        <f>VLOOKUP(E31,VIP!$A$2:$O13044,2,0)</f>
        <v>DRBR032</v>
      </c>
      <c r="G31" s="137" t="str">
        <f>VLOOKUP(E31,'LISTADO ATM'!$A$2:$B$897,2,0)</f>
        <v xml:space="preserve">ATM Oficina San Martín II </v>
      </c>
      <c r="H31" s="137" t="str">
        <f>VLOOKUP(E31,VIP!$A$2:$O17907,7,FALSE)</f>
        <v>Si</v>
      </c>
      <c r="I31" s="137" t="str">
        <f>VLOOKUP(E31,VIP!$A$2:$O9872,8,FALSE)</f>
        <v>Si</v>
      </c>
      <c r="J31" s="137" t="str">
        <f>VLOOKUP(E31,VIP!$A$2:$O9822,8,FALSE)</f>
        <v>Si</v>
      </c>
      <c r="K31" s="137" t="str">
        <f>VLOOKUP(E31,VIP!$A$2:$O13396,6,0)</f>
        <v>NO</v>
      </c>
      <c r="L31" s="127" t="s">
        <v>2418</v>
      </c>
      <c r="M31" s="200" t="s">
        <v>2645</v>
      </c>
      <c r="N31" s="138" t="s">
        <v>2462</v>
      </c>
      <c r="O31" s="137" t="s">
        <v>2463</v>
      </c>
      <c r="P31" s="140"/>
      <c r="Q31" s="201">
        <v>44327.595833333333</v>
      </c>
    </row>
    <row r="32" spans="1:17" ht="18" x14ac:dyDescent="0.25">
      <c r="A32" s="137" t="str">
        <f>VLOOKUP(E32,'LISTADO ATM'!$A$2:$C$898,3,0)</f>
        <v>DISTRITO NACIONAL</v>
      </c>
      <c r="B32" s="134" t="s">
        <v>2611</v>
      </c>
      <c r="C32" s="139">
        <v>44326.726041666669</v>
      </c>
      <c r="D32" s="139" t="s">
        <v>2458</v>
      </c>
      <c r="E32" s="126">
        <v>235</v>
      </c>
      <c r="F32" s="145" t="str">
        <f>VLOOKUP(E32,VIP!$A$2:$O13045,2,0)</f>
        <v>DRBR235</v>
      </c>
      <c r="G32" s="137" t="str">
        <f>VLOOKUP(E32,'LISTADO ATM'!$A$2:$B$897,2,0)</f>
        <v xml:space="preserve">ATM Oficina Multicentro La Sirena San Isidro </v>
      </c>
      <c r="H32" s="137" t="str">
        <f>VLOOKUP(E32,VIP!$A$2:$O17908,7,FALSE)</f>
        <v>Si</v>
      </c>
      <c r="I32" s="137" t="str">
        <f>VLOOKUP(E32,VIP!$A$2:$O9873,8,FALSE)</f>
        <v>Si</v>
      </c>
      <c r="J32" s="137" t="str">
        <f>VLOOKUP(E32,VIP!$A$2:$O9823,8,FALSE)</f>
        <v>Si</v>
      </c>
      <c r="K32" s="137" t="str">
        <f>VLOOKUP(E32,VIP!$A$2:$O13397,6,0)</f>
        <v>SI</v>
      </c>
      <c r="L32" s="127" t="s">
        <v>2418</v>
      </c>
      <c r="M32" s="200" t="s">
        <v>2645</v>
      </c>
      <c r="N32" s="138" t="s">
        <v>2462</v>
      </c>
      <c r="O32" s="137" t="s">
        <v>2463</v>
      </c>
      <c r="P32" s="140"/>
      <c r="Q32" s="201">
        <v>44327.519444444442</v>
      </c>
    </row>
    <row r="33" spans="1:17" ht="18" x14ac:dyDescent="0.25">
      <c r="A33" s="137" t="str">
        <f>VLOOKUP(E33,'LISTADO ATM'!$A$2:$C$898,3,0)</f>
        <v>ESTE</v>
      </c>
      <c r="B33" s="134" t="s">
        <v>2612</v>
      </c>
      <c r="C33" s="139">
        <v>44326.727986111109</v>
      </c>
      <c r="D33" s="139" t="s">
        <v>2458</v>
      </c>
      <c r="E33" s="126">
        <v>294</v>
      </c>
      <c r="F33" s="145" t="str">
        <f>VLOOKUP(E33,VIP!$A$2:$O13046,2,0)</f>
        <v>DRBR294</v>
      </c>
      <c r="G33" s="137" t="str">
        <f>VLOOKUP(E33,'LISTADO ATM'!$A$2:$B$897,2,0)</f>
        <v xml:space="preserve">ATM Plaza Zaglul San Pedro II </v>
      </c>
      <c r="H33" s="137" t="str">
        <f>VLOOKUP(E33,VIP!$A$2:$O17909,7,FALSE)</f>
        <v>Si</v>
      </c>
      <c r="I33" s="137" t="str">
        <f>VLOOKUP(E33,VIP!$A$2:$O9874,8,FALSE)</f>
        <v>Si</v>
      </c>
      <c r="J33" s="137" t="str">
        <f>VLOOKUP(E33,VIP!$A$2:$O9824,8,FALSE)</f>
        <v>Si</v>
      </c>
      <c r="K33" s="137" t="str">
        <f>VLOOKUP(E33,VIP!$A$2:$O13398,6,0)</f>
        <v>NO</v>
      </c>
      <c r="L33" s="127" t="s">
        <v>2418</v>
      </c>
      <c r="M33" s="200" t="s">
        <v>2645</v>
      </c>
      <c r="N33" s="138" t="s">
        <v>2462</v>
      </c>
      <c r="O33" s="137" t="s">
        <v>2463</v>
      </c>
      <c r="P33" s="140"/>
      <c r="Q33" s="201">
        <v>44327.44027777778</v>
      </c>
    </row>
    <row r="34" spans="1:17" ht="18" x14ac:dyDescent="0.25">
      <c r="A34" s="137" t="str">
        <f>VLOOKUP(E34,'LISTADO ATM'!$A$2:$C$898,3,0)</f>
        <v>DISTRITO NACIONAL</v>
      </c>
      <c r="B34" s="134" t="s">
        <v>2613</v>
      </c>
      <c r="C34" s="139">
        <v>44326.766585648147</v>
      </c>
      <c r="D34" s="139" t="s">
        <v>2482</v>
      </c>
      <c r="E34" s="126">
        <v>567</v>
      </c>
      <c r="F34" s="145" t="str">
        <f>VLOOKUP(E34,VIP!$A$2:$O13047,2,0)</f>
        <v>DRBR015</v>
      </c>
      <c r="G34" s="137" t="str">
        <f>VLOOKUP(E34,'LISTADO ATM'!$A$2:$B$897,2,0)</f>
        <v xml:space="preserve">ATM Oficina Máximo Gómez </v>
      </c>
      <c r="H34" s="137" t="str">
        <f>VLOOKUP(E34,VIP!$A$2:$O17910,7,FALSE)</f>
        <v>Si</v>
      </c>
      <c r="I34" s="137" t="str">
        <f>VLOOKUP(E34,VIP!$A$2:$O9875,8,FALSE)</f>
        <v>Si</v>
      </c>
      <c r="J34" s="137" t="str">
        <f>VLOOKUP(E34,VIP!$A$2:$O9825,8,FALSE)</f>
        <v>Si</v>
      </c>
      <c r="K34" s="137" t="str">
        <f>VLOOKUP(E34,VIP!$A$2:$O13399,6,0)</f>
        <v>NO</v>
      </c>
      <c r="L34" s="127" t="s">
        <v>2449</v>
      </c>
      <c r="M34" s="138" t="s">
        <v>2455</v>
      </c>
      <c r="N34" s="138" t="s">
        <v>2462</v>
      </c>
      <c r="O34" s="137" t="s">
        <v>2483</v>
      </c>
      <c r="P34" s="140"/>
      <c r="Q34" s="138" t="s">
        <v>2449</v>
      </c>
    </row>
    <row r="35" spans="1:17" ht="18" x14ac:dyDescent="0.25">
      <c r="A35" s="137" t="str">
        <f>VLOOKUP(E35,'LISTADO ATM'!$A$2:$C$898,3,0)</f>
        <v>DISTRITO NACIONAL</v>
      </c>
      <c r="B35" s="134" t="s">
        <v>2614</v>
      </c>
      <c r="C35" s="139">
        <v>44326.782592592594</v>
      </c>
      <c r="D35" s="139" t="s">
        <v>2458</v>
      </c>
      <c r="E35" s="126">
        <v>949</v>
      </c>
      <c r="F35" s="145" t="str">
        <f>VLOOKUP(E35,VIP!$A$2:$O13048,2,0)</f>
        <v>DRBR23D</v>
      </c>
      <c r="G35" s="137" t="str">
        <f>VLOOKUP(E35,'LISTADO ATM'!$A$2:$B$897,2,0)</f>
        <v xml:space="preserve">ATM S/M Bravo San Isidro Coral Mall </v>
      </c>
      <c r="H35" s="137" t="str">
        <f>VLOOKUP(E35,VIP!$A$2:$O17911,7,FALSE)</f>
        <v>Si</v>
      </c>
      <c r="I35" s="137" t="str">
        <f>VLOOKUP(E35,VIP!$A$2:$O9876,8,FALSE)</f>
        <v>No</v>
      </c>
      <c r="J35" s="137" t="str">
        <f>VLOOKUP(E35,VIP!$A$2:$O9826,8,FALSE)</f>
        <v>No</v>
      </c>
      <c r="K35" s="137" t="str">
        <f>VLOOKUP(E35,VIP!$A$2:$O13400,6,0)</f>
        <v>NO</v>
      </c>
      <c r="L35" s="127" t="s">
        <v>2449</v>
      </c>
      <c r="M35" s="138" t="s">
        <v>2455</v>
      </c>
      <c r="N35" s="138" t="s">
        <v>2462</v>
      </c>
      <c r="O35" s="137" t="s">
        <v>2463</v>
      </c>
      <c r="P35" s="140"/>
      <c r="Q35" s="138" t="s">
        <v>2449</v>
      </c>
    </row>
    <row r="36" spans="1:17" ht="18" x14ac:dyDescent="0.25">
      <c r="A36" s="137" t="str">
        <f>VLOOKUP(E36,'LISTADO ATM'!$A$2:$C$898,3,0)</f>
        <v>SUR</v>
      </c>
      <c r="B36" s="134" t="s">
        <v>2615</v>
      </c>
      <c r="C36" s="139">
        <v>44326.790717592594</v>
      </c>
      <c r="D36" s="139" t="s">
        <v>2458</v>
      </c>
      <c r="E36" s="126">
        <v>995</v>
      </c>
      <c r="F36" s="145" t="str">
        <f>VLOOKUP(E36,VIP!$A$2:$O13049,2,0)</f>
        <v>DRBR545</v>
      </c>
      <c r="G36" s="137" t="str">
        <f>VLOOKUP(E36,'LISTADO ATM'!$A$2:$B$897,2,0)</f>
        <v xml:space="preserve">ATM Oficina San Cristobal III (Lobby) </v>
      </c>
      <c r="H36" s="137" t="str">
        <f>VLOOKUP(E36,VIP!$A$2:$O17912,7,FALSE)</f>
        <v>Si</v>
      </c>
      <c r="I36" s="137" t="str">
        <f>VLOOKUP(E36,VIP!$A$2:$O9877,8,FALSE)</f>
        <v>No</v>
      </c>
      <c r="J36" s="137" t="str">
        <f>VLOOKUP(E36,VIP!$A$2:$O9827,8,FALSE)</f>
        <v>No</v>
      </c>
      <c r="K36" s="137" t="str">
        <f>VLOOKUP(E36,VIP!$A$2:$O13401,6,0)</f>
        <v>NO</v>
      </c>
      <c r="L36" s="127" t="s">
        <v>2418</v>
      </c>
      <c r="M36" s="200" t="s">
        <v>2645</v>
      </c>
      <c r="N36" s="138" t="s">
        <v>2462</v>
      </c>
      <c r="O36" s="137" t="s">
        <v>2463</v>
      </c>
      <c r="P36" s="140"/>
      <c r="Q36" s="201">
        <v>44327.595833333333</v>
      </c>
    </row>
    <row r="37" spans="1:17" ht="18" x14ac:dyDescent="0.25">
      <c r="A37" s="137" t="str">
        <f>VLOOKUP(E37,'LISTADO ATM'!$A$2:$C$898,3,0)</f>
        <v>DISTRITO NACIONAL</v>
      </c>
      <c r="B37" s="134" t="s">
        <v>2616</v>
      </c>
      <c r="C37" s="139">
        <v>44326.809236111112</v>
      </c>
      <c r="D37" s="139" t="s">
        <v>2458</v>
      </c>
      <c r="E37" s="126">
        <v>415</v>
      </c>
      <c r="F37" s="145" t="str">
        <f>VLOOKUP(E37,VIP!$A$2:$O13050,2,0)</f>
        <v>DRBR415</v>
      </c>
      <c r="G37" s="137" t="str">
        <f>VLOOKUP(E37,'LISTADO ATM'!$A$2:$B$897,2,0)</f>
        <v xml:space="preserve">ATM Autobanco San Martín I </v>
      </c>
      <c r="H37" s="137" t="str">
        <f>VLOOKUP(E37,VIP!$A$2:$O17913,7,FALSE)</f>
        <v>Si</v>
      </c>
      <c r="I37" s="137" t="str">
        <f>VLOOKUP(E37,VIP!$A$2:$O9878,8,FALSE)</f>
        <v>Si</v>
      </c>
      <c r="J37" s="137" t="str">
        <f>VLOOKUP(E37,VIP!$A$2:$O9828,8,FALSE)</f>
        <v>Si</v>
      </c>
      <c r="K37" s="137" t="str">
        <f>VLOOKUP(E37,VIP!$A$2:$O13402,6,0)</f>
        <v>NO</v>
      </c>
      <c r="L37" s="127" t="s">
        <v>2449</v>
      </c>
      <c r="M37" s="200" t="s">
        <v>2645</v>
      </c>
      <c r="N37" s="138" t="s">
        <v>2462</v>
      </c>
      <c r="O37" s="137" t="s">
        <v>2463</v>
      </c>
      <c r="P37" s="140"/>
      <c r="Q37" s="201">
        <v>44327.592361111114</v>
      </c>
    </row>
    <row r="38" spans="1:17" ht="18" x14ac:dyDescent="0.25">
      <c r="A38" s="137" t="str">
        <f>VLOOKUP(E38,'LISTADO ATM'!$A$2:$C$898,3,0)</f>
        <v>ESTE</v>
      </c>
      <c r="B38" s="134" t="s">
        <v>2617</v>
      </c>
      <c r="C38" s="139">
        <v>44326.818379629629</v>
      </c>
      <c r="D38" s="139" t="s">
        <v>2180</v>
      </c>
      <c r="E38" s="126">
        <v>912</v>
      </c>
      <c r="F38" s="145" t="str">
        <f>VLOOKUP(E38,VIP!$A$2:$O13051,2,0)</f>
        <v>DRBR973</v>
      </c>
      <c r="G38" s="137" t="str">
        <f>VLOOKUP(E38,'LISTADO ATM'!$A$2:$B$897,2,0)</f>
        <v xml:space="preserve">ATM Oficina San Pedro II </v>
      </c>
      <c r="H38" s="137" t="str">
        <f>VLOOKUP(E38,VIP!$A$2:$O17914,7,FALSE)</f>
        <v>Si</v>
      </c>
      <c r="I38" s="137" t="str">
        <f>VLOOKUP(E38,VIP!$A$2:$O9879,8,FALSE)</f>
        <v>Si</v>
      </c>
      <c r="J38" s="137" t="str">
        <f>VLOOKUP(E38,VIP!$A$2:$O9829,8,FALSE)</f>
        <v>Si</v>
      </c>
      <c r="K38" s="137" t="str">
        <f>VLOOKUP(E38,VIP!$A$2:$O13403,6,0)</f>
        <v>SI</v>
      </c>
      <c r="L38" s="127" t="s">
        <v>2219</v>
      </c>
      <c r="M38" s="200" t="s">
        <v>2645</v>
      </c>
      <c r="N38" s="138" t="s">
        <v>2462</v>
      </c>
      <c r="O38" s="137" t="s">
        <v>2464</v>
      </c>
      <c r="P38" s="140"/>
      <c r="Q38" s="201">
        <v>44327.436805555553</v>
      </c>
    </row>
    <row r="39" spans="1:17" ht="18" x14ac:dyDescent="0.25">
      <c r="A39" s="137" t="str">
        <f>VLOOKUP(E39,'LISTADO ATM'!$A$2:$C$898,3,0)</f>
        <v>NORTE</v>
      </c>
      <c r="B39" s="134" t="s">
        <v>2618</v>
      </c>
      <c r="C39" s="139">
        <v>44326.819861111115</v>
      </c>
      <c r="D39" s="139" t="s">
        <v>2181</v>
      </c>
      <c r="E39" s="126">
        <v>595</v>
      </c>
      <c r="F39" s="145" t="str">
        <f>VLOOKUP(E39,VIP!$A$2:$O13052,2,0)</f>
        <v>DRBR595</v>
      </c>
      <c r="G39" s="137" t="str">
        <f>VLOOKUP(E39,'LISTADO ATM'!$A$2:$B$897,2,0)</f>
        <v xml:space="preserve">ATM S/M Central I (Santiago) </v>
      </c>
      <c r="H39" s="137" t="str">
        <f>VLOOKUP(E39,VIP!$A$2:$O17915,7,FALSE)</f>
        <v>Si</v>
      </c>
      <c r="I39" s="137" t="str">
        <f>VLOOKUP(E39,VIP!$A$2:$O9880,8,FALSE)</f>
        <v>Si</v>
      </c>
      <c r="J39" s="137" t="str">
        <f>VLOOKUP(E39,VIP!$A$2:$O9830,8,FALSE)</f>
        <v>Si</v>
      </c>
      <c r="K39" s="137" t="str">
        <f>VLOOKUP(E39,VIP!$A$2:$O13404,6,0)</f>
        <v>NO</v>
      </c>
      <c r="L39" s="127" t="s">
        <v>2219</v>
      </c>
      <c r="M39" s="200" t="s">
        <v>2645</v>
      </c>
      <c r="N39" s="138" t="s">
        <v>2462</v>
      </c>
      <c r="O39" s="137" t="s">
        <v>2593</v>
      </c>
      <c r="P39" s="140"/>
      <c r="Q39" s="201">
        <v>44327.438194444447</v>
      </c>
    </row>
    <row r="40" spans="1:17" ht="18" x14ac:dyDescent="0.25">
      <c r="A40" s="137" t="str">
        <f>VLOOKUP(E40,'LISTADO ATM'!$A$2:$C$898,3,0)</f>
        <v>ESTE</v>
      </c>
      <c r="B40" s="134" t="s">
        <v>2619</v>
      </c>
      <c r="C40" s="139">
        <v>44326.821875000001</v>
      </c>
      <c r="D40" s="139" t="s">
        <v>2180</v>
      </c>
      <c r="E40" s="126">
        <v>959</v>
      </c>
      <c r="F40" s="145" t="str">
        <f>VLOOKUP(E40,VIP!$A$2:$O13053,2,0)</f>
        <v>DRBR959</v>
      </c>
      <c r="G40" s="137" t="str">
        <f>VLOOKUP(E40,'LISTADO ATM'!$A$2:$B$897,2,0)</f>
        <v>ATM Estación Next Bavaro</v>
      </c>
      <c r="H40" s="137" t="str">
        <f>VLOOKUP(E40,VIP!$A$2:$O17916,7,FALSE)</f>
        <v>Si</v>
      </c>
      <c r="I40" s="137" t="str">
        <f>VLOOKUP(E40,VIP!$A$2:$O9881,8,FALSE)</f>
        <v>Si</v>
      </c>
      <c r="J40" s="137" t="str">
        <f>VLOOKUP(E40,VIP!$A$2:$O9831,8,FALSE)</f>
        <v>Si</v>
      </c>
      <c r="K40" s="137" t="str">
        <f>VLOOKUP(E40,VIP!$A$2:$O13405,6,0)</f>
        <v>NO</v>
      </c>
      <c r="L40" s="127" t="s">
        <v>2219</v>
      </c>
      <c r="M40" s="200" t="s">
        <v>2645</v>
      </c>
      <c r="N40" s="138" t="s">
        <v>2462</v>
      </c>
      <c r="O40" s="137" t="s">
        <v>2464</v>
      </c>
      <c r="P40" s="140"/>
      <c r="Q40" s="201">
        <v>44327.575694444444</v>
      </c>
    </row>
    <row r="41" spans="1:17" ht="18" x14ac:dyDescent="0.25">
      <c r="A41" s="137" t="str">
        <f>VLOOKUP(E41,'LISTADO ATM'!$A$2:$C$898,3,0)</f>
        <v>DISTRITO NACIONAL</v>
      </c>
      <c r="B41" s="134" t="s">
        <v>2620</v>
      </c>
      <c r="C41" s="139">
        <v>44326.823171296295</v>
      </c>
      <c r="D41" s="139" t="s">
        <v>2180</v>
      </c>
      <c r="E41" s="126">
        <v>160</v>
      </c>
      <c r="F41" s="145" t="str">
        <f>VLOOKUP(E41,VIP!$A$2:$O13054,2,0)</f>
        <v>DRBR160</v>
      </c>
      <c r="G41" s="137" t="str">
        <f>VLOOKUP(E41,'LISTADO ATM'!$A$2:$B$897,2,0)</f>
        <v xml:space="preserve">ATM Oficina Herrera </v>
      </c>
      <c r="H41" s="137" t="str">
        <f>VLOOKUP(E41,VIP!$A$2:$O17917,7,FALSE)</f>
        <v>Si</v>
      </c>
      <c r="I41" s="137" t="str">
        <f>VLOOKUP(E41,VIP!$A$2:$O9882,8,FALSE)</f>
        <v>Si</v>
      </c>
      <c r="J41" s="137" t="str">
        <f>VLOOKUP(E41,VIP!$A$2:$O9832,8,FALSE)</f>
        <v>Si</v>
      </c>
      <c r="K41" s="137" t="str">
        <f>VLOOKUP(E41,VIP!$A$2:$O13406,6,0)</f>
        <v>NO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</row>
    <row r="42" spans="1:17" ht="18" x14ac:dyDescent="0.25">
      <c r="A42" s="137" t="str">
        <f>VLOOKUP(E42,'LISTADO ATM'!$A$2:$C$898,3,0)</f>
        <v>DISTRITO NACIONAL</v>
      </c>
      <c r="B42" s="134" t="s">
        <v>2621</v>
      </c>
      <c r="C42" s="139">
        <v>44326.824120370373</v>
      </c>
      <c r="D42" s="139" t="s">
        <v>2180</v>
      </c>
      <c r="E42" s="126">
        <v>551</v>
      </c>
      <c r="F42" s="145" t="str">
        <f>VLOOKUP(E42,VIP!$A$2:$O13055,2,0)</f>
        <v>DRBR01C</v>
      </c>
      <c r="G42" s="137" t="str">
        <f>VLOOKUP(E42,'LISTADO ATM'!$A$2:$B$897,2,0)</f>
        <v xml:space="preserve">ATM Oficina Padre Castellanos </v>
      </c>
      <c r="H42" s="137" t="str">
        <f>VLOOKUP(E42,VIP!$A$2:$O17918,7,FALSE)</f>
        <v>Si</v>
      </c>
      <c r="I42" s="137" t="str">
        <f>VLOOKUP(E42,VIP!$A$2:$O9883,8,FALSE)</f>
        <v>Si</v>
      </c>
      <c r="J42" s="137" t="str">
        <f>VLOOKUP(E42,VIP!$A$2:$O9833,8,FALSE)</f>
        <v>Si</v>
      </c>
      <c r="K42" s="137" t="str">
        <f>VLOOKUP(E42,VIP!$A$2:$O13407,6,0)</f>
        <v>NO</v>
      </c>
      <c r="L42" s="127" t="s">
        <v>2219</v>
      </c>
      <c r="M42" s="200" t="s">
        <v>2645</v>
      </c>
      <c r="N42" s="138" t="s">
        <v>2462</v>
      </c>
      <c r="O42" s="137" t="s">
        <v>2464</v>
      </c>
      <c r="P42" s="140"/>
      <c r="Q42" s="201">
        <v>44327.508333333331</v>
      </c>
    </row>
    <row r="43" spans="1:17" ht="18" x14ac:dyDescent="0.25">
      <c r="A43" s="137" t="str">
        <f>VLOOKUP(E43,'LISTADO ATM'!$A$2:$C$898,3,0)</f>
        <v>NORTE</v>
      </c>
      <c r="B43" s="134" t="s">
        <v>2622</v>
      </c>
      <c r="C43" s="139">
        <v>44326.826053240744</v>
      </c>
      <c r="D43" s="139" t="s">
        <v>2181</v>
      </c>
      <c r="E43" s="126">
        <v>638</v>
      </c>
      <c r="F43" s="145" t="str">
        <f>VLOOKUP(E43,VIP!$A$2:$O13056,2,0)</f>
        <v>DRBR638</v>
      </c>
      <c r="G43" s="137" t="str">
        <f>VLOOKUP(E43,'LISTADO ATM'!$A$2:$B$897,2,0)</f>
        <v xml:space="preserve">ATM S/M Yoma </v>
      </c>
      <c r="H43" s="137" t="str">
        <f>VLOOKUP(E43,VIP!$A$2:$O17919,7,FALSE)</f>
        <v>Si</v>
      </c>
      <c r="I43" s="137" t="str">
        <f>VLOOKUP(E43,VIP!$A$2:$O9884,8,FALSE)</f>
        <v>Si</v>
      </c>
      <c r="J43" s="137" t="str">
        <f>VLOOKUP(E43,VIP!$A$2:$O9834,8,FALSE)</f>
        <v>Si</v>
      </c>
      <c r="K43" s="137" t="str">
        <f>VLOOKUP(E43,VIP!$A$2:$O13408,6,0)</f>
        <v>NO</v>
      </c>
      <c r="L43" s="127" t="s">
        <v>2219</v>
      </c>
      <c r="M43" s="200" t="s">
        <v>2645</v>
      </c>
      <c r="N43" s="138" t="s">
        <v>2462</v>
      </c>
      <c r="O43" s="137" t="s">
        <v>2593</v>
      </c>
      <c r="P43" s="140"/>
      <c r="Q43" s="201">
        <v>44327.507638888892</v>
      </c>
    </row>
    <row r="44" spans="1:17" ht="18" x14ac:dyDescent="0.25">
      <c r="A44" s="137" t="str">
        <f>VLOOKUP(E44,'LISTADO ATM'!$A$2:$C$898,3,0)</f>
        <v>NORTE</v>
      </c>
      <c r="B44" s="134" t="s">
        <v>2623</v>
      </c>
      <c r="C44" s="139">
        <v>44326.830833333333</v>
      </c>
      <c r="D44" s="139" t="s">
        <v>2180</v>
      </c>
      <c r="E44" s="126">
        <v>372</v>
      </c>
      <c r="F44" s="145" t="str">
        <f>VLOOKUP(E44,VIP!$A$2:$O13057,2,0)</f>
        <v>DRBR372</v>
      </c>
      <c r="G44" s="137" t="str">
        <f>VLOOKUP(E44,'LISTADO ATM'!$A$2:$B$897,2,0)</f>
        <v>ATM Oficina Sánchez II</v>
      </c>
      <c r="H44" s="137" t="str">
        <f>VLOOKUP(E44,VIP!$A$2:$O17920,7,FALSE)</f>
        <v>N/A</v>
      </c>
      <c r="I44" s="137" t="str">
        <f>VLOOKUP(E44,VIP!$A$2:$O9885,8,FALSE)</f>
        <v>N/A</v>
      </c>
      <c r="J44" s="137" t="str">
        <f>VLOOKUP(E44,VIP!$A$2:$O9835,8,FALSE)</f>
        <v>N/A</v>
      </c>
      <c r="K44" s="137" t="str">
        <f>VLOOKUP(E44,VIP!$A$2:$O13409,6,0)</f>
        <v>N/A</v>
      </c>
      <c r="L44" s="127" t="s">
        <v>2478</v>
      </c>
      <c r="M44" s="200" t="s">
        <v>2645</v>
      </c>
      <c r="N44" s="138" t="s">
        <v>2462</v>
      </c>
      <c r="O44" s="137" t="s">
        <v>2464</v>
      </c>
      <c r="P44" s="140"/>
      <c r="Q44" s="201">
        <v>44327.520138888889</v>
      </c>
    </row>
    <row r="45" spans="1:17" ht="18" x14ac:dyDescent="0.25">
      <c r="A45" s="137" t="str">
        <f>VLOOKUP(E45,'LISTADO ATM'!$A$2:$C$898,3,0)</f>
        <v>ESTE</v>
      </c>
      <c r="B45" s="134" t="s">
        <v>2624</v>
      </c>
      <c r="C45" s="139">
        <v>44326.831990740742</v>
      </c>
      <c r="D45" s="139" t="s">
        <v>2180</v>
      </c>
      <c r="E45" s="126">
        <v>121</v>
      </c>
      <c r="F45" s="145" t="str">
        <f>VLOOKUP(E45,VIP!$A$2:$O13058,2,0)</f>
        <v>DRBR121</v>
      </c>
      <c r="G45" s="137" t="str">
        <f>VLOOKUP(E45,'LISTADO ATM'!$A$2:$B$897,2,0)</f>
        <v xml:space="preserve">ATM Oficina Bayaguana </v>
      </c>
      <c r="H45" s="137" t="str">
        <f>VLOOKUP(E45,VIP!$A$2:$O17921,7,FALSE)</f>
        <v>Si</v>
      </c>
      <c r="I45" s="137" t="str">
        <f>VLOOKUP(E45,VIP!$A$2:$O9886,8,FALSE)</f>
        <v>Si</v>
      </c>
      <c r="J45" s="137" t="str">
        <f>VLOOKUP(E45,VIP!$A$2:$O9836,8,FALSE)</f>
        <v>Si</v>
      </c>
      <c r="K45" s="137" t="str">
        <f>VLOOKUP(E45,VIP!$A$2:$O13410,6,0)</f>
        <v>SI</v>
      </c>
      <c r="L45" s="127" t="s">
        <v>2478</v>
      </c>
      <c r="M45" s="200" t="s">
        <v>2645</v>
      </c>
      <c r="N45" s="138" t="s">
        <v>2462</v>
      </c>
      <c r="O45" s="137" t="s">
        <v>2464</v>
      </c>
      <c r="P45" s="140"/>
      <c r="Q45" s="201">
        <v>44327.447222222225</v>
      </c>
    </row>
    <row r="46" spans="1:17" ht="18" x14ac:dyDescent="0.25">
      <c r="A46" s="137" t="str">
        <f>VLOOKUP(E46,'LISTADO ATM'!$A$2:$C$898,3,0)</f>
        <v>ESTE</v>
      </c>
      <c r="B46" s="134" t="s">
        <v>2625</v>
      </c>
      <c r="C46" s="139">
        <v>44326.836805555555</v>
      </c>
      <c r="D46" s="139" t="s">
        <v>2180</v>
      </c>
      <c r="E46" s="126">
        <v>830</v>
      </c>
      <c r="F46" s="145" t="str">
        <f>VLOOKUP(E46,VIP!$A$2:$O13059,2,0)</f>
        <v>DRBR830</v>
      </c>
      <c r="G46" s="137" t="str">
        <f>VLOOKUP(E46,'LISTADO ATM'!$A$2:$B$897,2,0)</f>
        <v xml:space="preserve">ATM UNP Sabana Grande de Boyá </v>
      </c>
      <c r="H46" s="137" t="str">
        <f>VLOOKUP(E46,VIP!$A$2:$O17922,7,FALSE)</f>
        <v>Si</v>
      </c>
      <c r="I46" s="137" t="str">
        <f>VLOOKUP(E46,VIP!$A$2:$O9887,8,FALSE)</f>
        <v>Si</v>
      </c>
      <c r="J46" s="137" t="str">
        <f>VLOOKUP(E46,VIP!$A$2:$O9837,8,FALSE)</f>
        <v>Si</v>
      </c>
      <c r="K46" s="137" t="str">
        <f>VLOOKUP(E46,VIP!$A$2:$O13411,6,0)</f>
        <v>NO</v>
      </c>
      <c r="L46" s="127" t="s">
        <v>2219</v>
      </c>
      <c r="M46" s="138" t="s">
        <v>2455</v>
      </c>
      <c r="N46" s="138" t="s">
        <v>2462</v>
      </c>
      <c r="O46" s="137" t="s">
        <v>2464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NORTE</v>
      </c>
      <c r="B47" s="134" t="s">
        <v>2626</v>
      </c>
      <c r="C47" s="139">
        <v>44326.838067129633</v>
      </c>
      <c r="D47" s="139" t="s">
        <v>2180</v>
      </c>
      <c r="E47" s="126">
        <v>937</v>
      </c>
      <c r="F47" s="145" t="str">
        <f>VLOOKUP(E47,VIP!$A$2:$O13060,2,0)</f>
        <v>DRBR937</v>
      </c>
      <c r="G47" s="137" t="str">
        <f>VLOOKUP(E47,'LISTADO ATM'!$A$2:$B$897,2,0)</f>
        <v xml:space="preserve">ATM Autobanco Oficina La Vega II </v>
      </c>
      <c r="H47" s="137" t="str">
        <f>VLOOKUP(E47,VIP!$A$2:$O17923,7,FALSE)</f>
        <v>Si</v>
      </c>
      <c r="I47" s="137" t="str">
        <f>VLOOKUP(E47,VIP!$A$2:$O9888,8,FALSE)</f>
        <v>Si</v>
      </c>
      <c r="J47" s="137" t="str">
        <f>VLOOKUP(E47,VIP!$A$2:$O9838,8,FALSE)</f>
        <v>Si</v>
      </c>
      <c r="K47" s="137" t="str">
        <f>VLOOKUP(E47,VIP!$A$2:$O13412,6,0)</f>
        <v>NO</v>
      </c>
      <c r="L47" s="127" t="s">
        <v>2219</v>
      </c>
      <c r="M47" s="200" t="s">
        <v>2645</v>
      </c>
      <c r="N47" s="138" t="s">
        <v>2462</v>
      </c>
      <c r="O47" s="137" t="s">
        <v>2464</v>
      </c>
      <c r="P47" s="140"/>
      <c r="Q47" s="201">
        <v>44327.506249999999</v>
      </c>
    </row>
    <row r="48" spans="1:17" ht="18" x14ac:dyDescent="0.25">
      <c r="A48" s="137" t="str">
        <f>VLOOKUP(E48,'LISTADO ATM'!$A$2:$C$898,3,0)</f>
        <v>NORTE</v>
      </c>
      <c r="B48" s="134" t="s">
        <v>2627</v>
      </c>
      <c r="C48" s="139">
        <v>44326.842777777776</v>
      </c>
      <c r="D48" s="139" t="s">
        <v>2482</v>
      </c>
      <c r="E48" s="126">
        <v>333</v>
      </c>
      <c r="F48" s="145" t="str">
        <f>VLOOKUP(E48,VIP!$A$2:$O13061,2,0)</f>
        <v>DRBR333</v>
      </c>
      <c r="G48" s="137" t="str">
        <f>VLOOKUP(E48,'LISTADO ATM'!$A$2:$B$897,2,0)</f>
        <v>ATM Oficina Turey Maimón</v>
      </c>
      <c r="H48" s="137" t="str">
        <f>VLOOKUP(E48,VIP!$A$2:$O17924,7,FALSE)</f>
        <v>Si</v>
      </c>
      <c r="I48" s="137" t="str">
        <f>VLOOKUP(E48,VIP!$A$2:$O9889,8,FALSE)</f>
        <v>Si</v>
      </c>
      <c r="J48" s="137" t="str">
        <f>VLOOKUP(E48,VIP!$A$2:$O9839,8,FALSE)</f>
        <v>Si</v>
      </c>
      <c r="K48" s="137" t="str">
        <f>VLOOKUP(E48,VIP!$A$2:$O13413,6,0)</f>
        <v>NO</v>
      </c>
      <c r="L48" s="127" t="s">
        <v>2449</v>
      </c>
      <c r="M48" s="200" t="s">
        <v>2645</v>
      </c>
      <c r="N48" s="138" t="s">
        <v>2462</v>
      </c>
      <c r="O48" s="137" t="s">
        <v>2483</v>
      </c>
      <c r="P48" s="140"/>
      <c r="Q48" s="201">
        <v>44327.518055555556</v>
      </c>
    </row>
    <row r="49" spans="1:17" ht="18" x14ac:dyDescent="0.25">
      <c r="A49" s="137" t="str">
        <f>VLOOKUP(E49,'LISTADO ATM'!$A$2:$C$898,3,0)</f>
        <v>DISTRITO NACIONAL</v>
      </c>
      <c r="B49" s="134" t="s">
        <v>2628</v>
      </c>
      <c r="C49" s="139">
        <v>44326.852789351855</v>
      </c>
      <c r="D49" s="139" t="s">
        <v>2458</v>
      </c>
      <c r="E49" s="126">
        <v>884</v>
      </c>
      <c r="F49" s="145" t="str">
        <f>VLOOKUP(E49,VIP!$A$2:$O13062,2,0)</f>
        <v>DRBR884</v>
      </c>
      <c r="G49" s="137" t="str">
        <f>VLOOKUP(E49,'LISTADO ATM'!$A$2:$B$897,2,0)</f>
        <v xml:space="preserve">ATM UNP Olé Sabana Perdida </v>
      </c>
      <c r="H49" s="137" t="str">
        <f>VLOOKUP(E49,VIP!$A$2:$O17925,7,FALSE)</f>
        <v>Si</v>
      </c>
      <c r="I49" s="137" t="str">
        <f>VLOOKUP(E49,VIP!$A$2:$O9890,8,FALSE)</f>
        <v>Si</v>
      </c>
      <c r="J49" s="137" t="str">
        <f>VLOOKUP(E49,VIP!$A$2:$O9840,8,FALSE)</f>
        <v>Si</v>
      </c>
      <c r="K49" s="137" t="str">
        <f>VLOOKUP(E49,VIP!$A$2:$O13414,6,0)</f>
        <v>NO</v>
      </c>
      <c r="L49" s="127" t="s">
        <v>2418</v>
      </c>
      <c r="M49" s="200" t="s">
        <v>2645</v>
      </c>
      <c r="N49" s="138" t="s">
        <v>2462</v>
      </c>
      <c r="O49" s="137" t="s">
        <v>2463</v>
      </c>
      <c r="P49" s="140"/>
      <c r="Q49" s="201">
        <v>44327.520833333336</v>
      </c>
    </row>
    <row r="50" spans="1:17" ht="18" x14ac:dyDescent="0.25">
      <c r="A50" s="137" t="str">
        <f>VLOOKUP(E50,'LISTADO ATM'!$A$2:$C$898,3,0)</f>
        <v>ESTE</v>
      </c>
      <c r="B50" s="134" t="s">
        <v>2629</v>
      </c>
      <c r="C50" s="139">
        <v>44326.898472222223</v>
      </c>
      <c r="D50" s="139" t="s">
        <v>2180</v>
      </c>
      <c r="E50" s="126">
        <v>386</v>
      </c>
      <c r="F50" s="145" t="str">
        <f>VLOOKUP(E50,VIP!$A$2:$O13063,2,0)</f>
        <v>DRBR386</v>
      </c>
      <c r="G50" s="137" t="str">
        <f>VLOOKUP(E50,'LISTADO ATM'!$A$2:$B$897,2,0)</f>
        <v xml:space="preserve">ATM Plaza Verón II </v>
      </c>
      <c r="H50" s="137" t="str">
        <f>VLOOKUP(E50,VIP!$A$2:$O17926,7,FALSE)</f>
        <v>Si</v>
      </c>
      <c r="I50" s="137" t="str">
        <f>VLOOKUP(E50,VIP!$A$2:$O9891,8,FALSE)</f>
        <v>Si</v>
      </c>
      <c r="J50" s="137" t="str">
        <f>VLOOKUP(E50,VIP!$A$2:$O9841,8,FALSE)</f>
        <v>Si</v>
      </c>
      <c r="K50" s="137" t="str">
        <f>VLOOKUP(E50,VIP!$A$2:$O13415,6,0)</f>
        <v>NO</v>
      </c>
      <c r="L50" s="127" t="s">
        <v>2219</v>
      </c>
      <c r="M50" s="200" t="s">
        <v>2645</v>
      </c>
      <c r="N50" s="138" t="s">
        <v>2462</v>
      </c>
      <c r="O50" s="137" t="s">
        <v>2464</v>
      </c>
      <c r="P50" s="140"/>
      <c r="Q50" s="201">
        <v>44327.590277777781</v>
      </c>
    </row>
    <row r="51" spans="1:17" ht="18" x14ac:dyDescent="0.25">
      <c r="A51" s="137" t="str">
        <f>VLOOKUP(E51,'LISTADO ATM'!$A$2:$C$898,3,0)</f>
        <v>SUR</v>
      </c>
      <c r="B51" s="134" t="s">
        <v>2630</v>
      </c>
      <c r="C51" s="139">
        <v>44326.899270833332</v>
      </c>
      <c r="D51" s="139" t="s">
        <v>2180</v>
      </c>
      <c r="E51" s="126">
        <v>885</v>
      </c>
      <c r="F51" s="145" t="str">
        <f>VLOOKUP(E51,VIP!$A$2:$O13064,2,0)</f>
        <v>DRBR885</v>
      </c>
      <c r="G51" s="137" t="str">
        <f>VLOOKUP(E51,'LISTADO ATM'!$A$2:$B$897,2,0)</f>
        <v xml:space="preserve">ATM UNP Rancho Arriba </v>
      </c>
      <c r="H51" s="137" t="str">
        <f>VLOOKUP(E51,VIP!$A$2:$O17927,7,FALSE)</f>
        <v>Si</v>
      </c>
      <c r="I51" s="137" t="str">
        <f>VLOOKUP(E51,VIP!$A$2:$O9892,8,FALSE)</f>
        <v>Si</v>
      </c>
      <c r="J51" s="137" t="str">
        <f>VLOOKUP(E51,VIP!$A$2:$O9842,8,FALSE)</f>
        <v>Si</v>
      </c>
      <c r="K51" s="137" t="str">
        <f>VLOOKUP(E51,VIP!$A$2:$O13416,6,0)</f>
        <v>NO</v>
      </c>
      <c r="L51" s="127" t="s">
        <v>2219</v>
      </c>
      <c r="M51" s="200" t="s">
        <v>2645</v>
      </c>
      <c r="N51" s="138" t="s">
        <v>2462</v>
      </c>
      <c r="O51" s="137" t="s">
        <v>2464</v>
      </c>
      <c r="P51" s="140"/>
      <c r="Q51" s="201">
        <v>44327.438888888886</v>
      </c>
    </row>
    <row r="52" spans="1:17" ht="18" x14ac:dyDescent="0.25">
      <c r="A52" s="137" t="str">
        <f>VLOOKUP(E52,'LISTADO ATM'!$A$2:$C$898,3,0)</f>
        <v>DISTRITO NACIONAL</v>
      </c>
      <c r="B52" s="134" t="s">
        <v>2631</v>
      </c>
      <c r="C52" s="139">
        <v>44326.92392361111</v>
      </c>
      <c r="D52" s="139" t="s">
        <v>2180</v>
      </c>
      <c r="E52" s="126">
        <v>678</v>
      </c>
      <c r="F52" s="145" t="str">
        <f>VLOOKUP(E52,VIP!$A$2:$O13065,2,0)</f>
        <v>DRBR678</v>
      </c>
      <c r="G52" s="137" t="str">
        <f>VLOOKUP(E52,'LISTADO ATM'!$A$2:$B$897,2,0)</f>
        <v>ATM Eco Petroleo San Isidro</v>
      </c>
      <c r="H52" s="137" t="str">
        <f>VLOOKUP(E52,VIP!$A$2:$O17928,7,FALSE)</f>
        <v>Si</v>
      </c>
      <c r="I52" s="137" t="str">
        <f>VLOOKUP(E52,VIP!$A$2:$O9893,8,FALSE)</f>
        <v>Si</v>
      </c>
      <c r="J52" s="137" t="str">
        <f>VLOOKUP(E52,VIP!$A$2:$O9843,8,FALSE)</f>
        <v>Si</v>
      </c>
      <c r="K52" s="137" t="str">
        <f>VLOOKUP(E52,VIP!$A$2:$O13417,6,0)</f>
        <v>NO</v>
      </c>
      <c r="L52" s="127" t="s">
        <v>2478</v>
      </c>
      <c r="M52" s="200" t="s">
        <v>2645</v>
      </c>
      <c r="N52" s="138" t="s">
        <v>2462</v>
      </c>
      <c r="O52" s="137" t="s">
        <v>2464</v>
      </c>
      <c r="P52" s="140"/>
      <c r="Q52" s="201">
        <v>44327.520833333336</v>
      </c>
    </row>
    <row r="53" spans="1:17" ht="18" x14ac:dyDescent="0.25">
      <c r="A53" s="137" t="str">
        <f>VLOOKUP(E53,'LISTADO ATM'!$A$2:$C$898,3,0)</f>
        <v>DISTRITO NACIONAL</v>
      </c>
      <c r="B53" s="134" t="s">
        <v>2632</v>
      </c>
      <c r="C53" s="139">
        <v>44326.92491898148</v>
      </c>
      <c r="D53" s="139" t="s">
        <v>2180</v>
      </c>
      <c r="E53" s="126">
        <v>622</v>
      </c>
      <c r="F53" s="145" t="str">
        <f>VLOOKUP(E53,VIP!$A$2:$O13066,2,0)</f>
        <v>DRBR622</v>
      </c>
      <c r="G53" s="137" t="str">
        <f>VLOOKUP(E53,'LISTADO ATM'!$A$2:$B$897,2,0)</f>
        <v xml:space="preserve">ATM Ayuntamiento D.N. </v>
      </c>
      <c r="H53" s="137" t="str">
        <f>VLOOKUP(E53,VIP!$A$2:$O17929,7,FALSE)</f>
        <v>Si</v>
      </c>
      <c r="I53" s="137" t="str">
        <f>VLOOKUP(E53,VIP!$A$2:$O9894,8,FALSE)</f>
        <v>Si</v>
      </c>
      <c r="J53" s="137" t="str">
        <f>VLOOKUP(E53,VIP!$A$2:$O9844,8,FALSE)</f>
        <v>Si</v>
      </c>
      <c r="K53" s="137" t="str">
        <f>VLOOKUP(E53,VIP!$A$2:$O13418,6,0)</f>
        <v>NO</v>
      </c>
      <c r="L53" s="127" t="s">
        <v>2245</v>
      </c>
      <c r="M53" s="200" t="s">
        <v>2645</v>
      </c>
      <c r="N53" s="138" t="s">
        <v>2462</v>
      </c>
      <c r="O53" s="137" t="s">
        <v>2464</v>
      </c>
      <c r="P53" s="140"/>
      <c r="Q53" s="201">
        <v>44327.31527777778</v>
      </c>
    </row>
    <row r="54" spans="1:17" ht="18" x14ac:dyDescent="0.25">
      <c r="A54" s="137" t="str">
        <f>VLOOKUP(E54,'LISTADO ATM'!$A$2:$C$898,3,0)</f>
        <v>DISTRITO NACIONAL</v>
      </c>
      <c r="B54" s="134" t="s">
        <v>2633</v>
      </c>
      <c r="C54" s="139">
        <v>44326.929131944446</v>
      </c>
      <c r="D54" s="139" t="s">
        <v>2458</v>
      </c>
      <c r="E54" s="126">
        <v>577</v>
      </c>
      <c r="F54" s="145" t="str">
        <f>VLOOKUP(E54,VIP!$A$2:$O13067,2,0)</f>
        <v>DRBR173</v>
      </c>
      <c r="G54" s="137" t="str">
        <f>VLOOKUP(E54,'LISTADO ATM'!$A$2:$B$897,2,0)</f>
        <v xml:space="preserve">ATM Olé Ave. Duarte </v>
      </c>
      <c r="H54" s="137" t="str">
        <f>VLOOKUP(E54,VIP!$A$2:$O17930,7,FALSE)</f>
        <v>Si</v>
      </c>
      <c r="I54" s="137" t="str">
        <f>VLOOKUP(E54,VIP!$A$2:$O9895,8,FALSE)</f>
        <v>Si</v>
      </c>
      <c r="J54" s="137" t="str">
        <f>VLOOKUP(E54,VIP!$A$2:$O9845,8,FALSE)</f>
        <v>Si</v>
      </c>
      <c r="K54" s="137" t="str">
        <f>VLOOKUP(E54,VIP!$A$2:$O13419,6,0)</f>
        <v>SI</v>
      </c>
      <c r="L54" s="127" t="s">
        <v>2449</v>
      </c>
      <c r="M54" s="138" t="s">
        <v>2455</v>
      </c>
      <c r="N54" s="138" t="s">
        <v>2462</v>
      </c>
      <c r="O54" s="137" t="s">
        <v>2463</v>
      </c>
      <c r="P54" s="140"/>
      <c r="Q54" s="138" t="s">
        <v>2449</v>
      </c>
    </row>
    <row r="55" spans="1:17" ht="18" x14ac:dyDescent="0.25">
      <c r="A55" s="137" t="str">
        <f>VLOOKUP(E55,'LISTADO ATM'!$A$2:$C$898,3,0)</f>
        <v>DISTRITO NACIONAL</v>
      </c>
      <c r="B55" s="134" t="s">
        <v>2634</v>
      </c>
      <c r="C55" s="139">
        <v>44326.931504629632</v>
      </c>
      <c r="D55" s="139" t="s">
        <v>2482</v>
      </c>
      <c r="E55" s="126">
        <v>231</v>
      </c>
      <c r="F55" s="145" t="str">
        <f>VLOOKUP(E55,VIP!$A$2:$O13068,2,0)</f>
        <v>DRBR231</v>
      </c>
      <c r="G55" s="137" t="str">
        <f>VLOOKUP(E55,'LISTADO ATM'!$A$2:$B$897,2,0)</f>
        <v xml:space="preserve">ATM Oficina Zona Oriental </v>
      </c>
      <c r="H55" s="137" t="str">
        <f>VLOOKUP(E55,VIP!$A$2:$O17931,7,FALSE)</f>
        <v>Si</v>
      </c>
      <c r="I55" s="137" t="str">
        <f>VLOOKUP(E55,VIP!$A$2:$O9896,8,FALSE)</f>
        <v>Si</v>
      </c>
      <c r="J55" s="137" t="str">
        <f>VLOOKUP(E55,VIP!$A$2:$O9846,8,FALSE)</f>
        <v>Si</v>
      </c>
      <c r="K55" s="137" t="str">
        <f>VLOOKUP(E55,VIP!$A$2:$O13420,6,0)</f>
        <v>SI</v>
      </c>
      <c r="L55" s="127" t="s">
        <v>2572</v>
      </c>
      <c r="M55" s="138" t="s">
        <v>2455</v>
      </c>
      <c r="N55" s="138" t="s">
        <v>2462</v>
      </c>
      <c r="O55" s="137" t="s">
        <v>2483</v>
      </c>
      <c r="P55" s="140"/>
      <c r="Q55" s="138" t="s">
        <v>2572</v>
      </c>
    </row>
    <row r="56" spans="1:17" ht="18" x14ac:dyDescent="0.25">
      <c r="A56" s="137" t="str">
        <f>VLOOKUP(E56,'LISTADO ATM'!$A$2:$C$898,3,0)</f>
        <v>DISTRITO NACIONAL</v>
      </c>
      <c r="B56" s="134" t="s">
        <v>2635</v>
      </c>
      <c r="C56" s="139">
        <v>44326.935173611113</v>
      </c>
      <c r="D56" s="139" t="s">
        <v>2458</v>
      </c>
      <c r="E56" s="126">
        <v>793</v>
      </c>
      <c r="F56" s="145" t="str">
        <f>VLOOKUP(E56,VIP!$A$2:$O13069,2,0)</f>
        <v>DRBR793</v>
      </c>
      <c r="G56" s="137" t="str">
        <f>VLOOKUP(E56,'LISTADO ATM'!$A$2:$B$897,2,0)</f>
        <v xml:space="preserve">ATM Centro de Caja Agora Mall </v>
      </c>
      <c r="H56" s="137" t="str">
        <f>VLOOKUP(E56,VIP!$A$2:$O17932,7,FALSE)</f>
        <v>Si</v>
      </c>
      <c r="I56" s="137" t="str">
        <f>VLOOKUP(E56,VIP!$A$2:$O9897,8,FALSE)</f>
        <v>Si</v>
      </c>
      <c r="J56" s="137" t="str">
        <f>VLOOKUP(E56,VIP!$A$2:$O9847,8,FALSE)</f>
        <v>Si</v>
      </c>
      <c r="K56" s="137" t="str">
        <f>VLOOKUP(E56,VIP!$A$2:$O13421,6,0)</f>
        <v>NO</v>
      </c>
      <c r="L56" s="127" t="s">
        <v>2572</v>
      </c>
      <c r="M56" s="200" t="s">
        <v>2645</v>
      </c>
      <c r="N56" s="138" t="s">
        <v>2462</v>
      </c>
      <c r="O56" s="137" t="s">
        <v>2463</v>
      </c>
      <c r="P56" s="140"/>
      <c r="Q56" s="201">
        <v>44327.515277777777</v>
      </c>
    </row>
    <row r="57" spans="1:17" ht="18" x14ac:dyDescent="0.25">
      <c r="A57" s="137" t="str">
        <f>VLOOKUP(E57,'LISTADO ATM'!$A$2:$C$898,3,0)</f>
        <v>NORTE</v>
      </c>
      <c r="B57" s="134" t="s">
        <v>2636</v>
      </c>
      <c r="C57" s="139">
        <v>44326.947534722225</v>
      </c>
      <c r="D57" s="139" t="s">
        <v>2482</v>
      </c>
      <c r="E57" s="126">
        <v>304</v>
      </c>
      <c r="F57" s="145" t="str">
        <f>VLOOKUP(E57,VIP!$A$2:$O13070,2,0)</f>
        <v>DRBR304</v>
      </c>
      <c r="G57" s="137" t="str">
        <f>VLOOKUP(E57,'LISTADO ATM'!$A$2:$B$897,2,0)</f>
        <v xml:space="preserve">ATM Multicentro La Sirena Estrella Sadhala </v>
      </c>
      <c r="H57" s="137" t="str">
        <f>VLOOKUP(E57,VIP!$A$2:$O17933,7,FALSE)</f>
        <v>Si</v>
      </c>
      <c r="I57" s="137" t="str">
        <f>VLOOKUP(E57,VIP!$A$2:$O9898,8,FALSE)</f>
        <v>Si</v>
      </c>
      <c r="J57" s="137" t="str">
        <f>VLOOKUP(E57,VIP!$A$2:$O9848,8,FALSE)</f>
        <v>Si</v>
      </c>
      <c r="K57" s="137" t="str">
        <f>VLOOKUP(E57,VIP!$A$2:$O13422,6,0)</f>
        <v>NO</v>
      </c>
      <c r="L57" s="127" t="s">
        <v>2572</v>
      </c>
      <c r="M57" s="200" t="s">
        <v>2645</v>
      </c>
      <c r="N57" s="138" t="s">
        <v>2462</v>
      </c>
      <c r="O57" s="137" t="s">
        <v>2483</v>
      </c>
      <c r="P57" s="140"/>
      <c r="Q57" s="201">
        <v>44327.593055555553</v>
      </c>
    </row>
    <row r="58" spans="1:17" s="96" customFormat="1" ht="18" x14ac:dyDescent="0.25">
      <c r="A58" s="137" t="str">
        <f>VLOOKUP(E58,'LISTADO ATM'!$A$2:$C$898,3,0)</f>
        <v>DISTRITO NACIONAL</v>
      </c>
      <c r="B58" s="134" t="s">
        <v>2642</v>
      </c>
      <c r="C58" s="139">
        <v>44327.008425925924</v>
      </c>
      <c r="D58" s="139" t="s">
        <v>2458</v>
      </c>
      <c r="E58" s="126">
        <v>471</v>
      </c>
      <c r="F58" s="146" t="str">
        <f>VLOOKUP(E58,VIP!$A$2:$O13075,2,0)</f>
        <v>DRBR471</v>
      </c>
      <c r="G58" s="137" t="str">
        <f>VLOOKUP(E58,'LISTADO ATM'!$A$2:$B$897,2,0)</f>
        <v>ATM Autoservicio DGT I</v>
      </c>
      <c r="H58" s="137" t="str">
        <f>VLOOKUP(E58,VIP!$A$2:$O17938,7,FALSE)</f>
        <v>Si</v>
      </c>
      <c r="I58" s="137" t="str">
        <f>VLOOKUP(E58,VIP!$A$2:$O9903,8,FALSE)</f>
        <v>Si</v>
      </c>
      <c r="J58" s="137" t="str">
        <f>VLOOKUP(E58,VIP!$A$2:$O9853,8,FALSE)</f>
        <v>Si</v>
      </c>
      <c r="K58" s="137" t="str">
        <f>VLOOKUP(E58,VIP!$A$2:$O13427,6,0)</f>
        <v>NO</v>
      </c>
      <c r="L58" s="127" t="s">
        <v>2572</v>
      </c>
      <c r="M58" s="138" t="s">
        <v>2455</v>
      </c>
      <c r="N58" s="138" t="s">
        <v>2462</v>
      </c>
      <c r="O58" s="137" t="s">
        <v>2463</v>
      </c>
      <c r="P58" s="140"/>
      <c r="Q58" s="138" t="s">
        <v>2572</v>
      </c>
    </row>
    <row r="59" spans="1:17" s="96" customFormat="1" ht="18" x14ac:dyDescent="0.25">
      <c r="A59" s="137" t="str">
        <f>VLOOKUP(E59,'LISTADO ATM'!$A$2:$C$898,3,0)</f>
        <v>DISTRITO NACIONAL</v>
      </c>
      <c r="B59" s="134" t="s">
        <v>2641</v>
      </c>
      <c r="C59" s="139">
        <v>44327.015844907408</v>
      </c>
      <c r="D59" s="139" t="s">
        <v>2458</v>
      </c>
      <c r="E59" s="126">
        <v>931</v>
      </c>
      <c r="F59" s="146" t="str">
        <f>VLOOKUP(E59,VIP!$A$2:$O13074,2,0)</f>
        <v>DRBR24N</v>
      </c>
      <c r="G59" s="137" t="str">
        <f>VLOOKUP(E59,'LISTADO ATM'!$A$2:$B$897,2,0)</f>
        <v xml:space="preserve">ATM Autobanco Luperón I </v>
      </c>
      <c r="H59" s="137" t="str">
        <f>VLOOKUP(E59,VIP!$A$2:$O17937,7,FALSE)</f>
        <v>Si</v>
      </c>
      <c r="I59" s="137" t="str">
        <f>VLOOKUP(E59,VIP!$A$2:$O9902,8,FALSE)</f>
        <v>Si</v>
      </c>
      <c r="J59" s="137" t="str">
        <f>VLOOKUP(E59,VIP!$A$2:$O9852,8,FALSE)</f>
        <v>Si</v>
      </c>
      <c r="K59" s="137" t="str">
        <f>VLOOKUP(E59,VIP!$A$2:$O13426,6,0)</f>
        <v>NO</v>
      </c>
      <c r="L59" s="127" t="s">
        <v>2418</v>
      </c>
      <c r="M59" s="200" t="s">
        <v>2645</v>
      </c>
      <c r="N59" s="138" t="s">
        <v>2462</v>
      </c>
      <c r="O59" s="137" t="s">
        <v>2463</v>
      </c>
      <c r="P59" s="140"/>
      <c r="Q59" s="201">
        <v>44327.579861111109</v>
      </c>
    </row>
    <row r="60" spans="1:17" s="96" customFormat="1" ht="18" x14ac:dyDescent="0.25">
      <c r="A60" s="137" t="str">
        <f>VLOOKUP(E60,'LISTADO ATM'!$A$2:$C$898,3,0)</f>
        <v>NORTE</v>
      </c>
      <c r="B60" s="134" t="s">
        <v>2640</v>
      </c>
      <c r="C60" s="139">
        <v>44327.035601851851</v>
      </c>
      <c r="D60" s="139" t="s">
        <v>2181</v>
      </c>
      <c r="E60" s="126">
        <v>538</v>
      </c>
      <c r="F60" s="146" t="str">
        <f>VLOOKUP(E60,VIP!$A$2:$O13073,2,0)</f>
        <v>DRBR538</v>
      </c>
      <c r="G60" s="137" t="str">
        <f>VLOOKUP(E60,'LISTADO ATM'!$A$2:$B$897,2,0)</f>
        <v>ATM  Autoservicio San Fco. Macorís</v>
      </c>
      <c r="H60" s="137" t="str">
        <f>VLOOKUP(E60,VIP!$A$2:$O17936,7,FALSE)</f>
        <v>Si</v>
      </c>
      <c r="I60" s="137" t="str">
        <f>VLOOKUP(E60,VIP!$A$2:$O9901,8,FALSE)</f>
        <v>Si</v>
      </c>
      <c r="J60" s="137" t="str">
        <f>VLOOKUP(E60,VIP!$A$2:$O9851,8,FALSE)</f>
        <v>Si</v>
      </c>
      <c r="K60" s="137" t="str">
        <f>VLOOKUP(E60,VIP!$A$2:$O13425,6,0)</f>
        <v>NO</v>
      </c>
      <c r="L60" s="127" t="s">
        <v>2478</v>
      </c>
      <c r="M60" s="200" t="s">
        <v>2645</v>
      </c>
      <c r="N60" s="138" t="s">
        <v>2462</v>
      </c>
      <c r="O60" s="137" t="s">
        <v>2491</v>
      </c>
      <c r="P60" s="140"/>
      <c r="Q60" s="201">
        <v>44327.521527777775</v>
      </c>
    </row>
    <row r="61" spans="1:17" s="96" customFormat="1" ht="18" x14ac:dyDescent="0.25">
      <c r="A61" s="137" t="str">
        <f>VLOOKUP(E61,'LISTADO ATM'!$A$2:$C$898,3,0)</f>
        <v>NORTE</v>
      </c>
      <c r="B61" s="134" t="s">
        <v>2639</v>
      </c>
      <c r="C61" s="139">
        <v>44327.038564814815</v>
      </c>
      <c r="D61" s="139" t="s">
        <v>2482</v>
      </c>
      <c r="E61" s="126">
        <v>736</v>
      </c>
      <c r="F61" s="146" t="str">
        <f>VLOOKUP(E61,VIP!$A$2:$O13072,2,0)</f>
        <v>DRBR071</v>
      </c>
      <c r="G61" s="137" t="str">
        <f>VLOOKUP(E61,'LISTADO ATM'!$A$2:$B$897,2,0)</f>
        <v xml:space="preserve">ATM Oficina Puerto Plata I </v>
      </c>
      <c r="H61" s="137" t="str">
        <f>VLOOKUP(E61,VIP!$A$2:$O17935,7,FALSE)</f>
        <v>Si</v>
      </c>
      <c r="I61" s="137" t="str">
        <f>VLOOKUP(E61,VIP!$A$2:$O9900,8,FALSE)</f>
        <v>Si</v>
      </c>
      <c r="J61" s="137" t="str">
        <f>VLOOKUP(E61,VIP!$A$2:$O9850,8,FALSE)</f>
        <v>Si</v>
      </c>
      <c r="K61" s="137" t="str">
        <f>VLOOKUP(E61,VIP!$A$2:$O13424,6,0)</f>
        <v>SI</v>
      </c>
      <c r="L61" s="127" t="s">
        <v>2449</v>
      </c>
      <c r="M61" s="200" t="s">
        <v>2645</v>
      </c>
      <c r="N61" s="138" t="s">
        <v>2462</v>
      </c>
      <c r="O61" s="137" t="s">
        <v>2483</v>
      </c>
      <c r="P61" s="140"/>
      <c r="Q61" s="201">
        <v>44327.383333333331</v>
      </c>
    </row>
    <row r="62" spans="1:17" s="96" customFormat="1" ht="18" x14ac:dyDescent="0.25">
      <c r="A62" s="137" t="str">
        <f>VLOOKUP(E62,'LISTADO ATM'!$A$2:$C$898,3,0)</f>
        <v>DISTRITO NACIONAL</v>
      </c>
      <c r="B62" s="134" t="s">
        <v>2638</v>
      </c>
      <c r="C62" s="139">
        <v>44327.043703703705</v>
      </c>
      <c r="D62" s="139" t="s">
        <v>2458</v>
      </c>
      <c r="E62" s="126">
        <v>326</v>
      </c>
      <c r="F62" s="146" t="str">
        <f>VLOOKUP(E62,VIP!$A$2:$O13071,2,0)</f>
        <v>DRBR326</v>
      </c>
      <c r="G62" s="137" t="str">
        <f>VLOOKUP(E62,'LISTADO ATM'!$A$2:$B$897,2,0)</f>
        <v>ATM Autoservicio Jiménez Moya II</v>
      </c>
      <c r="H62" s="137" t="str">
        <f>VLOOKUP(E62,VIP!$A$2:$O17934,7,FALSE)</f>
        <v>Si</v>
      </c>
      <c r="I62" s="137" t="str">
        <f>VLOOKUP(E62,VIP!$A$2:$O9899,8,FALSE)</f>
        <v>Si</v>
      </c>
      <c r="J62" s="137" t="str">
        <f>VLOOKUP(E62,VIP!$A$2:$O9849,8,FALSE)</f>
        <v>Si</v>
      </c>
      <c r="K62" s="137" t="str">
        <f>VLOOKUP(E62,VIP!$A$2:$O13423,6,0)</f>
        <v>NO</v>
      </c>
      <c r="L62" s="127" t="s">
        <v>2572</v>
      </c>
      <c r="M62" s="138" t="s">
        <v>2455</v>
      </c>
      <c r="N62" s="138" t="s">
        <v>2462</v>
      </c>
      <c r="O62" s="137" t="s">
        <v>2463</v>
      </c>
      <c r="P62" s="140"/>
      <c r="Q62" s="138" t="s">
        <v>2572</v>
      </c>
    </row>
    <row r="63" spans="1:17" s="96" customFormat="1" ht="18" x14ac:dyDescent="0.25">
      <c r="A63" s="137" t="str">
        <f>VLOOKUP(E63,'LISTADO ATM'!$A$2:$C$898,3,0)</f>
        <v>SUR</v>
      </c>
      <c r="B63" s="134" t="s">
        <v>2644</v>
      </c>
      <c r="C63" s="139">
        <v>44327.101481481484</v>
      </c>
      <c r="D63" s="139" t="s">
        <v>2180</v>
      </c>
      <c r="E63" s="126">
        <v>360</v>
      </c>
      <c r="F63" s="146" t="str">
        <f>VLOOKUP(E63,VIP!$A$2:$O13073,2,0)</f>
        <v>DRBR360</v>
      </c>
      <c r="G63" s="137" t="str">
        <f>VLOOKUP(E63,'LISTADO ATM'!$A$2:$B$897,2,0)</f>
        <v>ATM Ayuntamiento Guayabal</v>
      </c>
      <c r="H63" s="137" t="str">
        <f>VLOOKUP(E63,VIP!$A$2:$O17936,7,FALSE)</f>
        <v>si</v>
      </c>
      <c r="I63" s="137" t="str">
        <f>VLOOKUP(E63,VIP!$A$2:$O9901,8,FALSE)</f>
        <v>si</v>
      </c>
      <c r="J63" s="137" t="str">
        <f>VLOOKUP(E63,VIP!$A$2:$O9851,8,FALSE)</f>
        <v>si</v>
      </c>
      <c r="K63" s="137" t="str">
        <f>VLOOKUP(E63,VIP!$A$2:$O13425,6,0)</f>
        <v>NO</v>
      </c>
      <c r="L63" s="127" t="s">
        <v>2219</v>
      </c>
      <c r="M63" s="200" t="s">
        <v>2645</v>
      </c>
      <c r="N63" s="138" t="s">
        <v>2462</v>
      </c>
      <c r="O63" s="137" t="s">
        <v>2464</v>
      </c>
      <c r="P63" s="140"/>
      <c r="Q63" s="201">
        <v>44327.48333333333</v>
      </c>
    </row>
    <row r="64" spans="1:17" s="96" customFormat="1" ht="18" x14ac:dyDescent="0.25">
      <c r="A64" s="137" t="str">
        <f>VLOOKUP(E64,'LISTADO ATM'!$A$2:$C$898,3,0)</f>
        <v>DISTRITO NACIONAL</v>
      </c>
      <c r="B64" s="134" t="s">
        <v>2643</v>
      </c>
      <c r="C64" s="139">
        <v>44327.165381944447</v>
      </c>
      <c r="D64" s="139" t="s">
        <v>2180</v>
      </c>
      <c r="E64" s="126">
        <v>570</v>
      </c>
      <c r="F64" s="146" t="str">
        <f>VLOOKUP(E64,VIP!$A$2:$O13072,2,0)</f>
        <v>DRBR478</v>
      </c>
      <c r="G64" s="137" t="str">
        <f>VLOOKUP(E64,'LISTADO ATM'!$A$2:$B$897,2,0)</f>
        <v xml:space="preserve">ATM S/M Liverpool Villa Mella </v>
      </c>
      <c r="H64" s="137" t="str">
        <f>VLOOKUP(E64,VIP!$A$2:$O17935,7,FALSE)</f>
        <v>Si</v>
      </c>
      <c r="I64" s="137" t="str">
        <f>VLOOKUP(E64,VIP!$A$2:$O9900,8,FALSE)</f>
        <v>Si</v>
      </c>
      <c r="J64" s="137" t="str">
        <f>VLOOKUP(E64,VIP!$A$2:$O9850,8,FALSE)</f>
        <v>Si</v>
      </c>
      <c r="K64" s="137" t="str">
        <f>VLOOKUP(E64,VIP!$A$2:$O13424,6,0)</f>
        <v>NO</v>
      </c>
      <c r="L64" s="127" t="s">
        <v>2219</v>
      </c>
      <c r="M64" s="200" t="s">
        <v>2645</v>
      </c>
      <c r="N64" s="138" t="s">
        <v>2462</v>
      </c>
      <c r="O64" s="137" t="s">
        <v>2464</v>
      </c>
      <c r="P64" s="140"/>
      <c r="Q64" s="201">
        <v>44327.330555555556</v>
      </c>
    </row>
    <row r="65" spans="1:17" s="96" customFormat="1" ht="18" x14ac:dyDescent="0.25">
      <c r="A65" s="137" t="str">
        <f>VLOOKUP(E65,'LISTADO ATM'!$A$2:$C$898,3,0)</f>
        <v>NORTE</v>
      </c>
      <c r="B65" s="134" t="s">
        <v>2653</v>
      </c>
      <c r="C65" s="139">
        <v>44327.349178240744</v>
      </c>
      <c r="D65" s="139" t="s">
        <v>2181</v>
      </c>
      <c r="E65" s="126">
        <v>757</v>
      </c>
      <c r="F65" s="150" t="str">
        <f>VLOOKUP(E65,VIP!$A$2:$O13081,2,0)</f>
        <v>DRBR757</v>
      </c>
      <c r="G65" s="137" t="str">
        <f>VLOOKUP(E65,'LISTADO ATM'!$A$2:$B$897,2,0)</f>
        <v xml:space="preserve">ATM UNP Plaza Paseo (Santiago) </v>
      </c>
      <c r="H65" s="137" t="str">
        <f>VLOOKUP(E65,VIP!$A$2:$O17944,7,FALSE)</f>
        <v>Si</v>
      </c>
      <c r="I65" s="137" t="str">
        <f>VLOOKUP(E65,VIP!$A$2:$O9909,8,FALSE)</f>
        <v>Si</v>
      </c>
      <c r="J65" s="137" t="str">
        <f>VLOOKUP(E65,VIP!$A$2:$O9859,8,FALSE)</f>
        <v>Si</v>
      </c>
      <c r="K65" s="137" t="str">
        <f>VLOOKUP(E65,VIP!$A$2:$O13433,6,0)</f>
        <v>NO</v>
      </c>
      <c r="L65" s="127" t="s">
        <v>2219</v>
      </c>
      <c r="M65" s="138" t="s">
        <v>2455</v>
      </c>
      <c r="N65" s="138" t="s">
        <v>2462</v>
      </c>
      <c r="O65" s="137" t="s">
        <v>2491</v>
      </c>
      <c r="P65" s="140"/>
      <c r="Q65" s="138" t="s">
        <v>2219</v>
      </c>
    </row>
    <row r="66" spans="1:17" s="96" customFormat="1" ht="18" x14ac:dyDescent="0.25">
      <c r="A66" s="137" t="str">
        <f>VLOOKUP(E66,'LISTADO ATM'!$A$2:$C$898,3,0)</f>
        <v>SUR</v>
      </c>
      <c r="B66" s="134" t="s">
        <v>2652</v>
      </c>
      <c r="C66" s="139">
        <v>44327.352210648147</v>
      </c>
      <c r="D66" s="139" t="s">
        <v>2482</v>
      </c>
      <c r="E66" s="126">
        <v>33</v>
      </c>
      <c r="F66" s="150" t="str">
        <f>VLOOKUP(E66,VIP!$A$2:$O13080,2,0)</f>
        <v>DRBR033</v>
      </c>
      <c r="G66" s="137" t="str">
        <f>VLOOKUP(E66,'LISTADO ATM'!$A$2:$B$897,2,0)</f>
        <v xml:space="preserve">ATM UNP Juan de Herrera </v>
      </c>
      <c r="H66" s="137" t="str">
        <f>VLOOKUP(E66,VIP!$A$2:$O17943,7,FALSE)</f>
        <v>Si</v>
      </c>
      <c r="I66" s="137" t="str">
        <f>VLOOKUP(E66,VIP!$A$2:$O9908,8,FALSE)</f>
        <v>Si</v>
      </c>
      <c r="J66" s="137" t="str">
        <f>VLOOKUP(E66,VIP!$A$2:$O9858,8,FALSE)</f>
        <v>Si</v>
      </c>
      <c r="K66" s="137" t="str">
        <f>VLOOKUP(E66,VIP!$A$2:$O13432,6,0)</f>
        <v>NO</v>
      </c>
      <c r="L66" s="127" t="s">
        <v>2449</v>
      </c>
      <c r="M66" s="200" t="s">
        <v>2645</v>
      </c>
      <c r="N66" s="138" t="s">
        <v>2462</v>
      </c>
      <c r="O66" s="137" t="s">
        <v>2654</v>
      </c>
      <c r="P66" s="140"/>
      <c r="Q66" s="201">
        <v>44327.595833333333</v>
      </c>
    </row>
    <row r="67" spans="1:17" s="96" customFormat="1" ht="18" x14ac:dyDescent="0.25">
      <c r="A67" s="137" t="str">
        <f>VLOOKUP(E67,'LISTADO ATM'!$A$2:$C$898,3,0)</f>
        <v>ESTE</v>
      </c>
      <c r="B67" s="134" t="s">
        <v>2651</v>
      </c>
      <c r="C67" s="139">
        <v>44327.356249999997</v>
      </c>
      <c r="D67" s="139" t="s">
        <v>2458</v>
      </c>
      <c r="E67" s="126">
        <v>366</v>
      </c>
      <c r="F67" s="150" t="str">
        <f>VLOOKUP(E67,VIP!$A$2:$O13079,2,0)</f>
        <v>DRBR366</v>
      </c>
      <c r="G67" s="137" t="str">
        <f>VLOOKUP(E67,'LISTADO ATM'!$A$2:$B$897,2,0)</f>
        <v>ATM Oficina Boulevard (Higuey) II</v>
      </c>
      <c r="H67" s="137" t="str">
        <f>VLOOKUP(E67,VIP!$A$2:$O17942,7,FALSE)</f>
        <v>N/A</v>
      </c>
      <c r="I67" s="137" t="str">
        <f>VLOOKUP(E67,VIP!$A$2:$O9907,8,FALSE)</f>
        <v>N/A</v>
      </c>
      <c r="J67" s="137" t="str">
        <f>VLOOKUP(E67,VIP!$A$2:$O9857,8,FALSE)</f>
        <v>N/A</v>
      </c>
      <c r="K67" s="137" t="str">
        <f>VLOOKUP(E67,VIP!$A$2:$O13431,6,0)</f>
        <v>N/A</v>
      </c>
      <c r="L67" s="127" t="s">
        <v>2449</v>
      </c>
      <c r="M67" s="200" t="s">
        <v>2645</v>
      </c>
      <c r="N67" s="138" t="s">
        <v>2462</v>
      </c>
      <c r="O67" s="137" t="s">
        <v>2463</v>
      </c>
      <c r="P67" s="140"/>
      <c r="Q67" s="201">
        <v>44327.425000000003</v>
      </c>
    </row>
    <row r="68" spans="1:17" s="96" customFormat="1" ht="18" x14ac:dyDescent="0.25">
      <c r="A68" s="137" t="str">
        <f>VLOOKUP(E68,'LISTADO ATM'!$A$2:$C$898,3,0)</f>
        <v>DISTRITO NACIONAL</v>
      </c>
      <c r="B68" s="134" t="s">
        <v>2650</v>
      </c>
      <c r="C68" s="139">
        <v>44327.361898148149</v>
      </c>
      <c r="D68" s="139" t="s">
        <v>2180</v>
      </c>
      <c r="E68" s="126">
        <v>43</v>
      </c>
      <c r="F68" s="150" t="str">
        <f>VLOOKUP(E68,VIP!$A$2:$O13078,2,0)</f>
        <v>DRBR043</v>
      </c>
      <c r="G68" s="137" t="str">
        <f>VLOOKUP(E68,'LISTADO ATM'!$A$2:$B$897,2,0)</f>
        <v xml:space="preserve">ATM Zona Franca San Isidro </v>
      </c>
      <c r="H68" s="137" t="str">
        <f>VLOOKUP(E68,VIP!$A$2:$O17941,7,FALSE)</f>
        <v>Si</v>
      </c>
      <c r="I68" s="137" t="str">
        <f>VLOOKUP(E68,VIP!$A$2:$O9906,8,FALSE)</f>
        <v>No</v>
      </c>
      <c r="J68" s="137" t="str">
        <f>VLOOKUP(E68,VIP!$A$2:$O9856,8,FALSE)</f>
        <v>No</v>
      </c>
      <c r="K68" s="137" t="str">
        <f>VLOOKUP(E68,VIP!$A$2:$O13430,6,0)</f>
        <v>NO</v>
      </c>
      <c r="L68" s="127" t="s">
        <v>2421</v>
      </c>
      <c r="M68" s="200" t="s">
        <v>2645</v>
      </c>
      <c r="N68" s="138" t="s">
        <v>2462</v>
      </c>
      <c r="O68" s="137" t="s">
        <v>2464</v>
      </c>
      <c r="P68" s="140"/>
      <c r="Q68" s="201">
        <v>44327.502083333333</v>
      </c>
    </row>
    <row r="69" spans="1:17" s="96" customFormat="1" ht="18" x14ac:dyDescent="0.25">
      <c r="A69" s="137" t="str">
        <f>VLOOKUP(E69,'LISTADO ATM'!$A$2:$C$898,3,0)</f>
        <v>NORTE</v>
      </c>
      <c r="B69" s="134" t="s">
        <v>2649</v>
      </c>
      <c r="C69" s="139">
        <v>44327.367442129631</v>
      </c>
      <c r="D69" s="139" t="s">
        <v>2181</v>
      </c>
      <c r="E69" s="126">
        <v>991</v>
      </c>
      <c r="F69" s="150" t="str">
        <f>VLOOKUP(E69,VIP!$A$2:$O13077,2,0)</f>
        <v>DRBR991</v>
      </c>
      <c r="G69" s="137" t="str">
        <f>VLOOKUP(E69,'LISTADO ATM'!$A$2:$B$897,2,0)</f>
        <v xml:space="preserve">ATM UNP Las Matas de Santa Cruz </v>
      </c>
      <c r="H69" s="137" t="str">
        <f>VLOOKUP(E69,VIP!$A$2:$O17940,7,FALSE)</f>
        <v>Si</v>
      </c>
      <c r="I69" s="137" t="str">
        <f>VLOOKUP(E69,VIP!$A$2:$O9905,8,FALSE)</f>
        <v>Si</v>
      </c>
      <c r="J69" s="137" t="str">
        <f>VLOOKUP(E69,VIP!$A$2:$O9855,8,FALSE)</f>
        <v>Si</v>
      </c>
      <c r="K69" s="137" t="str">
        <f>VLOOKUP(E69,VIP!$A$2:$O13429,6,0)</f>
        <v>NO</v>
      </c>
      <c r="L69" s="127" t="s">
        <v>2478</v>
      </c>
      <c r="M69" s="200" t="s">
        <v>2645</v>
      </c>
      <c r="N69" s="138" t="s">
        <v>2462</v>
      </c>
      <c r="O69" s="137" t="s">
        <v>2605</v>
      </c>
      <c r="P69" s="140"/>
      <c r="Q69" s="201">
        <v>44327.413888888892</v>
      </c>
    </row>
    <row r="70" spans="1:17" s="96" customFormat="1" ht="18" x14ac:dyDescent="0.25">
      <c r="A70" s="137" t="str">
        <f>VLOOKUP(E70,'LISTADO ATM'!$A$2:$C$898,3,0)</f>
        <v>DISTRITO NACIONAL</v>
      </c>
      <c r="B70" s="134">
        <v>3335882123</v>
      </c>
      <c r="C70" s="139">
        <v>44327.371527777781</v>
      </c>
      <c r="D70" s="139" t="s">
        <v>2482</v>
      </c>
      <c r="E70" s="126">
        <v>738</v>
      </c>
      <c r="F70" s="150" t="str">
        <f>VLOOKUP(E70,VIP!$A$2:$O13084,2,0)</f>
        <v>DRBR24S</v>
      </c>
      <c r="G70" s="137" t="str">
        <f>VLOOKUP(E70,'LISTADO ATM'!$A$2:$B$897,2,0)</f>
        <v xml:space="preserve">ATM Zona Franca Los Alcarrizos </v>
      </c>
      <c r="H70" s="137" t="str">
        <f>VLOOKUP(E70,VIP!$A$2:$O17947,7,FALSE)</f>
        <v>Si</v>
      </c>
      <c r="I70" s="137" t="str">
        <f>VLOOKUP(E70,VIP!$A$2:$O9912,8,FALSE)</f>
        <v>Si</v>
      </c>
      <c r="J70" s="137" t="str">
        <f>VLOOKUP(E70,VIP!$A$2:$O9862,8,FALSE)</f>
        <v>Si</v>
      </c>
      <c r="K70" s="137" t="str">
        <f>VLOOKUP(E70,VIP!$A$2:$O13436,6,0)</f>
        <v>NO</v>
      </c>
      <c r="L70" s="127" t="s">
        <v>2655</v>
      </c>
      <c r="M70" s="200" t="s">
        <v>2645</v>
      </c>
      <c r="N70" s="138" t="s">
        <v>2576</v>
      </c>
      <c r="O70" s="137" t="s">
        <v>2657</v>
      </c>
      <c r="P70" s="140" t="s">
        <v>2658</v>
      </c>
      <c r="Q70" s="201" t="s">
        <v>2655</v>
      </c>
    </row>
    <row r="71" spans="1:17" s="96" customFormat="1" ht="18" x14ac:dyDescent="0.25">
      <c r="A71" s="137" t="str">
        <f>VLOOKUP(E71,'LISTADO ATM'!$A$2:$C$898,3,0)</f>
        <v>SUR</v>
      </c>
      <c r="B71" s="134">
        <v>3335882133</v>
      </c>
      <c r="C71" s="139">
        <v>44327.372916666667</v>
      </c>
      <c r="D71" s="139" t="s">
        <v>2482</v>
      </c>
      <c r="E71" s="126">
        <v>873</v>
      </c>
      <c r="F71" s="150" t="str">
        <f>VLOOKUP(E71,VIP!$A$2:$O13085,2,0)</f>
        <v>DRBR873</v>
      </c>
      <c r="G71" s="137" t="str">
        <f>VLOOKUP(E71,'LISTADO ATM'!$A$2:$B$897,2,0)</f>
        <v xml:space="preserve">ATM Centro de Caja San Cristóbal II </v>
      </c>
      <c r="H71" s="137" t="str">
        <f>VLOOKUP(E71,VIP!$A$2:$O17948,7,FALSE)</f>
        <v>Si</v>
      </c>
      <c r="I71" s="137" t="str">
        <f>VLOOKUP(E71,VIP!$A$2:$O9913,8,FALSE)</f>
        <v>Si</v>
      </c>
      <c r="J71" s="137" t="str">
        <f>VLOOKUP(E71,VIP!$A$2:$O9863,8,FALSE)</f>
        <v>Si</v>
      </c>
      <c r="K71" s="137" t="str">
        <f>VLOOKUP(E71,VIP!$A$2:$O13437,6,0)</f>
        <v>SI</v>
      </c>
      <c r="L71" s="127" t="s">
        <v>2655</v>
      </c>
      <c r="M71" s="200" t="s">
        <v>2645</v>
      </c>
      <c r="N71" s="138" t="s">
        <v>2576</v>
      </c>
      <c r="O71" s="137" t="s">
        <v>2657</v>
      </c>
      <c r="P71" s="140" t="s">
        <v>2658</v>
      </c>
      <c r="Q71" s="201" t="s">
        <v>2655</v>
      </c>
    </row>
    <row r="72" spans="1:17" s="96" customFormat="1" ht="18" x14ac:dyDescent="0.25">
      <c r="A72" s="137" t="str">
        <f>VLOOKUP(E72,'LISTADO ATM'!$A$2:$C$898,3,0)</f>
        <v>DISTRITO NACIONAL</v>
      </c>
      <c r="B72" s="134" t="s">
        <v>2656</v>
      </c>
      <c r="C72" s="139">
        <v>44327.373611111114</v>
      </c>
      <c r="D72" s="139" t="s">
        <v>2482</v>
      </c>
      <c r="E72" s="126">
        <v>545</v>
      </c>
      <c r="F72" s="150" t="str">
        <f>VLOOKUP(E72,VIP!$A$2:$O13086,2,0)</f>
        <v>DRBR995</v>
      </c>
      <c r="G72" s="137" t="str">
        <f>VLOOKUP(E72,'LISTADO ATM'!$A$2:$B$897,2,0)</f>
        <v xml:space="preserve">ATM Oficina Isabel La Católica II  </v>
      </c>
      <c r="H72" s="137" t="str">
        <f>VLOOKUP(E72,VIP!$A$2:$O17949,7,FALSE)</f>
        <v>Si</v>
      </c>
      <c r="I72" s="137" t="str">
        <f>VLOOKUP(E72,VIP!$A$2:$O9914,8,FALSE)</f>
        <v>Si</v>
      </c>
      <c r="J72" s="137" t="str">
        <f>VLOOKUP(E72,VIP!$A$2:$O9864,8,FALSE)</f>
        <v>Si</v>
      </c>
      <c r="K72" s="137" t="str">
        <f>VLOOKUP(E72,VIP!$A$2:$O13438,6,0)</f>
        <v>NO</v>
      </c>
      <c r="L72" s="127" t="s">
        <v>2655</v>
      </c>
      <c r="M72" s="200" t="s">
        <v>2645</v>
      </c>
      <c r="N72" s="138" t="s">
        <v>2576</v>
      </c>
      <c r="O72" s="137" t="s">
        <v>2657</v>
      </c>
      <c r="P72" s="140" t="s">
        <v>2658</v>
      </c>
      <c r="Q72" s="202" t="s">
        <v>2655</v>
      </c>
    </row>
    <row r="73" spans="1:17" s="96" customFormat="1" ht="18" x14ac:dyDescent="0.25">
      <c r="A73" s="137" t="str">
        <f>VLOOKUP(E73,'LISTADO ATM'!$A$2:$C$898,3,0)</f>
        <v>SUR</v>
      </c>
      <c r="B73" s="134">
        <v>3335882144</v>
      </c>
      <c r="C73" s="139">
        <v>44327.375</v>
      </c>
      <c r="D73" s="139" t="s">
        <v>2482</v>
      </c>
      <c r="E73" s="126">
        <v>968</v>
      </c>
      <c r="F73" s="150" t="str">
        <f>VLOOKUP(E73,VIP!$A$2:$O13087,2,0)</f>
        <v>DRBR24I</v>
      </c>
      <c r="G73" s="137" t="str">
        <f>VLOOKUP(E73,'LISTADO ATM'!$A$2:$B$897,2,0)</f>
        <v xml:space="preserve">ATM UNP Mercado Baní </v>
      </c>
      <c r="H73" s="137" t="str">
        <f>VLOOKUP(E73,VIP!$A$2:$O17950,7,FALSE)</f>
        <v>Si</v>
      </c>
      <c r="I73" s="137" t="str">
        <f>VLOOKUP(E73,VIP!$A$2:$O9915,8,FALSE)</f>
        <v>Si</v>
      </c>
      <c r="J73" s="137" t="str">
        <f>VLOOKUP(E73,VIP!$A$2:$O9865,8,FALSE)</f>
        <v>Si</v>
      </c>
      <c r="K73" s="137" t="str">
        <f>VLOOKUP(E73,VIP!$A$2:$O13439,6,0)</f>
        <v>SI</v>
      </c>
      <c r="L73" s="127" t="s">
        <v>2655</v>
      </c>
      <c r="M73" s="200" t="s">
        <v>2645</v>
      </c>
      <c r="N73" s="138" t="s">
        <v>2576</v>
      </c>
      <c r="O73" s="137" t="s">
        <v>2657</v>
      </c>
      <c r="P73" s="140" t="s">
        <v>2658</v>
      </c>
      <c r="Q73" s="201" t="s">
        <v>2655</v>
      </c>
    </row>
    <row r="74" spans="1:17" s="96" customFormat="1" ht="18" x14ac:dyDescent="0.25">
      <c r="A74" s="137" t="str">
        <f>VLOOKUP(E74,'LISTADO ATM'!$A$2:$C$898,3,0)</f>
        <v>DISTRITO NACIONAL</v>
      </c>
      <c r="B74" s="134" t="s">
        <v>2648</v>
      </c>
      <c r="C74" s="139">
        <v>44327.387256944443</v>
      </c>
      <c r="D74" s="139" t="s">
        <v>2482</v>
      </c>
      <c r="E74" s="126">
        <v>514</v>
      </c>
      <c r="F74" s="150" t="str">
        <f>VLOOKUP(E74,VIP!$A$2:$O13076,2,0)</f>
        <v>DRBR514</v>
      </c>
      <c r="G74" s="137" t="str">
        <f>VLOOKUP(E74,'LISTADO ATM'!$A$2:$B$897,2,0)</f>
        <v>ATM Autoservicio Charles de Gaulle</v>
      </c>
      <c r="H74" s="137" t="str">
        <f>VLOOKUP(E74,VIP!$A$2:$O17939,7,FALSE)</f>
        <v>Si</v>
      </c>
      <c r="I74" s="137" t="str">
        <f>VLOOKUP(E74,VIP!$A$2:$O9904,8,FALSE)</f>
        <v>No</v>
      </c>
      <c r="J74" s="137" t="str">
        <f>VLOOKUP(E74,VIP!$A$2:$O9854,8,FALSE)</f>
        <v>No</v>
      </c>
      <c r="K74" s="137" t="str">
        <f>VLOOKUP(E74,VIP!$A$2:$O13428,6,0)</f>
        <v>NO</v>
      </c>
      <c r="L74" s="127" t="s">
        <v>2418</v>
      </c>
      <c r="M74" s="200" t="s">
        <v>2645</v>
      </c>
      <c r="N74" s="138" t="s">
        <v>2462</v>
      </c>
      <c r="O74" s="137" t="s">
        <v>2654</v>
      </c>
      <c r="P74" s="140"/>
      <c r="Q74" s="201">
        <v>44327.446527777778</v>
      </c>
    </row>
    <row r="75" spans="1:17" s="96" customFormat="1" ht="18" x14ac:dyDescent="0.25">
      <c r="A75" s="137" t="str">
        <f>VLOOKUP(E75,'LISTADO ATM'!$A$2:$C$898,3,0)</f>
        <v>NORTE</v>
      </c>
      <c r="B75" s="134" t="s">
        <v>2647</v>
      </c>
      <c r="C75" s="139">
        <v>44327.404236111113</v>
      </c>
      <c r="D75" s="139" t="s">
        <v>2482</v>
      </c>
      <c r="E75" s="126">
        <v>138</v>
      </c>
      <c r="F75" s="150" t="str">
        <f>VLOOKUP(E75,VIP!$A$2:$O13075,2,0)</f>
        <v>DRBR138</v>
      </c>
      <c r="G75" s="137" t="str">
        <f>VLOOKUP(E75,'LISTADO ATM'!$A$2:$B$897,2,0)</f>
        <v xml:space="preserve">ATM UNP Fantino </v>
      </c>
      <c r="H75" s="137" t="str">
        <f>VLOOKUP(E75,VIP!$A$2:$O17938,7,FALSE)</f>
        <v>Si</v>
      </c>
      <c r="I75" s="137" t="str">
        <f>VLOOKUP(E75,VIP!$A$2:$O9903,8,FALSE)</f>
        <v>Si</v>
      </c>
      <c r="J75" s="137" t="str">
        <f>VLOOKUP(E75,VIP!$A$2:$O9853,8,FALSE)</f>
        <v>Si</v>
      </c>
      <c r="K75" s="137" t="str">
        <f>VLOOKUP(E75,VIP!$A$2:$O13427,6,0)</f>
        <v>NO</v>
      </c>
      <c r="L75" s="127" t="s">
        <v>2449</v>
      </c>
      <c r="M75" s="138" t="s">
        <v>2455</v>
      </c>
      <c r="N75" s="138" t="s">
        <v>2462</v>
      </c>
      <c r="O75" s="137" t="s">
        <v>2654</v>
      </c>
      <c r="P75" s="140"/>
      <c r="Q75" s="138" t="s">
        <v>2449</v>
      </c>
    </row>
    <row r="76" spans="1:17" s="96" customFormat="1" ht="18" x14ac:dyDescent="0.25">
      <c r="A76" s="137" t="str">
        <f>VLOOKUP(E76,'LISTADO ATM'!$A$2:$C$898,3,0)</f>
        <v>ESTE</v>
      </c>
      <c r="B76" s="134" t="s">
        <v>2678</v>
      </c>
      <c r="C76" s="139">
        <v>44327.436122685183</v>
      </c>
      <c r="D76" s="139" t="s">
        <v>2458</v>
      </c>
      <c r="E76" s="126">
        <v>613</v>
      </c>
      <c r="F76" s="150" t="str">
        <f>VLOOKUP(E76,VIP!$A$2:$O13087,2,0)</f>
        <v>DRBR145</v>
      </c>
      <c r="G76" s="137" t="str">
        <f>VLOOKUP(E76,'LISTADO ATM'!$A$2:$B$897,2,0)</f>
        <v xml:space="preserve">ATM Almacenes Zaglul (La Altagracia) </v>
      </c>
      <c r="H76" s="137" t="str">
        <f>VLOOKUP(E76,VIP!$A$2:$O17950,7,FALSE)</f>
        <v>Si</v>
      </c>
      <c r="I76" s="137" t="str">
        <f>VLOOKUP(E76,VIP!$A$2:$O9915,8,FALSE)</f>
        <v>Si</v>
      </c>
      <c r="J76" s="137" t="str">
        <f>VLOOKUP(E76,VIP!$A$2:$O9865,8,FALSE)</f>
        <v>Si</v>
      </c>
      <c r="K76" s="137" t="str">
        <f>VLOOKUP(E76,VIP!$A$2:$O13439,6,0)</f>
        <v>NO</v>
      </c>
      <c r="L76" s="127" t="s">
        <v>2449</v>
      </c>
      <c r="M76" s="200" t="s">
        <v>2455</v>
      </c>
      <c r="N76" s="138" t="s">
        <v>2462</v>
      </c>
      <c r="O76" s="137" t="s">
        <v>2463</v>
      </c>
      <c r="P76" s="140"/>
      <c r="Q76" s="199" t="s">
        <v>2449</v>
      </c>
    </row>
    <row r="77" spans="1:17" s="96" customFormat="1" ht="18" x14ac:dyDescent="0.25">
      <c r="A77" s="137" t="str">
        <f>VLOOKUP(E77,'LISTADO ATM'!$A$2:$C$898,3,0)</f>
        <v>DISTRITO NACIONAL</v>
      </c>
      <c r="B77" s="134" t="s">
        <v>2677</v>
      </c>
      <c r="C77" s="139">
        <v>44327.436863425923</v>
      </c>
      <c r="D77" s="139" t="s">
        <v>2180</v>
      </c>
      <c r="E77" s="126">
        <v>384</v>
      </c>
      <c r="F77" s="150" t="str">
        <f>VLOOKUP(E77,VIP!$A$2:$O13086,2,0)</f>
        <v>DRBR384</v>
      </c>
      <c r="G77" s="137" t="str">
        <f>VLOOKUP(E77,'LISTADO ATM'!$A$2:$B$897,2,0)</f>
        <v>ATM Sotano Torre Banreservas</v>
      </c>
      <c r="H77" s="137" t="str">
        <f>VLOOKUP(E77,VIP!$A$2:$O17949,7,FALSE)</f>
        <v>N/A</v>
      </c>
      <c r="I77" s="137" t="str">
        <f>VLOOKUP(E77,VIP!$A$2:$O9914,8,FALSE)</f>
        <v>N/A</v>
      </c>
      <c r="J77" s="137" t="str">
        <f>VLOOKUP(E77,VIP!$A$2:$O9864,8,FALSE)</f>
        <v>N/A</v>
      </c>
      <c r="K77" s="137" t="str">
        <f>VLOOKUP(E77,VIP!$A$2:$O13438,6,0)</f>
        <v>N/A</v>
      </c>
      <c r="L77" s="127" t="s">
        <v>2245</v>
      </c>
      <c r="M77" s="200" t="s">
        <v>2455</v>
      </c>
      <c r="N77" s="138" t="s">
        <v>2462</v>
      </c>
      <c r="O77" s="137" t="s">
        <v>2464</v>
      </c>
      <c r="P77" s="140"/>
      <c r="Q77" s="138" t="s">
        <v>2245</v>
      </c>
    </row>
    <row r="78" spans="1:17" s="96" customFormat="1" ht="18" x14ac:dyDescent="0.25">
      <c r="A78" s="137" t="str">
        <f>VLOOKUP(E78,'LISTADO ATM'!$A$2:$C$898,3,0)</f>
        <v>DISTRITO NACIONAL</v>
      </c>
      <c r="B78" s="134" t="s">
        <v>2676</v>
      </c>
      <c r="C78" s="139">
        <v>44327.437743055554</v>
      </c>
      <c r="D78" s="139" t="s">
        <v>2180</v>
      </c>
      <c r="E78" s="126">
        <v>621</v>
      </c>
      <c r="F78" s="150" t="str">
        <f>VLOOKUP(E78,VIP!$A$2:$O13085,2,0)</f>
        <v>DRBR621</v>
      </c>
      <c r="G78" s="137" t="str">
        <f>VLOOKUP(E78,'LISTADO ATM'!$A$2:$B$897,2,0)</f>
        <v xml:space="preserve">ATM CESAC  </v>
      </c>
      <c r="H78" s="137" t="str">
        <f>VLOOKUP(E78,VIP!$A$2:$O17948,7,FALSE)</f>
        <v>Si</v>
      </c>
      <c r="I78" s="137" t="str">
        <f>VLOOKUP(E78,VIP!$A$2:$O9913,8,FALSE)</f>
        <v>Si</v>
      </c>
      <c r="J78" s="137" t="str">
        <f>VLOOKUP(E78,VIP!$A$2:$O9863,8,FALSE)</f>
        <v>Si</v>
      </c>
      <c r="K78" s="137" t="str">
        <f>VLOOKUP(E78,VIP!$A$2:$O13437,6,0)</f>
        <v>NO</v>
      </c>
      <c r="L78" s="127" t="s">
        <v>2245</v>
      </c>
      <c r="M78" s="200" t="s">
        <v>2645</v>
      </c>
      <c r="N78" s="138" t="s">
        <v>2462</v>
      </c>
      <c r="O78" s="137" t="s">
        <v>2464</v>
      </c>
      <c r="P78" s="140"/>
      <c r="Q78" s="202">
        <v>44327.52847222222</v>
      </c>
    </row>
    <row r="79" spans="1:17" s="96" customFormat="1" ht="18" x14ac:dyDescent="0.25">
      <c r="A79" s="137" t="str">
        <f>VLOOKUP(E79,'LISTADO ATM'!$A$2:$C$898,3,0)</f>
        <v>NORTE</v>
      </c>
      <c r="B79" s="134" t="s">
        <v>2665</v>
      </c>
      <c r="C79" s="139">
        <v>44327.441076388888</v>
      </c>
      <c r="D79" s="139" t="s">
        <v>2482</v>
      </c>
      <c r="E79" s="126">
        <v>872</v>
      </c>
      <c r="F79" s="150" t="str">
        <f>VLOOKUP(E79,VIP!$A$2:$O13081,2,0)</f>
        <v>DRBR872</v>
      </c>
      <c r="G79" s="137" t="str">
        <f>VLOOKUP(E79,'LISTADO ATM'!$A$2:$B$897,2,0)</f>
        <v xml:space="preserve">ATM Zona Franca Pisano II (Santiago) </v>
      </c>
      <c r="H79" s="137" t="str">
        <f>VLOOKUP(E79,VIP!$A$2:$O17944,7,FALSE)</f>
        <v>Si</v>
      </c>
      <c r="I79" s="137" t="str">
        <f>VLOOKUP(E79,VIP!$A$2:$O9909,8,FALSE)</f>
        <v>Si</v>
      </c>
      <c r="J79" s="137" t="str">
        <f>VLOOKUP(E79,VIP!$A$2:$O9859,8,FALSE)</f>
        <v>Si</v>
      </c>
      <c r="K79" s="137" t="str">
        <f>VLOOKUP(E79,VIP!$A$2:$O13433,6,0)</f>
        <v>NO</v>
      </c>
      <c r="L79" s="127" t="s">
        <v>2666</v>
      </c>
      <c r="M79" s="200" t="s">
        <v>2645</v>
      </c>
      <c r="N79" s="138" t="s">
        <v>2576</v>
      </c>
      <c r="O79" s="137" t="s">
        <v>2667</v>
      </c>
      <c r="P79" s="140" t="s">
        <v>2668</v>
      </c>
      <c r="Q79" s="202" t="s">
        <v>2666</v>
      </c>
    </row>
    <row r="80" spans="1:17" s="96" customFormat="1" ht="18" x14ac:dyDescent="0.25">
      <c r="A80" s="137" t="str">
        <f>VLOOKUP(E80,'LISTADO ATM'!$A$2:$C$898,3,0)</f>
        <v>SUR</v>
      </c>
      <c r="B80" s="134" t="s">
        <v>2664</v>
      </c>
      <c r="C80" s="139">
        <v>44327.442303240743</v>
      </c>
      <c r="D80" s="139" t="s">
        <v>2482</v>
      </c>
      <c r="E80" s="126">
        <v>764</v>
      </c>
      <c r="F80" s="150" t="str">
        <f>VLOOKUP(E80,VIP!$A$2:$O13080,2,0)</f>
        <v>DRBR451</v>
      </c>
      <c r="G80" s="137" t="str">
        <f>VLOOKUP(E80,'LISTADO ATM'!$A$2:$B$897,2,0)</f>
        <v xml:space="preserve">ATM Oficina Elías Piña </v>
      </c>
      <c r="H80" s="137" t="str">
        <f>VLOOKUP(E80,VIP!$A$2:$O17943,7,FALSE)</f>
        <v>Si</v>
      </c>
      <c r="I80" s="137" t="str">
        <f>VLOOKUP(E80,VIP!$A$2:$O9908,8,FALSE)</f>
        <v>Si</v>
      </c>
      <c r="J80" s="137" t="str">
        <f>VLOOKUP(E80,VIP!$A$2:$O9858,8,FALSE)</f>
        <v>Si</v>
      </c>
      <c r="K80" s="137" t="str">
        <f>VLOOKUP(E80,VIP!$A$2:$O13432,6,0)</f>
        <v>NO</v>
      </c>
      <c r="L80" s="127" t="s">
        <v>2666</v>
      </c>
      <c r="M80" s="200" t="s">
        <v>2645</v>
      </c>
      <c r="N80" s="138" t="s">
        <v>2576</v>
      </c>
      <c r="O80" s="137" t="s">
        <v>2667</v>
      </c>
      <c r="P80" s="140" t="s">
        <v>2668</v>
      </c>
      <c r="Q80" s="201" t="s">
        <v>2666</v>
      </c>
    </row>
    <row r="81" spans="1:17" s="96" customFormat="1" ht="18" x14ac:dyDescent="0.25">
      <c r="A81" s="137" t="str">
        <f>VLOOKUP(E81,'LISTADO ATM'!$A$2:$C$898,3,0)</f>
        <v>NORTE</v>
      </c>
      <c r="B81" s="134" t="s">
        <v>2675</v>
      </c>
      <c r="C81" s="139">
        <v>44327.450092592589</v>
      </c>
      <c r="D81" s="139" t="s">
        <v>2181</v>
      </c>
      <c r="E81" s="126">
        <v>712</v>
      </c>
      <c r="F81" s="150" t="str">
        <f>VLOOKUP(E81,VIP!$A$2:$O13084,2,0)</f>
        <v>DRBR128</v>
      </c>
      <c r="G81" s="137" t="str">
        <f>VLOOKUP(E81,'LISTADO ATM'!$A$2:$B$897,2,0)</f>
        <v xml:space="preserve">ATM Oficina Imbert </v>
      </c>
      <c r="H81" s="137" t="str">
        <f>VLOOKUP(E81,VIP!$A$2:$O17947,7,FALSE)</f>
        <v>Si</v>
      </c>
      <c r="I81" s="137" t="str">
        <f>VLOOKUP(E81,VIP!$A$2:$O9912,8,FALSE)</f>
        <v>Si</v>
      </c>
      <c r="J81" s="137" t="str">
        <f>VLOOKUP(E81,VIP!$A$2:$O9862,8,FALSE)</f>
        <v>Si</v>
      </c>
      <c r="K81" s="137" t="str">
        <f>VLOOKUP(E81,VIP!$A$2:$O13436,6,0)</f>
        <v>SI</v>
      </c>
      <c r="L81" s="127" t="s">
        <v>2679</v>
      </c>
      <c r="M81" s="200" t="s">
        <v>2645</v>
      </c>
      <c r="N81" s="138" t="s">
        <v>2462</v>
      </c>
      <c r="O81" s="137" t="s">
        <v>2680</v>
      </c>
      <c r="P81" s="140"/>
      <c r="Q81" s="201">
        <v>44327.527777777781</v>
      </c>
    </row>
    <row r="82" spans="1:17" s="96" customFormat="1" ht="18" x14ac:dyDescent="0.25">
      <c r="A82" s="137" t="str">
        <f>VLOOKUP(E82,'LISTADO ATM'!$A$2:$C$898,3,0)</f>
        <v>SUR</v>
      </c>
      <c r="B82" s="134" t="s">
        <v>2663</v>
      </c>
      <c r="C82" s="139">
        <v>44327.452488425923</v>
      </c>
      <c r="D82" s="139" t="s">
        <v>2482</v>
      </c>
      <c r="E82" s="126">
        <v>783</v>
      </c>
      <c r="F82" s="150" t="str">
        <f>VLOOKUP(E82,VIP!$A$2:$O13079,2,0)</f>
        <v>DRBR303</v>
      </c>
      <c r="G82" s="137" t="str">
        <f>VLOOKUP(E82,'LISTADO ATM'!$A$2:$B$897,2,0)</f>
        <v xml:space="preserve">ATM Autobanco Alfa y Omega (Barahona) </v>
      </c>
      <c r="H82" s="137" t="str">
        <f>VLOOKUP(E82,VIP!$A$2:$O17942,7,FALSE)</f>
        <v>Si</v>
      </c>
      <c r="I82" s="137" t="str">
        <f>VLOOKUP(E82,VIP!$A$2:$O9907,8,FALSE)</f>
        <v>Si</v>
      </c>
      <c r="J82" s="137" t="str">
        <f>VLOOKUP(E82,VIP!$A$2:$O9857,8,FALSE)</f>
        <v>Si</v>
      </c>
      <c r="K82" s="137" t="str">
        <f>VLOOKUP(E82,VIP!$A$2:$O13431,6,0)</f>
        <v>NO</v>
      </c>
      <c r="L82" s="127" t="s">
        <v>2666</v>
      </c>
      <c r="M82" s="200" t="s">
        <v>2645</v>
      </c>
      <c r="N82" s="138" t="s">
        <v>2576</v>
      </c>
      <c r="O82" s="137" t="s">
        <v>2657</v>
      </c>
      <c r="P82" s="140" t="s">
        <v>2668</v>
      </c>
      <c r="Q82" s="201" t="s">
        <v>2666</v>
      </c>
    </row>
    <row r="83" spans="1:17" s="96" customFormat="1" ht="18" x14ac:dyDescent="0.25">
      <c r="A83" s="137" t="str">
        <f>VLOOKUP(E83,'LISTADO ATM'!$A$2:$C$898,3,0)</f>
        <v>NORTE</v>
      </c>
      <c r="B83" s="134" t="s">
        <v>2674</v>
      </c>
      <c r="C83" s="139">
        <v>44327.452824074076</v>
      </c>
      <c r="D83" s="139" t="s">
        <v>2482</v>
      </c>
      <c r="E83" s="126">
        <v>796</v>
      </c>
      <c r="F83" s="150" t="str">
        <f>VLOOKUP(E83,VIP!$A$2:$O13083,2,0)</f>
        <v>DRBR155</v>
      </c>
      <c r="G83" s="137" t="str">
        <f>VLOOKUP(E83,'LISTADO ATM'!$A$2:$B$897,2,0)</f>
        <v xml:space="preserve">ATM Oficina Plaza Ventura (Nagua) </v>
      </c>
      <c r="H83" s="137" t="str">
        <f>VLOOKUP(E83,VIP!$A$2:$O17946,7,FALSE)</f>
        <v>Si</v>
      </c>
      <c r="I83" s="137" t="str">
        <f>VLOOKUP(E83,VIP!$A$2:$O9911,8,FALSE)</f>
        <v>Si</v>
      </c>
      <c r="J83" s="137" t="str">
        <f>VLOOKUP(E83,VIP!$A$2:$O9861,8,FALSE)</f>
        <v>Si</v>
      </c>
      <c r="K83" s="137" t="str">
        <f>VLOOKUP(E83,VIP!$A$2:$O13435,6,0)</f>
        <v>SI</v>
      </c>
      <c r="L83" s="127" t="s">
        <v>2449</v>
      </c>
      <c r="M83" s="200" t="s">
        <v>2645</v>
      </c>
      <c r="N83" s="138" t="s">
        <v>2462</v>
      </c>
      <c r="O83" s="137" t="s">
        <v>2654</v>
      </c>
      <c r="P83" s="140"/>
      <c r="Q83" s="201">
        <v>44327.531944444447</v>
      </c>
    </row>
    <row r="84" spans="1:17" s="96" customFormat="1" ht="18" x14ac:dyDescent="0.25">
      <c r="A84" s="137" t="str">
        <f>VLOOKUP(E84,'LISTADO ATM'!$A$2:$C$898,3,0)</f>
        <v>NORTE</v>
      </c>
      <c r="B84" s="134" t="s">
        <v>2662</v>
      </c>
      <c r="C84" s="139">
        <v>44327.452962962961</v>
      </c>
      <c r="D84" s="139" t="s">
        <v>2482</v>
      </c>
      <c r="E84" s="126">
        <v>731</v>
      </c>
      <c r="F84" s="150" t="str">
        <f>VLOOKUP(E84,VIP!$A$2:$O13078,2,0)</f>
        <v>DRBR311</v>
      </c>
      <c r="G84" s="137" t="str">
        <f>VLOOKUP(E84,'LISTADO ATM'!$A$2:$B$897,2,0)</f>
        <v xml:space="preserve">ATM UNP Villa González </v>
      </c>
      <c r="H84" s="137" t="str">
        <f>VLOOKUP(E84,VIP!$A$2:$O17941,7,FALSE)</f>
        <v>Si</v>
      </c>
      <c r="I84" s="137" t="str">
        <f>VLOOKUP(E84,VIP!$A$2:$O9906,8,FALSE)</f>
        <v>Si</v>
      </c>
      <c r="J84" s="137" t="str">
        <f>VLOOKUP(E84,VIP!$A$2:$O9856,8,FALSE)</f>
        <v>Si</v>
      </c>
      <c r="K84" s="137" t="str">
        <f>VLOOKUP(E84,VIP!$A$2:$O13430,6,0)</f>
        <v>NO</v>
      </c>
      <c r="L84" s="127" t="s">
        <v>2666</v>
      </c>
      <c r="M84" s="200" t="s">
        <v>2645</v>
      </c>
      <c r="N84" s="138" t="s">
        <v>2576</v>
      </c>
      <c r="O84" s="137" t="s">
        <v>2657</v>
      </c>
      <c r="P84" s="140" t="s">
        <v>2668</v>
      </c>
      <c r="Q84" s="201" t="s">
        <v>2666</v>
      </c>
    </row>
    <row r="85" spans="1:17" s="96" customFormat="1" ht="18" x14ac:dyDescent="0.25">
      <c r="A85" s="137" t="str">
        <f>VLOOKUP(E85,'LISTADO ATM'!$A$2:$C$898,3,0)</f>
        <v>DISTRITO NACIONAL</v>
      </c>
      <c r="B85" s="134" t="s">
        <v>2661</v>
      </c>
      <c r="C85" s="139">
        <v>44327.453553240739</v>
      </c>
      <c r="D85" s="139" t="s">
        <v>2482</v>
      </c>
      <c r="E85" s="126">
        <v>227</v>
      </c>
      <c r="F85" s="150" t="str">
        <f>VLOOKUP(E85,VIP!$A$2:$O13077,2,0)</f>
        <v>DRBR227</v>
      </c>
      <c r="G85" s="137" t="str">
        <f>VLOOKUP(E85,'LISTADO ATM'!$A$2:$B$897,2,0)</f>
        <v xml:space="preserve">ATM S/M Bravo Av. Enriquillo </v>
      </c>
      <c r="H85" s="137" t="str">
        <f>VLOOKUP(E85,VIP!$A$2:$O17940,7,FALSE)</f>
        <v>Si</v>
      </c>
      <c r="I85" s="137" t="str">
        <f>VLOOKUP(E85,VIP!$A$2:$O9905,8,FALSE)</f>
        <v>Si</v>
      </c>
      <c r="J85" s="137" t="str">
        <f>VLOOKUP(E85,VIP!$A$2:$O9855,8,FALSE)</f>
        <v>Si</v>
      </c>
      <c r="K85" s="137" t="str">
        <f>VLOOKUP(E85,VIP!$A$2:$O13429,6,0)</f>
        <v>NO</v>
      </c>
      <c r="L85" s="127" t="s">
        <v>2666</v>
      </c>
      <c r="M85" s="200" t="s">
        <v>2645</v>
      </c>
      <c r="N85" s="138" t="s">
        <v>2576</v>
      </c>
      <c r="O85" s="137" t="s">
        <v>2657</v>
      </c>
      <c r="P85" s="140" t="s">
        <v>2668</v>
      </c>
      <c r="Q85" s="201" t="s">
        <v>2666</v>
      </c>
    </row>
    <row r="86" spans="1:17" s="96" customFormat="1" ht="18" x14ac:dyDescent="0.25">
      <c r="A86" s="137" t="str">
        <f>VLOOKUP(E86,'LISTADO ATM'!$A$2:$C$898,3,0)</f>
        <v>DISTRITO NACIONAL</v>
      </c>
      <c r="B86" s="134" t="s">
        <v>2660</v>
      </c>
      <c r="C86" s="139">
        <v>44327.455046296294</v>
      </c>
      <c r="D86" s="139" t="s">
        <v>2482</v>
      </c>
      <c r="E86" s="126">
        <v>43</v>
      </c>
      <c r="F86" s="150" t="str">
        <f>VLOOKUP(E86,VIP!$A$2:$O13076,2,0)</f>
        <v>DRBR043</v>
      </c>
      <c r="G86" s="137" t="str">
        <f>VLOOKUP(E86,'LISTADO ATM'!$A$2:$B$897,2,0)</f>
        <v xml:space="preserve">ATM Zona Franca San Isidro </v>
      </c>
      <c r="H86" s="137" t="str">
        <f>VLOOKUP(E86,VIP!$A$2:$O17939,7,FALSE)</f>
        <v>Si</v>
      </c>
      <c r="I86" s="137" t="str">
        <f>VLOOKUP(E86,VIP!$A$2:$O9904,8,FALSE)</f>
        <v>No</v>
      </c>
      <c r="J86" s="137" t="str">
        <f>VLOOKUP(E86,VIP!$A$2:$O9854,8,FALSE)</f>
        <v>No</v>
      </c>
      <c r="K86" s="137" t="str">
        <f>VLOOKUP(E86,VIP!$A$2:$O13428,6,0)</f>
        <v>NO</v>
      </c>
      <c r="L86" s="127" t="s">
        <v>2666</v>
      </c>
      <c r="M86" s="200" t="s">
        <v>2645</v>
      </c>
      <c r="N86" s="138" t="s">
        <v>2576</v>
      </c>
      <c r="O86" s="137" t="s">
        <v>2657</v>
      </c>
      <c r="P86" s="140" t="s">
        <v>2668</v>
      </c>
      <c r="Q86" s="201" t="s">
        <v>2666</v>
      </c>
    </row>
    <row r="87" spans="1:17" s="96" customFormat="1" ht="18" x14ac:dyDescent="0.25">
      <c r="A87" s="137" t="str">
        <f>VLOOKUP(E87,'LISTADO ATM'!$A$2:$C$898,3,0)</f>
        <v>NORTE</v>
      </c>
      <c r="B87" s="134" t="s">
        <v>2659</v>
      </c>
      <c r="C87" s="139">
        <v>44327.455509259256</v>
      </c>
      <c r="D87" s="139" t="s">
        <v>2482</v>
      </c>
      <c r="E87" s="126">
        <v>157</v>
      </c>
      <c r="F87" s="150" t="str">
        <f>VLOOKUP(E87,VIP!$A$2:$O13075,2,0)</f>
        <v>DRBR157</v>
      </c>
      <c r="G87" s="137" t="str">
        <f>VLOOKUP(E87,'LISTADO ATM'!$A$2:$B$897,2,0)</f>
        <v xml:space="preserve">ATM Oficina Samaná </v>
      </c>
      <c r="H87" s="137" t="str">
        <f>VLOOKUP(E87,VIP!$A$2:$O17938,7,FALSE)</f>
        <v>Si</v>
      </c>
      <c r="I87" s="137" t="str">
        <f>VLOOKUP(E87,VIP!$A$2:$O9903,8,FALSE)</f>
        <v>Si</v>
      </c>
      <c r="J87" s="137" t="str">
        <f>VLOOKUP(E87,VIP!$A$2:$O9853,8,FALSE)</f>
        <v>Si</v>
      </c>
      <c r="K87" s="137" t="str">
        <f>VLOOKUP(E87,VIP!$A$2:$O13427,6,0)</f>
        <v>SI</v>
      </c>
      <c r="L87" s="127" t="s">
        <v>2666</v>
      </c>
      <c r="M87" s="200" t="s">
        <v>2645</v>
      </c>
      <c r="N87" s="138" t="s">
        <v>2576</v>
      </c>
      <c r="O87" s="137" t="s">
        <v>2657</v>
      </c>
      <c r="P87" s="140" t="s">
        <v>2668</v>
      </c>
      <c r="Q87" s="201" t="s">
        <v>2666</v>
      </c>
    </row>
    <row r="88" spans="1:17" s="96" customFormat="1" ht="18" x14ac:dyDescent="0.25">
      <c r="A88" s="137" t="str">
        <f>VLOOKUP(E88,'LISTADO ATM'!$A$2:$C$898,3,0)</f>
        <v>NORTE</v>
      </c>
      <c r="B88" s="134" t="s">
        <v>2673</v>
      </c>
      <c r="C88" s="139">
        <v>44327.475127314814</v>
      </c>
      <c r="D88" s="139" t="s">
        <v>2181</v>
      </c>
      <c r="E88" s="126">
        <v>291</v>
      </c>
      <c r="F88" s="150" t="str">
        <f>VLOOKUP(E88,VIP!$A$2:$O13082,2,0)</f>
        <v>DRBR291</v>
      </c>
      <c r="G88" s="137" t="str">
        <f>VLOOKUP(E88,'LISTADO ATM'!$A$2:$B$897,2,0)</f>
        <v xml:space="preserve">ATM S/M Jumbo Las Colinas </v>
      </c>
      <c r="H88" s="137" t="str">
        <f>VLOOKUP(E88,VIP!$A$2:$O17945,7,FALSE)</f>
        <v>Si</v>
      </c>
      <c r="I88" s="137" t="str">
        <f>VLOOKUP(E88,VIP!$A$2:$O9910,8,FALSE)</f>
        <v>Si</v>
      </c>
      <c r="J88" s="137" t="str">
        <f>VLOOKUP(E88,VIP!$A$2:$O9860,8,FALSE)</f>
        <v>Si</v>
      </c>
      <c r="K88" s="137" t="str">
        <f>VLOOKUP(E88,VIP!$A$2:$O13434,6,0)</f>
        <v>NO</v>
      </c>
      <c r="L88" s="127" t="s">
        <v>2478</v>
      </c>
      <c r="M88" s="200" t="s">
        <v>2645</v>
      </c>
      <c r="N88" s="138" t="s">
        <v>2462</v>
      </c>
      <c r="O88" s="137" t="s">
        <v>2491</v>
      </c>
      <c r="P88" s="140"/>
      <c r="Q88" s="201">
        <v>44327.595833333333</v>
      </c>
    </row>
    <row r="89" spans="1:17" s="96" customFormat="1" ht="18" x14ac:dyDescent="0.25">
      <c r="A89" s="137" t="str">
        <f>VLOOKUP(E89,'LISTADO ATM'!$A$2:$C$898,3,0)</f>
        <v>ESTE</v>
      </c>
      <c r="B89" s="134" t="s">
        <v>2672</v>
      </c>
      <c r="C89" s="139">
        <v>44327.475810185184</v>
      </c>
      <c r="D89" s="139" t="s">
        <v>2180</v>
      </c>
      <c r="E89" s="126">
        <v>111</v>
      </c>
      <c r="F89" s="150" t="str">
        <f>VLOOKUP(E89,VIP!$A$2:$O13081,2,0)</f>
        <v>DRBR111</v>
      </c>
      <c r="G89" s="137" t="str">
        <f>VLOOKUP(E89,'LISTADO ATM'!$A$2:$B$897,2,0)</f>
        <v xml:space="preserve">ATM Oficina San Pedro </v>
      </c>
      <c r="H89" s="137" t="str">
        <f>VLOOKUP(E89,VIP!$A$2:$O17944,7,FALSE)</f>
        <v>Si</v>
      </c>
      <c r="I89" s="137" t="str">
        <f>VLOOKUP(E89,VIP!$A$2:$O9909,8,FALSE)</f>
        <v>Si</v>
      </c>
      <c r="J89" s="137" t="str">
        <f>VLOOKUP(E89,VIP!$A$2:$O9859,8,FALSE)</f>
        <v>Si</v>
      </c>
      <c r="K89" s="137" t="str">
        <f>VLOOKUP(E89,VIP!$A$2:$O13433,6,0)</f>
        <v>SI</v>
      </c>
      <c r="L89" s="127" t="s">
        <v>2478</v>
      </c>
      <c r="M89" s="200" t="s">
        <v>2645</v>
      </c>
      <c r="N89" s="138" t="s">
        <v>2462</v>
      </c>
      <c r="O89" s="137" t="s">
        <v>2464</v>
      </c>
      <c r="P89" s="140"/>
      <c r="Q89" s="201">
        <v>44327.540972222225</v>
      </c>
    </row>
    <row r="90" spans="1:17" s="96" customFormat="1" ht="18" x14ac:dyDescent="0.25">
      <c r="A90" s="137" t="str">
        <f>VLOOKUP(E90,'LISTADO ATM'!$A$2:$C$898,3,0)</f>
        <v>DISTRITO NACIONAL</v>
      </c>
      <c r="B90" s="134" t="s">
        <v>2671</v>
      </c>
      <c r="C90" s="139">
        <v>44327.481493055559</v>
      </c>
      <c r="D90" s="139" t="s">
        <v>2458</v>
      </c>
      <c r="E90" s="126">
        <v>192</v>
      </c>
      <c r="F90" s="150" t="str">
        <f>VLOOKUP(E90,VIP!$A$2:$O13080,2,0)</f>
        <v>DRBR192</v>
      </c>
      <c r="G90" s="137" t="str">
        <f>VLOOKUP(E90,'LISTADO ATM'!$A$2:$B$897,2,0)</f>
        <v xml:space="preserve">ATM Autobanco Luperón II </v>
      </c>
      <c r="H90" s="137" t="str">
        <f>VLOOKUP(E90,VIP!$A$2:$O17943,7,FALSE)</f>
        <v>Si</v>
      </c>
      <c r="I90" s="137" t="str">
        <f>VLOOKUP(E90,VIP!$A$2:$O9908,8,FALSE)</f>
        <v>Si</v>
      </c>
      <c r="J90" s="137" t="str">
        <f>VLOOKUP(E90,VIP!$A$2:$O9858,8,FALSE)</f>
        <v>Si</v>
      </c>
      <c r="K90" s="137" t="str">
        <f>VLOOKUP(E90,VIP!$A$2:$O13432,6,0)</f>
        <v>NO</v>
      </c>
      <c r="L90" s="127" t="s">
        <v>2418</v>
      </c>
      <c r="M90" s="200" t="s">
        <v>2645</v>
      </c>
      <c r="N90" s="138" t="s">
        <v>2462</v>
      </c>
      <c r="O90" s="137" t="s">
        <v>2463</v>
      </c>
      <c r="P90" s="140"/>
      <c r="Q90" s="201">
        <v>44327.588194444441</v>
      </c>
    </row>
    <row r="91" spans="1:17" s="96" customFormat="1" ht="18" x14ac:dyDescent="0.25">
      <c r="A91" s="137" t="str">
        <f>VLOOKUP(E91,'LISTADO ATM'!$A$2:$C$898,3,0)</f>
        <v>NORTE</v>
      </c>
      <c r="B91" s="134" t="s">
        <v>2670</v>
      </c>
      <c r="C91" s="139">
        <v>44327.481921296298</v>
      </c>
      <c r="D91" s="139" t="s">
        <v>2181</v>
      </c>
      <c r="E91" s="126">
        <v>140</v>
      </c>
      <c r="F91" s="150" t="str">
        <f>VLOOKUP(E91,VIP!$A$2:$O13079,2,0)</f>
        <v>DRBR140</v>
      </c>
      <c r="G91" s="137" t="str">
        <f>VLOOKUP(E91,'LISTADO ATM'!$A$2:$B$897,2,0)</f>
        <v>ATM Hospital San Vicente de Paul (SFM.)</v>
      </c>
      <c r="H91" s="137" t="str">
        <f>VLOOKUP(E91,VIP!$A$2:$O17942,7,FALSE)</f>
        <v>N/A</v>
      </c>
      <c r="I91" s="137" t="str">
        <f>VLOOKUP(E91,VIP!$A$2:$O9907,8,FALSE)</f>
        <v>N/A</v>
      </c>
      <c r="J91" s="137" t="str">
        <f>VLOOKUP(E91,VIP!$A$2:$O9857,8,FALSE)</f>
        <v>N/A</v>
      </c>
      <c r="K91" s="137" t="str">
        <f>VLOOKUP(E91,VIP!$A$2:$O13431,6,0)</f>
        <v>N/A</v>
      </c>
      <c r="L91" s="127" t="s">
        <v>2219</v>
      </c>
      <c r="M91" s="200" t="s">
        <v>2455</v>
      </c>
      <c r="N91" s="138" t="s">
        <v>2462</v>
      </c>
      <c r="O91" s="137" t="s">
        <v>2491</v>
      </c>
      <c r="P91" s="140"/>
      <c r="Q91" s="138" t="s">
        <v>2219</v>
      </c>
    </row>
    <row r="92" spans="1:17" s="96" customFormat="1" ht="18" x14ac:dyDescent="0.25">
      <c r="A92" s="137" t="str">
        <f>VLOOKUP(E92,'LISTADO ATM'!$A$2:$C$898,3,0)</f>
        <v>DISTRITO NACIONAL</v>
      </c>
      <c r="B92" s="134" t="s">
        <v>2669</v>
      </c>
      <c r="C92" s="139">
        <v>44327.482916666668</v>
      </c>
      <c r="D92" s="139" t="s">
        <v>2458</v>
      </c>
      <c r="E92" s="126">
        <v>31</v>
      </c>
      <c r="F92" s="150" t="str">
        <f>VLOOKUP(E92,VIP!$A$2:$O13078,2,0)</f>
        <v>DRBR031</v>
      </c>
      <c r="G92" s="137" t="str">
        <f>VLOOKUP(E92,'LISTADO ATM'!$A$2:$B$897,2,0)</f>
        <v xml:space="preserve">ATM Oficina San Martín I </v>
      </c>
      <c r="H92" s="137" t="str">
        <f>VLOOKUP(E92,VIP!$A$2:$O17941,7,FALSE)</f>
        <v>Si</v>
      </c>
      <c r="I92" s="137" t="str">
        <f>VLOOKUP(E92,VIP!$A$2:$O9906,8,FALSE)</f>
        <v>Si</v>
      </c>
      <c r="J92" s="137" t="str">
        <f>VLOOKUP(E92,VIP!$A$2:$O9856,8,FALSE)</f>
        <v>Si</v>
      </c>
      <c r="K92" s="137" t="str">
        <f>VLOOKUP(E92,VIP!$A$2:$O13430,6,0)</f>
        <v>NO</v>
      </c>
      <c r="L92" s="127" t="s">
        <v>2418</v>
      </c>
      <c r="M92" s="200" t="s">
        <v>2645</v>
      </c>
      <c r="N92" s="138" t="s">
        <v>2462</v>
      </c>
      <c r="O92" s="137" t="s">
        <v>2463</v>
      </c>
      <c r="P92" s="140"/>
      <c r="Q92" s="201">
        <v>44327.587500000001</v>
      </c>
    </row>
    <row r="93" spans="1:17" s="96" customFormat="1" ht="18" x14ac:dyDescent="0.25">
      <c r="A93" s="137" t="str">
        <f>VLOOKUP(E93,'LISTADO ATM'!$A$2:$C$898,3,0)</f>
        <v>NORTE</v>
      </c>
      <c r="B93" s="134" t="s">
        <v>2688</v>
      </c>
      <c r="C93" s="139">
        <v>44327.536111111112</v>
      </c>
      <c r="D93" s="139" t="s">
        <v>2482</v>
      </c>
      <c r="E93" s="126">
        <v>716</v>
      </c>
      <c r="F93" s="150" t="str">
        <f>VLOOKUP(E93,VIP!$A$2:$O13088,2,0)</f>
        <v>DRBR340</v>
      </c>
      <c r="G93" s="137" t="str">
        <f>VLOOKUP(E93,'LISTADO ATM'!$A$2:$B$897,2,0)</f>
        <v xml:space="preserve">ATM Oficina Zona Franca (Santiago) </v>
      </c>
      <c r="H93" s="137" t="str">
        <f>VLOOKUP(E93,VIP!$A$2:$O17951,7,FALSE)</f>
        <v>Si</v>
      </c>
      <c r="I93" s="137" t="str">
        <f>VLOOKUP(E93,VIP!$A$2:$O9916,8,FALSE)</f>
        <v>Si</v>
      </c>
      <c r="J93" s="137" t="str">
        <f>VLOOKUP(E93,VIP!$A$2:$O9866,8,FALSE)</f>
        <v>Si</v>
      </c>
      <c r="K93" s="137" t="str">
        <f>VLOOKUP(E93,VIP!$A$2:$O13440,6,0)</f>
        <v>SI</v>
      </c>
      <c r="L93" s="127" t="s">
        <v>2689</v>
      </c>
      <c r="M93" s="200" t="s">
        <v>2645</v>
      </c>
      <c r="N93" s="138" t="s">
        <v>2576</v>
      </c>
      <c r="O93" s="137" t="s">
        <v>2667</v>
      </c>
      <c r="P93" s="140" t="s">
        <v>2658</v>
      </c>
      <c r="Q93" s="201" t="s">
        <v>2689</v>
      </c>
    </row>
    <row r="94" spans="1:17" s="96" customFormat="1" ht="18" x14ac:dyDescent="0.25">
      <c r="A94" s="137" t="str">
        <f>VLOOKUP(E94,'LISTADO ATM'!$A$2:$C$898,3,0)</f>
        <v>DISTRITO NACIONAL</v>
      </c>
      <c r="B94" s="134" t="s">
        <v>2687</v>
      </c>
      <c r="C94" s="139">
        <v>44327.557673611111</v>
      </c>
      <c r="D94" s="139" t="s">
        <v>2458</v>
      </c>
      <c r="E94" s="126">
        <v>169</v>
      </c>
      <c r="F94" s="150" t="str">
        <f>VLOOKUP(E94,VIP!$A$2:$O13086,2,0)</f>
        <v>DRBR169</v>
      </c>
      <c r="G94" s="137" t="str">
        <f>VLOOKUP(E94,'LISTADO ATM'!$A$2:$B$897,2,0)</f>
        <v xml:space="preserve">ATM Oficina Caonabo </v>
      </c>
      <c r="H94" s="137" t="str">
        <f>VLOOKUP(E94,VIP!$A$2:$O17949,7,FALSE)</f>
        <v>Si</v>
      </c>
      <c r="I94" s="137" t="str">
        <f>VLOOKUP(E94,VIP!$A$2:$O9914,8,FALSE)</f>
        <v>Si</v>
      </c>
      <c r="J94" s="137" t="str">
        <f>VLOOKUP(E94,VIP!$A$2:$O9864,8,FALSE)</f>
        <v>Si</v>
      </c>
      <c r="K94" s="137" t="str">
        <f>VLOOKUP(E94,VIP!$A$2:$O13438,6,0)</f>
        <v>NO</v>
      </c>
      <c r="L94" s="127" t="s">
        <v>2418</v>
      </c>
      <c r="M94" s="138" t="s">
        <v>2455</v>
      </c>
      <c r="N94" s="138" t="s">
        <v>2462</v>
      </c>
      <c r="O94" s="137" t="s">
        <v>2463</v>
      </c>
      <c r="P94" s="140"/>
      <c r="Q94" s="138" t="s">
        <v>2418</v>
      </c>
    </row>
    <row r="95" spans="1:17" s="96" customFormat="1" ht="18" x14ac:dyDescent="0.25">
      <c r="A95" s="137" t="str">
        <f>VLOOKUP(E95,'LISTADO ATM'!$A$2:$C$898,3,0)</f>
        <v>DISTRITO NACIONAL</v>
      </c>
      <c r="B95" s="134" t="s">
        <v>2686</v>
      </c>
      <c r="C95" s="139">
        <v>44327.563692129632</v>
      </c>
      <c r="D95" s="139" t="s">
        <v>2458</v>
      </c>
      <c r="E95" s="126">
        <v>642</v>
      </c>
      <c r="F95" s="150" t="str">
        <f>VLOOKUP(E95,VIP!$A$2:$O13085,2,0)</f>
        <v>DRBR24O</v>
      </c>
      <c r="G95" s="137" t="str">
        <f>VLOOKUP(E95,'LISTADO ATM'!$A$2:$B$897,2,0)</f>
        <v xml:space="preserve">ATM OMSA Sto. Dgo. </v>
      </c>
      <c r="H95" s="137" t="str">
        <f>VLOOKUP(E95,VIP!$A$2:$O17948,7,FALSE)</f>
        <v>Si</v>
      </c>
      <c r="I95" s="137" t="str">
        <f>VLOOKUP(E95,VIP!$A$2:$O9913,8,FALSE)</f>
        <v>Si</v>
      </c>
      <c r="J95" s="137" t="str">
        <f>VLOOKUP(E95,VIP!$A$2:$O9863,8,FALSE)</f>
        <v>Si</v>
      </c>
      <c r="K95" s="137" t="str">
        <f>VLOOKUP(E95,VIP!$A$2:$O13437,6,0)</f>
        <v>NO</v>
      </c>
      <c r="L95" s="127" t="s">
        <v>2449</v>
      </c>
      <c r="M95" s="200" t="s">
        <v>2455</v>
      </c>
      <c r="N95" s="138" t="s">
        <v>2462</v>
      </c>
      <c r="O95" s="137" t="s">
        <v>2463</v>
      </c>
      <c r="P95" s="140"/>
      <c r="Q95" s="138" t="s">
        <v>2449</v>
      </c>
    </row>
    <row r="96" spans="1:17" s="96" customFormat="1" ht="18" x14ac:dyDescent="0.25">
      <c r="A96" s="137" t="str">
        <f>VLOOKUP(E96,'LISTADO ATM'!$A$2:$C$898,3,0)</f>
        <v>DISTRITO NACIONAL</v>
      </c>
      <c r="B96" s="134" t="s">
        <v>2685</v>
      </c>
      <c r="C96" s="139">
        <v>44327.565752314818</v>
      </c>
      <c r="D96" s="139" t="s">
        <v>2458</v>
      </c>
      <c r="E96" s="126">
        <v>363</v>
      </c>
      <c r="F96" s="150" t="str">
        <f>VLOOKUP(E96,VIP!$A$2:$O13084,2,0)</f>
        <v>DRBR363</v>
      </c>
      <c r="G96" s="137" t="str">
        <f>VLOOKUP(E96,'LISTADO ATM'!$A$2:$B$897,2,0)</f>
        <v>ATM Sirena Villa Mella</v>
      </c>
      <c r="H96" s="137" t="str">
        <f>VLOOKUP(E96,VIP!$A$2:$O17947,7,FALSE)</f>
        <v>N/A</v>
      </c>
      <c r="I96" s="137" t="str">
        <f>VLOOKUP(E96,VIP!$A$2:$O9912,8,FALSE)</f>
        <v>N/A</v>
      </c>
      <c r="J96" s="137" t="str">
        <f>VLOOKUP(E96,VIP!$A$2:$O9862,8,FALSE)</f>
        <v>N/A</v>
      </c>
      <c r="K96" s="137" t="str">
        <f>VLOOKUP(E96,VIP!$A$2:$O13436,6,0)</f>
        <v>N/A</v>
      </c>
      <c r="L96" s="127" t="s">
        <v>2418</v>
      </c>
      <c r="M96" s="138" t="s">
        <v>2455</v>
      </c>
      <c r="N96" s="138" t="s">
        <v>2462</v>
      </c>
      <c r="O96" s="137" t="s">
        <v>2463</v>
      </c>
      <c r="P96" s="140"/>
      <c r="Q96" s="138" t="s">
        <v>2418</v>
      </c>
    </row>
    <row r="97" spans="1:17" s="96" customFormat="1" ht="18" x14ac:dyDescent="0.25">
      <c r="A97" s="137" t="str">
        <f>VLOOKUP(E97,'LISTADO ATM'!$A$2:$C$898,3,0)</f>
        <v>NORTE</v>
      </c>
      <c r="B97" s="134" t="s">
        <v>2684</v>
      </c>
      <c r="C97" s="139">
        <v>44327.578981481478</v>
      </c>
      <c r="D97" s="139" t="s">
        <v>2180</v>
      </c>
      <c r="E97" s="126">
        <v>266</v>
      </c>
      <c r="F97" s="150" t="str">
        <f>VLOOKUP(E97,VIP!$A$2:$O13083,2,0)</f>
        <v>DRBR266</v>
      </c>
      <c r="G97" s="137" t="str">
        <f>VLOOKUP(E97,'LISTADO ATM'!$A$2:$B$897,2,0)</f>
        <v xml:space="preserve">ATM Oficina Villa Francisca </v>
      </c>
      <c r="H97" s="137" t="str">
        <f>VLOOKUP(E97,VIP!$A$2:$O17946,7,FALSE)</f>
        <v>Si</v>
      </c>
      <c r="I97" s="137" t="str">
        <f>VLOOKUP(E97,VIP!$A$2:$O9911,8,FALSE)</f>
        <v>Si</v>
      </c>
      <c r="J97" s="137" t="str">
        <f>VLOOKUP(E97,VIP!$A$2:$O9861,8,FALSE)</f>
        <v>Si</v>
      </c>
      <c r="K97" s="137" t="str">
        <f>VLOOKUP(E97,VIP!$A$2:$O13435,6,0)</f>
        <v>NO</v>
      </c>
      <c r="L97" s="127" t="s">
        <v>2421</v>
      </c>
      <c r="M97" s="200" t="s">
        <v>2455</v>
      </c>
      <c r="N97" s="138" t="s">
        <v>2462</v>
      </c>
      <c r="O97" s="137" t="s">
        <v>2464</v>
      </c>
      <c r="P97" s="140"/>
      <c r="Q97" s="138" t="s">
        <v>2421</v>
      </c>
    </row>
    <row r="98" spans="1:17" s="96" customFormat="1" ht="18" x14ac:dyDescent="0.25">
      <c r="A98" s="137" t="str">
        <f>VLOOKUP(E98,'LISTADO ATM'!$A$2:$C$898,3,0)</f>
        <v>DISTRITO NACIONAL</v>
      </c>
      <c r="B98" s="134" t="s">
        <v>2683</v>
      </c>
      <c r="C98" s="139">
        <v>44327.585266203707</v>
      </c>
      <c r="D98" s="139" t="s">
        <v>2180</v>
      </c>
      <c r="E98" s="126">
        <v>36</v>
      </c>
      <c r="F98" s="150" t="str">
        <f>VLOOKUP(E98,VIP!$A$2:$O13082,2,0)</f>
        <v>DRBR036</v>
      </c>
      <c r="G98" s="137" t="str">
        <f>VLOOKUP(E98,'LISTADO ATM'!$A$2:$B$897,2,0)</f>
        <v xml:space="preserve">ATM Banco Central </v>
      </c>
      <c r="H98" s="137" t="str">
        <f>VLOOKUP(E98,VIP!$A$2:$O17945,7,FALSE)</f>
        <v>Si</v>
      </c>
      <c r="I98" s="137" t="str">
        <f>VLOOKUP(E98,VIP!$A$2:$O9910,8,FALSE)</f>
        <v>Si</v>
      </c>
      <c r="J98" s="137" t="str">
        <f>VLOOKUP(E98,VIP!$A$2:$O9860,8,FALSE)</f>
        <v>Si</v>
      </c>
      <c r="K98" s="137" t="str">
        <f>VLOOKUP(E98,VIP!$A$2:$O13434,6,0)</f>
        <v>SI</v>
      </c>
      <c r="L98" s="127" t="s">
        <v>2219</v>
      </c>
      <c r="M98" s="200" t="s">
        <v>2455</v>
      </c>
      <c r="N98" s="138" t="s">
        <v>2462</v>
      </c>
      <c r="O98" s="137" t="s">
        <v>2464</v>
      </c>
      <c r="P98" s="140"/>
      <c r="Q98" s="138" t="s">
        <v>2219</v>
      </c>
    </row>
    <row r="99" spans="1:17" s="96" customFormat="1" ht="18" x14ac:dyDescent="0.25">
      <c r="A99" s="137" t="str">
        <f>VLOOKUP(E99,'LISTADO ATM'!$A$2:$C$898,3,0)</f>
        <v>ESTE</v>
      </c>
      <c r="B99" s="134" t="s">
        <v>2682</v>
      </c>
      <c r="C99" s="139">
        <v>44327.58797453704</v>
      </c>
      <c r="D99" s="139" t="s">
        <v>2180</v>
      </c>
      <c r="E99" s="126">
        <v>219</v>
      </c>
      <c r="F99" s="150" t="str">
        <f>VLOOKUP(E99,VIP!$A$2:$O13081,2,0)</f>
        <v>DRBR219</v>
      </c>
      <c r="G99" s="137" t="str">
        <f>VLOOKUP(E99,'LISTADO ATM'!$A$2:$B$897,2,0)</f>
        <v xml:space="preserve">ATM Oficina La Altagracia (Higuey) </v>
      </c>
      <c r="H99" s="137" t="str">
        <f>VLOOKUP(E99,VIP!$A$2:$O17944,7,FALSE)</f>
        <v>Si</v>
      </c>
      <c r="I99" s="137" t="str">
        <f>VLOOKUP(E99,VIP!$A$2:$O9909,8,FALSE)</f>
        <v>Si</v>
      </c>
      <c r="J99" s="137" t="str">
        <f>VLOOKUP(E99,VIP!$A$2:$O9859,8,FALSE)</f>
        <v>Si</v>
      </c>
      <c r="K99" s="137" t="str">
        <f>VLOOKUP(E99,VIP!$A$2:$O13433,6,0)</f>
        <v>NO</v>
      </c>
      <c r="L99" s="127" t="s">
        <v>2421</v>
      </c>
      <c r="M99" s="200" t="s">
        <v>2455</v>
      </c>
      <c r="N99" s="138" t="s">
        <v>2462</v>
      </c>
      <c r="O99" s="137" t="s">
        <v>2464</v>
      </c>
      <c r="P99" s="140"/>
      <c r="Q99" s="138" t="s">
        <v>2421</v>
      </c>
    </row>
    <row r="100" spans="1:17" s="96" customFormat="1" ht="18" x14ac:dyDescent="0.25">
      <c r="A100" s="137" t="str">
        <f>VLOOKUP(E100,'LISTADO ATM'!$A$2:$C$898,3,0)</f>
        <v>NORTE</v>
      </c>
      <c r="B100" s="134">
        <v>3335882922</v>
      </c>
      <c r="C100" s="139">
        <v>44327.595833333333</v>
      </c>
      <c r="D100" s="139" t="s">
        <v>2482</v>
      </c>
      <c r="E100" s="126">
        <v>760</v>
      </c>
      <c r="F100" s="150" t="str">
        <f>VLOOKUP(E100,VIP!$A$2:$O13089,2,0)</f>
        <v>DRBR760</v>
      </c>
      <c r="G100" s="137" t="str">
        <f>VLOOKUP(E100,'LISTADO ATM'!$A$2:$B$897,2,0)</f>
        <v xml:space="preserve">ATM UNP Cruce Guayacanes (Mao) </v>
      </c>
      <c r="H100" s="137" t="str">
        <f>VLOOKUP(E100,VIP!$A$2:$O17952,7,FALSE)</f>
        <v>Si</v>
      </c>
      <c r="I100" s="137" t="str">
        <f>VLOOKUP(E100,VIP!$A$2:$O9917,8,FALSE)</f>
        <v>Si</v>
      </c>
      <c r="J100" s="137" t="str">
        <f>VLOOKUP(E100,VIP!$A$2:$O9867,8,FALSE)</f>
        <v>Si</v>
      </c>
      <c r="K100" s="137" t="str">
        <f>VLOOKUP(E100,VIP!$A$2:$O13441,6,0)</f>
        <v>NO</v>
      </c>
      <c r="L100" s="127" t="s">
        <v>2666</v>
      </c>
      <c r="M100" s="200" t="s">
        <v>2645</v>
      </c>
      <c r="N100" s="138" t="s">
        <v>2576</v>
      </c>
      <c r="O100" s="137" t="s">
        <v>2667</v>
      </c>
      <c r="P100" s="140" t="s">
        <v>2668</v>
      </c>
      <c r="Q100" s="201" t="s">
        <v>2666</v>
      </c>
    </row>
    <row r="101" spans="1:17" s="96" customFormat="1" ht="18" x14ac:dyDescent="0.25">
      <c r="A101" s="137" t="str">
        <f>VLOOKUP(E101,'LISTADO ATM'!$A$2:$C$898,3,0)</f>
        <v>NORTE</v>
      </c>
      <c r="B101" s="134">
        <v>3335882928</v>
      </c>
      <c r="C101" s="139">
        <v>44327.59652777778</v>
      </c>
      <c r="D101" s="139" t="s">
        <v>2482</v>
      </c>
      <c r="E101" s="126">
        <v>291</v>
      </c>
      <c r="F101" s="150" t="str">
        <f>VLOOKUP(E101,VIP!$A$2:$O13090,2,0)</f>
        <v>DRBR291</v>
      </c>
      <c r="G101" s="137" t="str">
        <f>VLOOKUP(E101,'LISTADO ATM'!$A$2:$B$897,2,0)</f>
        <v xml:space="preserve">ATM S/M Jumbo Las Colinas </v>
      </c>
      <c r="H101" s="137" t="str">
        <f>VLOOKUP(E101,VIP!$A$2:$O17953,7,FALSE)</f>
        <v>Si</v>
      </c>
      <c r="I101" s="137" t="str">
        <f>VLOOKUP(E101,VIP!$A$2:$O9918,8,FALSE)</f>
        <v>Si</v>
      </c>
      <c r="J101" s="137" t="str">
        <f>VLOOKUP(E101,VIP!$A$2:$O9868,8,FALSE)</f>
        <v>Si</v>
      </c>
      <c r="K101" s="137" t="str">
        <f>VLOOKUP(E101,VIP!$A$2:$O13442,6,0)</f>
        <v>NO</v>
      </c>
      <c r="L101" s="127" t="s">
        <v>2666</v>
      </c>
      <c r="M101" s="200" t="s">
        <v>2645</v>
      </c>
      <c r="N101" s="138" t="s">
        <v>2576</v>
      </c>
      <c r="O101" s="137" t="s">
        <v>2667</v>
      </c>
      <c r="P101" s="140" t="s">
        <v>2668</v>
      </c>
      <c r="Q101" s="201" t="s">
        <v>2666</v>
      </c>
    </row>
    <row r="102" spans="1:17" s="96" customFormat="1" ht="18" x14ac:dyDescent="0.25">
      <c r="A102" s="137" t="str">
        <f>VLOOKUP(E102,'LISTADO ATM'!$A$2:$C$898,3,0)</f>
        <v>NORTE</v>
      </c>
      <c r="B102" s="134">
        <v>3335882930</v>
      </c>
      <c r="C102" s="139">
        <v>44327.597916666666</v>
      </c>
      <c r="D102" s="139" t="s">
        <v>2482</v>
      </c>
      <c r="E102" s="126">
        <v>380</v>
      </c>
      <c r="F102" s="150" t="str">
        <f>VLOOKUP(E102,VIP!$A$2:$O13091,2,0)</f>
        <v>DRBR380</v>
      </c>
      <c r="G102" s="137" t="str">
        <f>VLOOKUP(E102,'LISTADO ATM'!$A$2:$B$897,2,0)</f>
        <v xml:space="preserve">ATM Oficina Navarrete </v>
      </c>
      <c r="H102" s="137" t="str">
        <f>VLOOKUP(E102,VIP!$A$2:$O17954,7,FALSE)</f>
        <v>Si</v>
      </c>
      <c r="I102" s="137" t="str">
        <f>VLOOKUP(E102,VIP!$A$2:$O9919,8,FALSE)</f>
        <v>Si</v>
      </c>
      <c r="J102" s="137" t="str">
        <f>VLOOKUP(E102,VIP!$A$2:$O9869,8,FALSE)</f>
        <v>Si</v>
      </c>
      <c r="K102" s="137" t="str">
        <f>VLOOKUP(E102,VIP!$A$2:$O13443,6,0)</f>
        <v>NO</v>
      </c>
      <c r="L102" s="127" t="s">
        <v>2666</v>
      </c>
      <c r="M102" s="200" t="s">
        <v>2645</v>
      </c>
      <c r="N102" s="138" t="s">
        <v>2576</v>
      </c>
      <c r="O102" s="137" t="s">
        <v>2667</v>
      </c>
      <c r="P102" s="140" t="s">
        <v>2668</v>
      </c>
      <c r="Q102" s="201" t="s">
        <v>2666</v>
      </c>
    </row>
    <row r="103" spans="1:17" s="96" customFormat="1" ht="18" x14ac:dyDescent="0.25">
      <c r="A103" s="137" t="str">
        <f>VLOOKUP(E103,'LISTADO ATM'!$A$2:$C$898,3,0)</f>
        <v>DISTRITO NACIONAL</v>
      </c>
      <c r="B103" s="134" t="s">
        <v>2681</v>
      </c>
      <c r="C103" s="139">
        <v>44327.598645833335</v>
      </c>
      <c r="D103" s="139" t="s">
        <v>2180</v>
      </c>
      <c r="E103" s="126">
        <v>325</v>
      </c>
      <c r="F103" s="150" t="str">
        <f>VLOOKUP(E103,VIP!$A$2:$O13080,2,0)</f>
        <v>DRBR325</v>
      </c>
      <c r="G103" s="137" t="str">
        <f>VLOOKUP(E103,'LISTADO ATM'!$A$2:$B$897,2,0)</f>
        <v>ATM Casa Edwin</v>
      </c>
      <c r="H103" s="137" t="str">
        <f>VLOOKUP(E103,VIP!$A$2:$O17943,7,FALSE)</f>
        <v>Si</v>
      </c>
      <c r="I103" s="137" t="str">
        <f>VLOOKUP(E103,VIP!$A$2:$O9908,8,FALSE)</f>
        <v>Si</v>
      </c>
      <c r="J103" s="137" t="str">
        <f>VLOOKUP(E103,VIP!$A$2:$O9858,8,FALSE)</f>
        <v>Si</v>
      </c>
      <c r="K103" s="137" t="str">
        <f>VLOOKUP(E103,VIP!$A$2:$O13432,6,0)</f>
        <v>NO</v>
      </c>
      <c r="L103" s="127" t="s">
        <v>2478</v>
      </c>
      <c r="M103" s="138" t="s">
        <v>2455</v>
      </c>
      <c r="N103" s="138" t="s">
        <v>2462</v>
      </c>
      <c r="O103" s="137" t="s">
        <v>2464</v>
      </c>
      <c r="P103" s="140"/>
      <c r="Q103" s="138" t="s">
        <v>2478</v>
      </c>
    </row>
    <row r="104" spans="1:17" s="96" customFormat="1" ht="18" x14ac:dyDescent="0.25">
      <c r="A104" s="137" t="str">
        <f>VLOOKUP(E104,'LISTADO ATM'!$A$2:$C$898,3,0)</f>
        <v>DISTRITO NACIONAL</v>
      </c>
      <c r="B104" s="134">
        <v>3335882944</v>
      </c>
      <c r="C104" s="139">
        <v>44327.606249999997</v>
      </c>
      <c r="D104" s="139" t="s">
        <v>2180</v>
      </c>
      <c r="E104" s="126">
        <v>149</v>
      </c>
      <c r="F104" s="150" t="str">
        <f>VLOOKUP(E104,VIP!$A$2:$O13093,2,0)</f>
        <v>DRBR149</v>
      </c>
      <c r="G104" s="137" t="str">
        <f>VLOOKUP(E104,'LISTADO ATM'!$A$2:$B$897,2,0)</f>
        <v>ATM Estación Metro Concepción</v>
      </c>
      <c r="H104" s="137" t="str">
        <f>VLOOKUP(E104,VIP!$A$2:$O17956,7,FALSE)</f>
        <v>N/A</v>
      </c>
      <c r="I104" s="137" t="str">
        <f>VLOOKUP(E104,VIP!$A$2:$O9921,8,FALSE)</f>
        <v>N/A</v>
      </c>
      <c r="J104" s="137" t="str">
        <f>VLOOKUP(E104,VIP!$A$2:$O9871,8,FALSE)</f>
        <v>N/A</v>
      </c>
      <c r="K104" s="137" t="str">
        <f>VLOOKUP(E104,VIP!$A$2:$O13445,6,0)</f>
        <v>N/A</v>
      </c>
      <c r="L104" s="127" t="s">
        <v>2478</v>
      </c>
      <c r="M104" s="138" t="s">
        <v>2455</v>
      </c>
      <c r="N104" s="138" t="s">
        <v>2462</v>
      </c>
      <c r="O104" s="137" t="s">
        <v>2464</v>
      </c>
      <c r="P104" s="140"/>
      <c r="Q104" s="201" t="s">
        <v>2478</v>
      </c>
    </row>
    <row r="105" spans="1:17" s="96" customFormat="1" ht="18" x14ac:dyDescent="0.25">
      <c r="A105" s="137" t="str">
        <f>VLOOKUP(E105,'LISTADO ATM'!$A$2:$C$898,3,0)</f>
        <v>DISTRITO NACIONAL</v>
      </c>
      <c r="B105" s="134" t="s">
        <v>2690</v>
      </c>
      <c r="C105" s="139">
        <v>44327.614583333336</v>
      </c>
      <c r="D105" s="139" t="s">
        <v>2180</v>
      </c>
      <c r="E105" s="126">
        <v>738</v>
      </c>
      <c r="F105" s="150" t="str">
        <f>VLOOKUP(E105,VIP!$A$2:$O13094,2,0)</f>
        <v>DRBR24S</v>
      </c>
      <c r="G105" s="137" t="str">
        <f>VLOOKUP(E105,'LISTADO ATM'!$A$2:$B$897,2,0)</f>
        <v xml:space="preserve">ATM Zona Franca Los Alcarrizos </v>
      </c>
      <c r="H105" s="137" t="str">
        <f>VLOOKUP(E105,VIP!$A$2:$O17957,7,FALSE)</f>
        <v>Si</v>
      </c>
      <c r="I105" s="137" t="str">
        <f>VLOOKUP(E105,VIP!$A$2:$O9922,8,FALSE)</f>
        <v>Si</v>
      </c>
      <c r="J105" s="137" t="str">
        <f>VLOOKUP(E105,VIP!$A$2:$O9872,8,FALSE)</f>
        <v>Si</v>
      </c>
      <c r="K105" s="137" t="str">
        <f>VLOOKUP(E105,VIP!$A$2:$O13446,6,0)</f>
        <v>NO</v>
      </c>
      <c r="L105" s="127" t="s">
        <v>2245</v>
      </c>
      <c r="M105" s="200" t="s">
        <v>2455</v>
      </c>
      <c r="N105" s="138" t="s">
        <v>2462</v>
      </c>
      <c r="O105" s="137" t="s">
        <v>2464</v>
      </c>
      <c r="P105" s="140"/>
      <c r="Q105" s="138" t="s">
        <v>2245</v>
      </c>
    </row>
  </sheetData>
  <autoFilter ref="A4:Q57">
    <sortState ref="A5:Q105">
      <sortCondition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68" priority="132292"/>
  </conditionalFormatting>
  <conditionalFormatting sqref="E106:E1048576 E1:E4">
    <cfRule type="duplicateValues" dxfId="160" priority="132712"/>
  </conditionalFormatting>
  <conditionalFormatting sqref="E106:E1048576">
    <cfRule type="duplicateValues" dxfId="159" priority="132716"/>
  </conditionalFormatting>
  <conditionalFormatting sqref="E106:E1048576 E1:E4">
    <cfRule type="duplicateValues" dxfId="158" priority="132719"/>
    <cfRule type="duplicateValues" dxfId="157" priority="132720"/>
  </conditionalFormatting>
  <conditionalFormatting sqref="E106:E1048576 E1:E4">
    <cfRule type="duplicateValues" dxfId="156" priority="132727"/>
    <cfRule type="duplicateValues" dxfId="155" priority="132728"/>
    <cfRule type="duplicateValues" dxfId="154" priority="132729"/>
    <cfRule type="duplicateValues" dxfId="153" priority="132730"/>
  </conditionalFormatting>
  <conditionalFormatting sqref="E106:E1048576">
    <cfRule type="duplicateValues" dxfId="152" priority="132743"/>
    <cfRule type="duplicateValues" dxfId="151" priority="132744"/>
  </conditionalFormatting>
  <conditionalFormatting sqref="B106:B1048576 B1:B4">
    <cfRule type="duplicateValues" dxfId="150" priority="132749"/>
  </conditionalFormatting>
  <conditionalFormatting sqref="B106:B1048576">
    <cfRule type="duplicateValues" dxfId="149" priority="132753"/>
  </conditionalFormatting>
  <conditionalFormatting sqref="B106:B1048576 B1:B4">
    <cfRule type="duplicateValues" dxfId="148" priority="132756"/>
    <cfRule type="duplicateValues" dxfId="147" priority="132757"/>
  </conditionalFormatting>
  <conditionalFormatting sqref="B106:B1048576">
    <cfRule type="duplicateValues" dxfId="146" priority="132764"/>
    <cfRule type="duplicateValues" dxfId="145" priority="132765"/>
  </conditionalFormatting>
  <conditionalFormatting sqref="E106:E1048576">
    <cfRule type="duplicateValues" dxfId="144" priority="132772"/>
  </conditionalFormatting>
  <conditionalFormatting sqref="E106:E1048576">
    <cfRule type="duplicateValues" dxfId="143" priority="132776"/>
  </conditionalFormatting>
  <conditionalFormatting sqref="E106:E1048576">
    <cfRule type="duplicateValues" dxfId="142" priority="132780"/>
  </conditionalFormatting>
  <conditionalFormatting sqref="E48:E57">
    <cfRule type="duplicateValues" dxfId="141" priority="75"/>
  </conditionalFormatting>
  <conditionalFormatting sqref="E48:E57">
    <cfRule type="duplicateValues" dxfId="140" priority="73"/>
  </conditionalFormatting>
  <conditionalFormatting sqref="E48:E57">
    <cfRule type="duplicateValues" dxfId="139" priority="71"/>
    <cfRule type="duplicateValues" dxfId="138" priority="72"/>
  </conditionalFormatting>
  <conditionalFormatting sqref="E48:E57">
    <cfRule type="duplicateValues" dxfId="137" priority="67"/>
    <cfRule type="duplicateValues" dxfId="136" priority="68"/>
    <cfRule type="duplicateValues" dxfId="135" priority="69"/>
    <cfRule type="duplicateValues" dxfId="134" priority="70"/>
  </conditionalFormatting>
  <conditionalFormatting sqref="E27:E47">
    <cfRule type="duplicateValues" dxfId="133" priority="132826"/>
  </conditionalFormatting>
  <conditionalFormatting sqref="E27:E47">
    <cfRule type="duplicateValues" dxfId="132" priority="132832"/>
    <cfRule type="duplicateValues" dxfId="131" priority="132833"/>
  </conditionalFormatting>
  <conditionalFormatting sqref="E27:E47">
    <cfRule type="duplicateValues" dxfId="130" priority="132836"/>
    <cfRule type="duplicateValues" dxfId="129" priority="132837"/>
    <cfRule type="duplicateValues" dxfId="128" priority="132838"/>
    <cfRule type="duplicateValues" dxfId="127" priority="132839"/>
  </conditionalFormatting>
  <conditionalFormatting sqref="E58:E62">
    <cfRule type="duplicateValues" dxfId="126" priority="66"/>
  </conditionalFormatting>
  <conditionalFormatting sqref="E58:E62">
    <cfRule type="duplicateValues" dxfId="125" priority="64"/>
  </conditionalFormatting>
  <conditionalFormatting sqref="E58:E62">
    <cfRule type="duplicateValues" dxfId="124" priority="62"/>
    <cfRule type="duplicateValues" dxfId="123" priority="63"/>
  </conditionalFormatting>
  <conditionalFormatting sqref="E58:E62">
    <cfRule type="duplicateValues" dxfId="122" priority="58"/>
    <cfRule type="duplicateValues" dxfId="121" priority="59"/>
    <cfRule type="duplicateValues" dxfId="120" priority="60"/>
    <cfRule type="duplicateValues" dxfId="119" priority="61"/>
  </conditionalFormatting>
  <conditionalFormatting sqref="E6:E9 E11:E26">
    <cfRule type="duplicateValues" dxfId="118" priority="133030"/>
  </conditionalFormatting>
  <conditionalFormatting sqref="E6:E9 E11:E26">
    <cfRule type="duplicateValues" dxfId="117" priority="133032"/>
    <cfRule type="duplicateValues" dxfId="116" priority="133033"/>
  </conditionalFormatting>
  <conditionalFormatting sqref="E6:E9 E11:E26">
    <cfRule type="duplicateValues" dxfId="115" priority="133036"/>
    <cfRule type="duplicateValues" dxfId="114" priority="133037"/>
    <cfRule type="duplicateValues" dxfId="113" priority="133038"/>
    <cfRule type="duplicateValues" dxfId="112" priority="133039"/>
  </conditionalFormatting>
  <conditionalFormatting sqref="B6:B62">
    <cfRule type="duplicateValues" dxfId="111" priority="133044"/>
  </conditionalFormatting>
  <conditionalFormatting sqref="E63:E64">
    <cfRule type="duplicateValues" dxfId="110" priority="56"/>
  </conditionalFormatting>
  <conditionalFormatting sqref="E63:E64">
    <cfRule type="duplicateValues" dxfId="109" priority="55"/>
  </conditionalFormatting>
  <conditionalFormatting sqref="E63:E64">
    <cfRule type="duplicateValues" dxfId="108" priority="53"/>
    <cfRule type="duplicateValues" dxfId="107" priority="54"/>
  </conditionalFormatting>
  <conditionalFormatting sqref="E63:E64">
    <cfRule type="duplicateValues" dxfId="106" priority="49"/>
    <cfRule type="duplicateValues" dxfId="105" priority="50"/>
    <cfRule type="duplicateValues" dxfId="104" priority="51"/>
    <cfRule type="duplicateValues" dxfId="103" priority="52"/>
  </conditionalFormatting>
  <conditionalFormatting sqref="B63:B64">
    <cfRule type="duplicateValues" dxfId="102" priority="48"/>
  </conditionalFormatting>
  <conditionalFormatting sqref="E65:E75">
    <cfRule type="duplicateValues" dxfId="101" priority="133099"/>
  </conditionalFormatting>
  <conditionalFormatting sqref="E65:E75">
    <cfRule type="duplicateValues" dxfId="100" priority="133100"/>
    <cfRule type="duplicateValues" dxfId="99" priority="133101"/>
  </conditionalFormatting>
  <conditionalFormatting sqref="E65:E75">
    <cfRule type="duplicateValues" dxfId="98" priority="133102"/>
    <cfRule type="duplicateValues" dxfId="97" priority="133103"/>
    <cfRule type="duplicateValues" dxfId="96" priority="133104"/>
    <cfRule type="duplicateValues" dxfId="95" priority="133105"/>
  </conditionalFormatting>
  <conditionalFormatting sqref="B65:B75">
    <cfRule type="duplicateValues" dxfId="94" priority="133106"/>
  </conditionalFormatting>
  <conditionalFormatting sqref="E76:E82">
    <cfRule type="duplicateValues" dxfId="93" priority="133135"/>
  </conditionalFormatting>
  <conditionalFormatting sqref="E76:E82">
    <cfRule type="duplicateValues" dxfId="92" priority="133136"/>
    <cfRule type="duplicateValues" dxfId="91" priority="133137"/>
  </conditionalFormatting>
  <conditionalFormatting sqref="E76:E82">
    <cfRule type="duplicateValues" dxfId="90" priority="133138"/>
    <cfRule type="duplicateValues" dxfId="89" priority="133139"/>
    <cfRule type="duplicateValues" dxfId="88" priority="133140"/>
    <cfRule type="duplicateValues" dxfId="87" priority="133141"/>
  </conditionalFormatting>
  <conditionalFormatting sqref="B76:B82">
    <cfRule type="duplicateValues" dxfId="86" priority="133142"/>
  </conditionalFormatting>
  <conditionalFormatting sqref="E83:E92">
    <cfRule type="duplicateValues" dxfId="85" priority="133196"/>
  </conditionalFormatting>
  <conditionalFormatting sqref="E83:E92">
    <cfRule type="duplicateValues" dxfId="84" priority="133197"/>
    <cfRule type="duplicateValues" dxfId="83" priority="133198"/>
  </conditionalFormatting>
  <conditionalFormatting sqref="E83:E92">
    <cfRule type="duplicateValues" dxfId="82" priority="133199"/>
    <cfRule type="duplicateValues" dxfId="81" priority="133200"/>
    <cfRule type="duplicateValues" dxfId="80" priority="133201"/>
    <cfRule type="duplicateValues" dxfId="79" priority="133202"/>
  </conditionalFormatting>
  <conditionalFormatting sqref="B83:B92">
    <cfRule type="duplicateValues" dxfId="78" priority="133203"/>
  </conditionalFormatting>
  <conditionalFormatting sqref="E93:E105">
    <cfRule type="duplicateValues" dxfId="77" priority="133282"/>
  </conditionalFormatting>
  <conditionalFormatting sqref="E93:E105">
    <cfRule type="duplicateValues" dxfId="76" priority="133283"/>
    <cfRule type="duplicateValues" dxfId="75" priority="133284"/>
  </conditionalFormatting>
  <conditionalFormatting sqref="E93:E105">
    <cfRule type="duplicateValues" dxfId="74" priority="133285"/>
    <cfRule type="duplicateValues" dxfId="73" priority="133286"/>
    <cfRule type="duplicateValues" dxfId="72" priority="133287"/>
    <cfRule type="duplicateValues" dxfId="71" priority="133288"/>
  </conditionalFormatting>
  <conditionalFormatting sqref="B93:B105">
    <cfRule type="duplicateValues" dxfId="70" priority="133289"/>
  </conditionalFormatting>
  <conditionalFormatting sqref="E5">
    <cfRule type="duplicateValues" dxfId="13" priority="14"/>
  </conditionalFormatting>
  <conditionalFormatting sqref="E5">
    <cfRule type="duplicateValues" dxfId="12" priority="12"/>
    <cfRule type="duplicateValues" dxfId="11" priority="13"/>
  </conditionalFormatting>
  <conditionalFormatting sqref="E5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E10">
    <cfRule type="duplicateValues" dxfId="6" priority="7"/>
  </conditionalFormatting>
  <conditionalFormatting sqref="E10">
    <cfRule type="duplicateValues" dxfId="5" priority="5"/>
    <cfRule type="duplicateValues" dxfId="4" priority="6"/>
  </conditionalFormatting>
  <conditionalFormatting sqref="E1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85" zoomScaleNormal="85" workbookViewId="0">
      <selection activeCell="G11" sqref="G11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2460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4" t="s">
        <v>2415</v>
      </c>
      <c r="B7" s="175"/>
      <c r="C7" s="175"/>
      <c r="D7" s="175"/>
      <c r="E7" s="176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29">
        <v>736</v>
      </c>
      <c r="C9" s="132" t="str">
        <f>VLOOKUP(B9,'[1]LISTADO ATM'!$A$2:$B$821,2,0)</f>
        <v xml:space="preserve">ATM Oficina Puerto Plata I </v>
      </c>
      <c r="D9" s="131" t="s">
        <v>2574</v>
      </c>
      <c r="E9" s="134" t="s">
        <v>2639</v>
      </c>
    </row>
    <row r="10" spans="1:5" ht="18.75" customHeight="1" x14ac:dyDescent="0.25">
      <c r="A10" s="97" t="str">
        <f>VLOOKUP(B10,'[1]LISTADO ATM'!$A$2:$C$821,3,0)</f>
        <v>ESTE</v>
      </c>
      <c r="B10" s="129">
        <v>366</v>
      </c>
      <c r="C10" s="132" t="str">
        <f>VLOOKUP(B10,'[1]LISTADO ATM'!$A$2:$B$821,2,0)</f>
        <v>ATM Oficina Boulevard (Higuey) II</v>
      </c>
      <c r="D10" s="131" t="s">
        <v>2574</v>
      </c>
      <c r="E10" s="134" t="s">
        <v>2651</v>
      </c>
    </row>
    <row r="11" spans="1:5" ht="18.75" customHeight="1" x14ac:dyDescent="0.25">
      <c r="A11" s="97" t="str">
        <f>VLOOKUP(B11,'[1]LISTADO ATM'!$A$2:$C$821,3,0)</f>
        <v>DISTRITO NACIONAL</v>
      </c>
      <c r="B11" s="129">
        <v>302</v>
      </c>
      <c r="C11" s="132" t="str">
        <f>VLOOKUP(B11,'[1]LISTADO ATM'!$A$2:$B$821,2,0)</f>
        <v xml:space="preserve">ATM S/M Aprezio Los Mameyes  </v>
      </c>
      <c r="D11" s="131" t="s">
        <v>2574</v>
      </c>
      <c r="E11" s="134" t="s">
        <v>2587</v>
      </c>
    </row>
    <row r="12" spans="1:5" ht="18.75" customHeight="1" x14ac:dyDescent="0.25">
      <c r="A12" s="97" t="str">
        <f>VLOOKUP(B12,'[1]LISTADO ATM'!$A$2:$C$821,3,0)</f>
        <v>ESTE</v>
      </c>
      <c r="B12" s="129">
        <v>268</v>
      </c>
      <c r="C12" s="132" t="str">
        <f>VLOOKUP(B12,'[1]LISTADO ATM'!$A$2:$B$821,2,0)</f>
        <v xml:space="preserve">ATM Autobanco La Altagracia (Higuey) </v>
      </c>
      <c r="D12" s="131" t="s">
        <v>2574</v>
      </c>
      <c r="E12" s="134" t="s">
        <v>2595</v>
      </c>
    </row>
    <row r="13" spans="1:5" ht="18.75" customHeight="1" x14ac:dyDescent="0.25">
      <c r="A13" s="97" t="str">
        <f>VLOOKUP(B13,'[1]LISTADO ATM'!$A$2:$C$821,3,0)</f>
        <v>NORTE</v>
      </c>
      <c r="B13" s="129">
        <v>333</v>
      </c>
      <c r="C13" s="132" t="str">
        <f>VLOOKUP(B13,'[1]LISTADO ATM'!$A$2:$B$821,2,0)</f>
        <v>ATM Oficina Turey Maimón</v>
      </c>
      <c r="D13" s="131" t="s">
        <v>2574</v>
      </c>
      <c r="E13" s="134" t="s">
        <v>2627</v>
      </c>
    </row>
    <row r="14" spans="1:5" ht="18.75" customHeight="1" x14ac:dyDescent="0.25">
      <c r="A14" s="97" t="str">
        <f>VLOOKUP(B14,'[1]LISTADO ATM'!$A$2:$C$821,3,0)</f>
        <v>NORTE</v>
      </c>
      <c r="B14" s="129">
        <v>796</v>
      </c>
      <c r="C14" s="132" t="str">
        <f>VLOOKUP(B14,'[1]LISTADO ATM'!$A$2:$B$821,2,0)</f>
        <v xml:space="preserve">ATM Oficina Plaza Ventura (Nagua) </v>
      </c>
      <c r="D14" s="131" t="s">
        <v>2574</v>
      </c>
      <c r="E14" s="134" t="s">
        <v>2674</v>
      </c>
    </row>
    <row r="15" spans="1:5" ht="18.75" customHeight="1" x14ac:dyDescent="0.25">
      <c r="A15" s="97" t="str">
        <f>VLOOKUP(B15,'[1]LISTADO ATM'!$A$2:$C$821,3,0)</f>
        <v>DISTRITO NACIONAL</v>
      </c>
      <c r="B15" s="129">
        <v>415</v>
      </c>
      <c r="C15" s="132" t="str">
        <f>VLOOKUP(B15,'[1]LISTADO ATM'!$A$2:$B$821,2,0)</f>
        <v xml:space="preserve">ATM Autobanco San Martín I </v>
      </c>
      <c r="D15" s="131" t="s">
        <v>2574</v>
      </c>
      <c r="E15" s="134" t="s">
        <v>2616</v>
      </c>
    </row>
    <row r="16" spans="1:5" ht="18.75" customHeight="1" x14ac:dyDescent="0.25">
      <c r="A16" s="97" t="str">
        <f>VLOOKUP(B16,'[1]LISTADO ATM'!$A$2:$C$821,3,0)</f>
        <v>SUR</v>
      </c>
      <c r="B16" s="129">
        <v>33</v>
      </c>
      <c r="C16" s="132" t="str">
        <f>VLOOKUP(B16,'[1]LISTADO ATM'!$A$2:$B$821,2,0)</f>
        <v xml:space="preserve">ATM UNP Juan de Herrera </v>
      </c>
      <c r="D16" s="131" t="s">
        <v>2574</v>
      </c>
      <c r="E16" s="134" t="s">
        <v>2652</v>
      </c>
    </row>
    <row r="17" spans="1:5" ht="18.75" customHeight="1" x14ac:dyDescent="0.25">
      <c r="A17" s="97" t="str">
        <f>VLOOKUP(B17,'[1]LISTADO ATM'!$A$2:$C$821,3,0)</f>
        <v>ESTE</v>
      </c>
      <c r="B17" s="129">
        <v>294</v>
      </c>
      <c r="C17" s="132" t="str">
        <f>VLOOKUP(B17,'[1]LISTADO ATM'!$A$2:$B$821,2,0)</f>
        <v xml:space="preserve">ATM Plaza Zaglul San Pedro II </v>
      </c>
      <c r="D17" s="131" t="s">
        <v>2574</v>
      </c>
      <c r="E17" s="134" t="s">
        <v>2612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514</v>
      </c>
      <c r="C18" s="132" t="str">
        <f>VLOOKUP(B18,'[1]LISTADO ATM'!$A$2:$B$821,2,0)</f>
        <v>ATM Autoservicio Charles de Gaulle</v>
      </c>
      <c r="D18" s="131" t="s">
        <v>2574</v>
      </c>
      <c r="E18" s="134" t="s">
        <v>2648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235</v>
      </c>
      <c r="C19" s="132" t="str">
        <f>VLOOKUP(B19,'[1]LISTADO ATM'!$A$2:$B$821,2,0)</f>
        <v xml:space="preserve">ATM Oficina Multicentro La Sirena San Isidro </v>
      </c>
      <c r="D19" s="131" t="s">
        <v>2574</v>
      </c>
      <c r="E19" s="134" t="s">
        <v>2611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884</v>
      </c>
      <c r="C20" s="132" t="str">
        <f>VLOOKUP(B20,'[1]LISTADO ATM'!$A$2:$B$821,2,0)</f>
        <v xml:space="preserve">ATM UNP Olé Sabana Perdida </v>
      </c>
      <c r="D20" s="131" t="s">
        <v>2574</v>
      </c>
      <c r="E20" s="134" t="s">
        <v>2628</v>
      </c>
    </row>
    <row r="21" spans="1:5" ht="18.75" customHeight="1" x14ac:dyDescent="0.25">
      <c r="A21" s="97" t="str">
        <f>VLOOKUP(B21,'[1]LISTADO ATM'!$A$2:$C$821,3,0)</f>
        <v>DISTRITO NACIONAL</v>
      </c>
      <c r="B21" s="129">
        <v>931</v>
      </c>
      <c r="C21" s="132" t="str">
        <f>VLOOKUP(B21,'[1]LISTADO ATM'!$A$2:$B$821,2,0)</f>
        <v xml:space="preserve">ATM Autobanco Luperón I </v>
      </c>
      <c r="D21" s="131" t="s">
        <v>2574</v>
      </c>
      <c r="E21" s="134" t="s">
        <v>2641</v>
      </c>
    </row>
    <row r="22" spans="1:5" ht="18.75" customHeight="1" x14ac:dyDescent="0.25">
      <c r="A22" s="97" t="str">
        <f>VLOOKUP(B22,'[1]LISTADO ATM'!$A$2:$C$821,3,0)</f>
        <v>DISTRITO NACIONAL</v>
      </c>
      <c r="B22" s="129">
        <v>31</v>
      </c>
      <c r="C22" s="132" t="str">
        <f>VLOOKUP(B22,'[1]LISTADO ATM'!$A$2:$B$821,2,0)</f>
        <v xml:space="preserve">ATM Oficina San Martín I </v>
      </c>
      <c r="D22" s="131" t="s">
        <v>2574</v>
      </c>
      <c r="E22" s="134" t="s">
        <v>2669</v>
      </c>
    </row>
    <row r="23" spans="1:5" ht="18.75" customHeight="1" x14ac:dyDescent="0.25">
      <c r="A23" s="97" t="str">
        <f>VLOOKUP(B23,'[1]LISTADO ATM'!$A$2:$C$821,3,0)</f>
        <v>DISTRITO NACIONAL</v>
      </c>
      <c r="B23" s="129">
        <v>192</v>
      </c>
      <c r="C23" s="132" t="str">
        <f>VLOOKUP(B23,'[1]LISTADO ATM'!$A$2:$B$821,2,0)</f>
        <v xml:space="preserve">ATM Autobanco Luperón II </v>
      </c>
      <c r="D23" s="131" t="s">
        <v>2574</v>
      </c>
      <c r="E23" s="134" t="s">
        <v>2671</v>
      </c>
    </row>
    <row r="24" spans="1:5" ht="18.75" customHeight="1" x14ac:dyDescent="0.25">
      <c r="A24" s="97" t="str">
        <f>VLOOKUP(B24,'[1]LISTADO ATM'!$A$2:$C$821,3,0)</f>
        <v>DISTRITO NACIONAL</v>
      </c>
      <c r="B24" s="129">
        <v>32</v>
      </c>
      <c r="C24" s="132" t="str">
        <f>VLOOKUP(B24,'[1]LISTADO ATM'!$A$2:$B$821,2,0)</f>
        <v xml:space="preserve">ATM Oficina San Martín II </v>
      </c>
      <c r="D24" s="131" t="s">
        <v>2574</v>
      </c>
      <c r="E24" s="134" t="s">
        <v>2610</v>
      </c>
    </row>
    <row r="25" spans="1:5" ht="18.75" customHeight="1" x14ac:dyDescent="0.25">
      <c r="A25" s="97" t="str">
        <f>VLOOKUP(B25,'[1]LISTADO ATM'!$A$2:$C$821,3,0)</f>
        <v>SUR</v>
      </c>
      <c r="B25" s="129">
        <v>995</v>
      </c>
      <c r="C25" s="132" t="str">
        <f>VLOOKUP(B25,'[1]LISTADO ATM'!$A$2:$B$821,2,0)</f>
        <v xml:space="preserve">ATM Oficina San Cristobal III (Lobby) </v>
      </c>
      <c r="D25" s="131" t="s">
        <v>2574</v>
      </c>
      <c r="E25" s="134" t="s">
        <v>2615</v>
      </c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2574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2574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2574</v>
      </c>
      <c r="E28" s="134"/>
    </row>
    <row r="29" spans="1:5" ht="18.75" thickBot="1" x14ac:dyDescent="0.3">
      <c r="A29" s="100" t="s">
        <v>2485</v>
      </c>
      <c r="B29" s="147">
        <f>COUNT(B9:B28)</f>
        <v>17</v>
      </c>
      <c r="C29" s="186"/>
      <c r="D29" s="187"/>
      <c r="E29" s="188"/>
    </row>
    <row r="30" spans="1:5" x14ac:dyDescent="0.25">
      <c r="B30" s="102"/>
      <c r="E30" s="102"/>
    </row>
    <row r="31" spans="1:5" ht="17.45" customHeight="1" x14ac:dyDescent="0.25">
      <c r="A31" s="174" t="s">
        <v>2486</v>
      </c>
      <c r="B31" s="175"/>
      <c r="C31" s="175"/>
      <c r="D31" s="175"/>
      <c r="E31" s="176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SUR</v>
      </c>
      <c r="B33" s="129">
        <v>301</v>
      </c>
      <c r="C33" s="130" t="str">
        <f>VLOOKUP(B33,'[1]LISTADO ATM'!$A$2:$B$821,2,0)</f>
        <v xml:space="preserve">ATM UNP Alfa y Omega (Barahona) </v>
      </c>
      <c r="D33" s="131" t="s">
        <v>2575</v>
      </c>
      <c r="E33" s="134" t="s">
        <v>2601</v>
      </c>
    </row>
    <row r="34" spans="1:5" ht="18" customHeight="1" x14ac:dyDescent="0.25">
      <c r="A34" s="97" t="str">
        <f>VLOOKUP(B34,'[1]LISTADO ATM'!$A$2:$C$821,3,0)</f>
        <v>DISTRITO NACIONAL</v>
      </c>
      <c r="B34" s="129">
        <v>793</v>
      </c>
      <c r="C34" s="130" t="str">
        <f>VLOOKUP(B34,'[1]LISTADO ATM'!$A$2:$B$821,2,0)</f>
        <v xml:space="preserve">ATM Centro de Caja Agora Mall </v>
      </c>
      <c r="D34" s="131" t="s">
        <v>2575</v>
      </c>
      <c r="E34" s="134" t="s">
        <v>2635</v>
      </c>
    </row>
    <row r="35" spans="1:5" ht="18" customHeight="1" x14ac:dyDescent="0.25">
      <c r="A35" s="97" t="str">
        <f>VLOOKUP(B35,'[1]LISTADO ATM'!$A$2:$C$821,3,0)</f>
        <v>NORTE</v>
      </c>
      <c r="B35" s="129">
        <v>304</v>
      </c>
      <c r="C35" s="130" t="str">
        <f>VLOOKUP(B35,'[1]LISTADO ATM'!$A$2:$B$821,2,0)</f>
        <v xml:space="preserve">ATM Multicentro La Sirena Estrella Sadhala </v>
      </c>
      <c r="D35" s="131" t="s">
        <v>2575</v>
      </c>
      <c r="E35" s="134" t="s">
        <v>2636</v>
      </c>
    </row>
    <row r="36" spans="1:5" ht="18" customHeight="1" x14ac:dyDescent="0.25">
      <c r="A36" s="97" t="e">
        <f>VLOOKUP(B36,'[1]LISTADO ATM'!$A$2:$C$821,3,0)</f>
        <v>#N/A</v>
      </c>
      <c r="B36" s="129"/>
      <c r="C36" s="130" t="e">
        <f>VLOOKUP(B36,'[1]LISTADO ATM'!$A$2:$B$821,2,0)</f>
        <v>#N/A</v>
      </c>
      <c r="D36" s="131" t="s">
        <v>2575</v>
      </c>
      <c r="E36" s="134"/>
    </row>
    <row r="37" spans="1:5" ht="18" customHeight="1" x14ac:dyDescent="0.25">
      <c r="A37" s="97" t="e">
        <f>VLOOKUP(B37,'[1]LISTADO ATM'!$A$2:$C$821,3,0)</f>
        <v>#N/A</v>
      </c>
      <c r="B37" s="129"/>
      <c r="C37" s="130" t="e">
        <f>VLOOKUP(B37,'[1]LISTADO ATM'!$A$2:$B$821,2,0)</f>
        <v>#N/A</v>
      </c>
      <c r="D37" s="131" t="s">
        <v>2575</v>
      </c>
      <c r="E37" s="134"/>
    </row>
    <row r="38" spans="1:5" ht="18" customHeight="1" thickBot="1" x14ac:dyDescent="0.3">
      <c r="A38" s="97" t="e">
        <f>VLOOKUP(B38,'[1]LISTADO ATM'!$A$2:$C$821,3,0)</f>
        <v>#N/A</v>
      </c>
      <c r="B38" s="129"/>
      <c r="C38" s="130" t="e">
        <f>VLOOKUP(B38,'[1]LISTADO ATM'!$A$2:$B$821,2,0)</f>
        <v>#N/A</v>
      </c>
      <c r="D38" s="131" t="s">
        <v>2575</v>
      </c>
      <c r="E38" s="134"/>
    </row>
    <row r="39" spans="1:5" ht="17.45" customHeight="1" thickBot="1" x14ac:dyDescent="0.3">
      <c r="A39" s="100" t="s">
        <v>2485</v>
      </c>
      <c r="B39" s="147">
        <f>COUNT(B33:B38)</f>
        <v>3</v>
      </c>
      <c r="C39" s="177"/>
      <c r="D39" s="178"/>
      <c r="E39" s="179"/>
    </row>
    <row r="40" spans="1:5" ht="15.75" thickBot="1" x14ac:dyDescent="0.3">
      <c r="B40" s="102"/>
      <c r="E40" s="102"/>
    </row>
    <row r="41" spans="1:5" ht="18.75" thickBot="1" x14ac:dyDescent="0.3">
      <c r="A41" s="169" t="s">
        <v>2487</v>
      </c>
      <c r="B41" s="170"/>
      <c r="C41" s="170"/>
      <c r="D41" s="170"/>
      <c r="E41" s="171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108" t="s">
        <v>2417</v>
      </c>
    </row>
    <row r="43" spans="1:5" ht="18" x14ac:dyDescent="0.25">
      <c r="A43" s="97" t="str">
        <f>VLOOKUP(B43,'[1]LISTADO ATM'!$A$2:$C$821,3,0)</f>
        <v>DISTRITO NACIONAL</v>
      </c>
      <c r="B43" s="129">
        <v>169</v>
      </c>
      <c r="C43" s="132" t="str">
        <f>VLOOKUP(B43,'[1]LISTADO ATM'!$A$2:$B$821,2,0)</f>
        <v xml:space="preserve">ATM Oficina Caonabo </v>
      </c>
      <c r="D43" s="133" t="s">
        <v>2441</v>
      </c>
      <c r="E43" s="134" t="s">
        <v>2687</v>
      </c>
    </row>
    <row r="44" spans="1:5" ht="18" x14ac:dyDescent="0.25">
      <c r="A44" s="97" t="str">
        <f>VLOOKUP(B44,'[1]LISTADO ATM'!$A$2:$C$821,3,0)</f>
        <v>DISTRITO NACIONAL</v>
      </c>
      <c r="B44" s="129">
        <v>363</v>
      </c>
      <c r="C44" s="132" t="str">
        <f>VLOOKUP(B44,'[1]LISTADO ATM'!$A$2:$B$821,2,0)</f>
        <v>ATM S/M Bravo Villa Mella</v>
      </c>
      <c r="D44" s="133" t="s">
        <v>2441</v>
      </c>
      <c r="E44" s="134" t="s">
        <v>2685</v>
      </c>
    </row>
    <row r="45" spans="1:5" ht="18" x14ac:dyDescent="0.25">
      <c r="A45" s="97" t="e">
        <f>VLOOKUP(B45,'[1]LISTADO ATM'!$A$2:$C$821,3,0)</f>
        <v>#N/A</v>
      </c>
      <c r="B45" s="129"/>
      <c r="C45" s="132" t="e">
        <f>VLOOKUP(B45,'[1]LISTADO ATM'!$A$2:$B$821,2,0)</f>
        <v>#N/A</v>
      </c>
      <c r="D45" s="133" t="s">
        <v>2441</v>
      </c>
      <c r="E45" s="134"/>
    </row>
    <row r="46" spans="1:5" ht="18" x14ac:dyDescent="0.25">
      <c r="A46" s="97" t="e">
        <f>VLOOKUP(B46,'[1]LISTADO ATM'!$A$2:$C$821,3,0)</f>
        <v>#N/A</v>
      </c>
      <c r="B46" s="129"/>
      <c r="C46" s="132" t="e">
        <f>VLOOKUP(B46,'[1]LISTADO ATM'!$A$2:$B$821,2,0)</f>
        <v>#N/A</v>
      </c>
      <c r="D46" s="133" t="s">
        <v>2441</v>
      </c>
      <c r="E46" s="134"/>
    </row>
    <row r="47" spans="1:5" ht="18" x14ac:dyDescent="0.25">
      <c r="A47" s="97" t="e">
        <f>VLOOKUP(B47,'[1]LISTADO ATM'!$A$2:$C$821,3,0)</f>
        <v>#N/A</v>
      </c>
      <c r="B47" s="129"/>
      <c r="C47" s="132" t="e">
        <f>VLOOKUP(B47,'[1]LISTADO ATM'!$A$2:$B$821,2,0)</f>
        <v>#N/A</v>
      </c>
      <c r="D47" s="133" t="s">
        <v>2441</v>
      </c>
      <c r="E47" s="132"/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2441</v>
      </c>
      <c r="E48" s="132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2441</v>
      </c>
      <c r="E49" s="134"/>
    </row>
    <row r="50" spans="1:5" ht="17.45" customHeight="1" thickBot="1" x14ac:dyDescent="0.3">
      <c r="A50" s="121" t="s">
        <v>2485</v>
      </c>
      <c r="B50" s="142">
        <f>COUNT(B43:B49)</f>
        <v>2</v>
      </c>
      <c r="C50" s="110"/>
      <c r="D50" s="110"/>
      <c r="E50" s="110"/>
    </row>
    <row r="51" spans="1:5" ht="18" customHeight="1" thickBot="1" x14ac:dyDescent="0.3">
      <c r="B51" s="102"/>
      <c r="E51" s="102"/>
    </row>
    <row r="52" spans="1:5" ht="19.5" customHeight="1" thickBot="1" x14ac:dyDescent="0.3">
      <c r="A52" s="169" t="s">
        <v>2564</v>
      </c>
      <c r="B52" s="170"/>
      <c r="C52" s="170"/>
      <c r="D52" s="170"/>
      <c r="E52" s="171"/>
    </row>
    <row r="53" spans="1:5" ht="19.5" customHeight="1" x14ac:dyDescent="0.25">
      <c r="A53" s="99" t="s">
        <v>15</v>
      </c>
      <c r="B53" s="99" t="s">
        <v>2416</v>
      </c>
      <c r="C53" s="99" t="s">
        <v>46</v>
      </c>
      <c r="D53" s="99" t="s">
        <v>2419</v>
      </c>
      <c r="E53" s="108" t="s">
        <v>2417</v>
      </c>
    </row>
    <row r="54" spans="1:5" ht="19.5" customHeight="1" x14ac:dyDescent="0.25">
      <c r="A54" s="97" t="str">
        <f>VLOOKUP(B54,'[1]LISTADO ATM'!$A$2:$C$821,3,0)</f>
        <v>DISTRITO NACIONAL</v>
      </c>
      <c r="B54" s="129">
        <v>147</v>
      </c>
      <c r="C54" s="132" t="str">
        <f>VLOOKUP(B54,'[1]LISTADO ATM'!$A$2:$B$821,2,0)</f>
        <v xml:space="preserve">ATM Kiosco Megacentro I </v>
      </c>
      <c r="D54" s="129" t="s">
        <v>2511</v>
      </c>
      <c r="E54" s="134" t="s">
        <v>2579</v>
      </c>
    </row>
    <row r="55" spans="1:5" ht="19.5" customHeight="1" x14ac:dyDescent="0.25">
      <c r="A55" s="97" t="str">
        <f>VLOOKUP(B55,'[1]LISTADO ATM'!$A$2:$C$821,3,0)</f>
        <v>DISTRITO NACIONAL</v>
      </c>
      <c r="B55" s="129">
        <v>718</v>
      </c>
      <c r="C55" s="132" t="str">
        <f>VLOOKUP(B55,'[1]LISTADO ATM'!$A$2:$B$821,2,0)</f>
        <v xml:space="preserve">ATM Feria Ganadera </v>
      </c>
      <c r="D55" s="129" t="s">
        <v>2511</v>
      </c>
      <c r="E55" s="134" t="s">
        <v>2596</v>
      </c>
    </row>
    <row r="56" spans="1:5" ht="18" x14ac:dyDescent="0.25">
      <c r="A56" s="97" t="str">
        <f>VLOOKUP(B56,'[1]LISTADO ATM'!$A$2:$C$821,3,0)</f>
        <v>DISTRITO NACIONAL</v>
      </c>
      <c r="B56" s="129">
        <v>567</v>
      </c>
      <c r="C56" s="132" t="str">
        <f>VLOOKUP(B56,'[1]LISTADO ATM'!$A$2:$B$821,2,0)</f>
        <v xml:space="preserve">ATM Oficina Máximo Gómez </v>
      </c>
      <c r="D56" s="129" t="s">
        <v>2511</v>
      </c>
      <c r="E56" s="134" t="s">
        <v>2613</v>
      </c>
    </row>
    <row r="57" spans="1:5" ht="18" x14ac:dyDescent="0.25">
      <c r="A57" s="97" t="str">
        <f>VLOOKUP(B57,'[1]LISTADO ATM'!$A$2:$C$821,3,0)</f>
        <v>DISTRITO NACIONAL</v>
      </c>
      <c r="B57" s="129">
        <v>949</v>
      </c>
      <c r="C57" s="132" t="str">
        <f>VLOOKUP(B57,'[1]LISTADO ATM'!$A$2:$B$821,2,0)</f>
        <v xml:space="preserve">ATM S/M Bravo San Isidro Coral Mall </v>
      </c>
      <c r="D57" s="129" t="s">
        <v>2511</v>
      </c>
      <c r="E57" s="134" t="s">
        <v>2614</v>
      </c>
    </row>
    <row r="58" spans="1:5" ht="18" x14ac:dyDescent="0.25">
      <c r="A58" s="97" t="str">
        <f>VLOOKUP(B58,'[1]LISTADO ATM'!$A$2:$C$821,3,0)</f>
        <v>DISTRITO NACIONAL</v>
      </c>
      <c r="B58" s="129">
        <v>577</v>
      </c>
      <c r="C58" s="132" t="str">
        <f>VLOOKUP(B58,'[1]LISTADO ATM'!$A$2:$B$821,2,0)</f>
        <v xml:space="preserve">ATM Olé Ave. Duarte </v>
      </c>
      <c r="D58" s="129" t="s">
        <v>2511</v>
      </c>
      <c r="E58" s="132" t="s">
        <v>2633</v>
      </c>
    </row>
    <row r="59" spans="1:5" ht="18" x14ac:dyDescent="0.25">
      <c r="A59" s="97" t="str">
        <f>VLOOKUP(B59,'[1]LISTADO ATM'!$A$2:$C$821,3,0)</f>
        <v>NORTE</v>
      </c>
      <c r="B59" s="129">
        <v>138</v>
      </c>
      <c r="C59" s="132" t="str">
        <f>VLOOKUP(B59,'[1]LISTADO ATM'!$A$2:$B$821,2,0)</f>
        <v xml:space="preserve">ATM UNP Fantino </v>
      </c>
      <c r="D59" s="129" t="s">
        <v>2511</v>
      </c>
      <c r="E59" s="132" t="s">
        <v>2647</v>
      </c>
    </row>
    <row r="60" spans="1:5" ht="18" x14ac:dyDescent="0.25">
      <c r="A60" s="97" t="str">
        <f>VLOOKUP(B60,'[1]LISTADO ATM'!$A$2:$C$821,3,0)</f>
        <v>ESTE</v>
      </c>
      <c r="B60" s="129">
        <v>613</v>
      </c>
      <c r="C60" s="132" t="str">
        <f>VLOOKUP(B60,'[1]LISTADO ATM'!$A$2:$B$821,2,0)</f>
        <v xml:space="preserve">ATM Almacenes Zaglul (La Altagracia) </v>
      </c>
      <c r="D60" s="129" t="s">
        <v>2511</v>
      </c>
      <c r="E60" s="132" t="s">
        <v>2678</v>
      </c>
    </row>
    <row r="61" spans="1:5" ht="18" x14ac:dyDescent="0.25">
      <c r="A61" s="97" t="str">
        <f>VLOOKUP(B61,'[1]LISTADO ATM'!$A$2:$C$821,3,0)</f>
        <v>DISTRITO NACIONAL</v>
      </c>
      <c r="B61" s="129">
        <v>642</v>
      </c>
      <c r="C61" s="132" t="str">
        <f>VLOOKUP(B61,'[1]LISTADO ATM'!$A$2:$B$821,2,0)</f>
        <v xml:space="preserve">ATM OMSA Sto. Dgo. </v>
      </c>
      <c r="D61" s="129" t="s">
        <v>2511</v>
      </c>
      <c r="E61" s="132" t="s">
        <v>2686</v>
      </c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2511</v>
      </c>
      <c r="E62" s="132"/>
    </row>
    <row r="63" spans="1:5" ht="18" customHeight="1" thickBot="1" x14ac:dyDescent="0.3">
      <c r="A63" s="100"/>
      <c r="B63" s="142">
        <f>COUNT(B54:B62)</f>
        <v>8</v>
      </c>
      <c r="C63" s="110"/>
      <c r="D63" s="148"/>
      <c r="E63" s="149"/>
    </row>
    <row r="64" spans="1:5" ht="15.75" thickBot="1" x14ac:dyDescent="0.3">
      <c r="B64" s="102"/>
      <c r="E64" s="102"/>
    </row>
    <row r="65" spans="1:5" ht="19.5" customHeight="1" x14ac:dyDescent="0.25">
      <c r="A65" s="162" t="s">
        <v>2488</v>
      </c>
      <c r="B65" s="163"/>
      <c r="C65" s="163"/>
      <c r="D65" s="163"/>
      <c r="E65" s="164"/>
    </row>
    <row r="66" spans="1:5" ht="18" x14ac:dyDescent="0.25">
      <c r="A66" s="99" t="s">
        <v>15</v>
      </c>
      <c r="B66" s="99" t="s">
        <v>2416</v>
      </c>
      <c r="C66" s="101" t="s">
        <v>46</v>
      </c>
      <c r="D66" s="135" t="s">
        <v>2419</v>
      </c>
      <c r="E66" s="108" t="s">
        <v>2417</v>
      </c>
    </row>
    <row r="67" spans="1:5" ht="18.75" customHeight="1" x14ac:dyDescent="0.25">
      <c r="A67" s="97" t="str">
        <f>VLOOKUP(B67,'[1]LISTADO ATM'!$A$2:$C$821,3,0)</f>
        <v>DISTRITO NACIONAL</v>
      </c>
      <c r="B67" s="129">
        <v>231</v>
      </c>
      <c r="C67" s="132" t="str">
        <f>VLOOKUP(B67,'[1]LISTADO ATM'!$A$2:$B$821,2,0)</f>
        <v xml:space="preserve">ATM Oficina Zona Oriental </v>
      </c>
      <c r="D67" s="143" t="s">
        <v>2637</v>
      </c>
      <c r="E67" s="132" t="s">
        <v>2634</v>
      </c>
    </row>
    <row r="68" spans="1:5" ht="18.75" customHeight="1" x14ac:dyDescent="0.25">
      <c r="A68" s="97" t="str">
        <f>VLOOKUP(B68,'[1]LISTADO ATM'!$A$2:$C$821,3,0)</f>
        <v>DISTRITO NACIONAL</v>
      </c>
      <c r="B68" s="129">
        <v>471</v>
      </c>
      <c r="C68" s="132" t="str">
        <f>VLOOKUP(B68,'[1]LISTADO ATM'!$A$2:$B$821,2,0)</f>
        <v>ATM Autoservicio DGT I</v>
      </c>
      <c r="D68" s="143" t="s">
        <v>2637</v>
      </c>
      <c r="E68" s="132" t="s">
        <v>2642</v>
      </c>
    </row>
    <row r="69" spans="1:5" ht="18.75" customHeight="1" x14ac:dyDescent="0.25">
      <c r="A69" s="97" t="str">
        <f>VLOOKUP(B69,'[1]LISTADO ATM'!$A$2:$C$821,3,0)</f>
        <v>DISTRITO NACIONAL</v>
      </c>
      <c r="B69" s="129">
        <v>326</v>
      </c>
      <c r="C69" s="132" t="str">
        <f>VLOOKUP(B69,'[1]LISTADO ATM'!$A$2:$B$821,2,0)</f>
        <v>ATM Autoservicio Jiménez Moya II</v>
      </c>
      <c r="D69" s="143" t="s">
        <v>2637</v>
      </c>
      <c r="E69" s="132" t="s">
        <v>2638</v>
      </c>
    </row>
    <row r="70" spans="1:5" ht="18.75" customHeight="1" x14ac:dyDescent="0.25">
      <c r="A70" s="97" t="e">
        <f>VLOOKUP(B70,'[1]LISTADO ATM'!$A$2:$C$821,3,0)</f>
        <v>#N/A</v>
      </c>
      <c r="B70" s="129"/>
      <c r="C70" s="132" t="e">
        <f>VLOOKUP(B70,'[1]LISTADO ATM'!$A$2:$B$821,2,0)</f>
        <v>#N/A</v>
      </c>
      <c r="D70" s="143" t="s">
        <v>2637</v>
      </c>
      <c r="E70" s="132"/>
    </row>
    <row r="71" spans="1:5" ht="18.75" customHeight="1" x14ac:dyDescent="0.25">
      <c r="A71" s="97" t="e">
        <f>VLOOKUP(B71,'[1]LISTADO ATM'!$A$2:$C$821,3,0)</f>
        <v>#N/A</v>
      </c>
      <c r="B71" s="129"/>
      <c r="C71" s="132" t="e">
        <f>VLOOKUP(B71,'[1]LISTADO ATM'!$A$2:$B$821,2,0)</f>
        <v>#N/A</v>
      </c>
      <c r="D71" s="143" t="s">
        <v>2637</v>
      </c>
      <c r="E71" s="132"/>
    </row>
    <row r="72" spans="1:5" ht="18.75" customHeight="1" thickBot="1" x14ac:dyDescent="0.3">
      <c r="A72" s="97" t="e">
        <f>VLOOKUP(B72,'[1]LISTADO ATM'!$A$2:$C$821,3,0)</f>
        <v>#N/A</v>
      </c>
      <c r="B72" s="129"/>
      <c r="C72" s="132" t="e">
        <f>VLOOKUP(B72,'[1]LISTADO ATM'!$A$2:$B$821,2,0)</f>
        <v>#N/A</v>
      </c>
      <c r="D72" s="143" t="s">
        <v>2637</v>
      </c>
      <c r="E72" s="132"/>
    </row>
    <row r="73" spans="1:5" ht="18.75" thickBot="1" x14ac:dyDescent="0.3">
      <c r="A73" s="100" t="s">
        <v>2485</v>
      </c>
      <c r="B73" s="147">
        <f>COUNT(B67:B72)</f>
        <v>3</v>
      </c>
      <c r="C73" s="110"/>
      <c r="D73" s="136"/>
      <c r="E73" s="136"/>
    </row>
    <row r="74" spans="1:5" ht="15.75" thickBot="1" x14ac:dyDescent="0.3">
      <c r="B74" s="102"/>
      <c r="E74" s="102"/>
    </row>
    <row r="75" spans="1:5" ht="18.75" customHeight="1" thickBot="1" x14ac:dyDescent="0.3">
      <c r="A75" s="165" t="s">
        <v>2489</v>
      </c>
      <c r="B75" s="166"/>
      <c r="C75" s="96" t="s">
        <v>2412</v>
      </c>
      <c r="D75" s="102"/>
      <c r="E75" s="102"/>
    </row>
    <row r="76" spans="1:5" ht="18.75" thickBot="1" x14ac:dyDescent="0.3">
      <c r="A76" s="167">
        <f>+B50+B63+B73</f>
        <v>13</v>
      </c>
      <c r="B76" s="168"/>
    </row>
    <row r="77" spans="1:5" ht="15.75" thickBot="1" x14ac:dyDescent="0.3">
      <c r="B77" s="102"/>
      <c r="E77" s="102"/>
    </row>
    <row r="78" spans="1:5" ht="17.25" customHeight="1" thickBot="1" x14ac:dyDescent="0.3">
      <c r="A78" s="169" t="s">
        <v>2490</v>
      </c>
      <c r="B78" s="170"/>
      <c r="C78" s="170"/>
      <c r="D78" s="170"/>
      <c r="E78" s="171"/>
    </row>
    <row r="79" spans="1:5" ht="17.25" customHeight="1" x14ac:dyDescent="0.25">
      <c r="A79" s="103" t="s">
        <v>15</v>
      </c>
      <c r="B79" s="108" t="s">
        <v>2416</v>
      </c>
      <c r="C79" s="101" t="s">
        <v>46</v>
      </c>
      <c r="D79" s="172" t="s">
        <v>2419</v>
      </c>
      <c r="E79" s="173"/>
    </row>
    <row r="80" spans="1:5" ht="17.25" customHeight="1" x14ac:dyDescent="0.25">
      <c r="A80" s="129" t="str">
        <f>VLOOKUP(B80,'[1]LISTADO ATM'!$A$2:$C$821,3,0)</f>
        <v>ESTE</v>
      </c>
      <c r="B80" s="129">
        <v>802</v>
      </c>
      <c r="C80" s="129" t="str">
        <f>VLOOKUP(B80,'[1]LISTADO ATM'!$A$2:$B$821,2,0)</f>
        <v xml:space="preserve">ATM UNP Aeropuerto La Romana </v>
      </c>
      <c r="D80" s="160" t="s">
        <v>2492</v>
      </c>
      <c r="E80" s="161"/>
    </row>
    <row r="81" spans="1:5" ht="17.25" customHeight="1" x14ac:dyDescent="0.25">
      <c r="A81" s="129" t="str">
        <f>VLOOKUP(B81,'[1]LISTADO ATM'!$A$2:$C$821,3,0)</f>
        <v>ESTE</v>
      </c>
      <c r="B81" s="129">
        <v>630</v>
      </c>
      <c r="C81" s="129" t="str">
        <f>VLOOKUP(B81,'[1]LISTADO ATM'!$A$2:$B$821,2,0)</f>
        <v xml:space="preserve">ATM Oficina Plaza Zaglul (SPM) </v>
      </c>
      <c r="D81" s="160" t="s">
        <v>2492</v>
      </c>
      <c r="E81" s="161"/>
    </row>
    <row r="82" spans="1:5" ht="17.25" customHeight="1" x14ac:dyDescent="0.25">
      <c r="A82" s="129" t="str">
        <f>VLOOKUP(B82,'[1]LISTADO ATM'!$A$2:$C$821,3,0)</f>
        <v>DISTRITO NACIONAL</v>
      </c>
      <c r="B82" s="129">
        <v>561</v>
      </c>
      <c r="C82" s="129" t="str">
        <f>VLOOKUP(B82,'[1]LISTADO ATM'!$A$2:$B$821,2,0)</f>
        <v xml:space="preserve">ATM Comando Regional P.N. S.D. Este </v>
      </c>
      <c r="D82" s="160" t="s">
        <v>2492</v>
      </c>
      <c r="E82" s="161"/>
    </row>
    <row r="83" spans="1:5" ht="18" customHeight="1" x14ac:dyDescent="0.25">
      <c r="A83" s="129" t="str">
        <f>VLOOKUP(B83,'[1]LISTADO ATM'!$A$2:$C$821,3,0)</f>
        <v>ESTE</v>
      </c>
      <c r="B83" s="129">
        <v>673</v>
      </c>
      <c r="C83" s="129" t="str">
        <f>VLOOKUP(B83,'[1]LISTADO ATM'!$A$2:$B$821,2,0)</f>
        <v>ATM Clínica Dr. Cruz Jiminián</v>
      </c>
      <c r="D83" s="160" t="s">
        <v>2492</v>
      </c>
      <c r="E83" s="161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60" t="s">
        <v>2492</v>
      </c>
      <c r="E84" s="161"/>
    </row>
    <row r="85" spans="1:5" ht="17.25" customHeight="1" x14ac:dyDescent="0.25">
      <c r="A85" s="129" t="str">
        <f>VLOOKUP(B85,'[1]LISTADO ATM'!$A$2:$C$821,3,0)</f>
        <v>DISTRITO NACIONAL</v>
      </c>
      <c r="B85" s="129">
        <v>416</v>
      </c>
      <c r="C85" s="129" t="str">
        <f>VLOOKUP(B85,'[1]LISTADO ATM'!$A$2:$B$821,2,0)</f>
        <v xml:space="preserve">ATM Autobanco San Martín II </v>
      </c>
      <c r="D85" s="160" t="s">
        <v>2492</v>
      </c>
      <c r="E85" s="161"/>
    </row>
    <row r="86" spans="1:5" ht="17.25" customHeight="1" x14ac:dyDescent="0.25">
      <c r="A86" s="129" t="str">
        <f>VLOOKUP(B86,'[1]LISTADO ATM'!$A$2:$C$821,3,0)</f>
        <v>DISTRITO NACIONAL</v>
      </c>
      <c r="B86" s="129">
        <v>449</v>
      </c>
      <c r="C86" s="129" t="str">
        <f>VLOOKUP(B86,'[1]LISTADO ATM'!$A$2:$B$821,2,0)</f>
        <v>ATM Autobanco Lope de Vega II</v>
      </c>
      <c r="D86" s="160" t="s">
        <v>2492</v>
      </c>
      <c r="E86" s="161"/>
    </row>
    <row r="87" spans="1:5" ht="17.25" customHeight="1" x14ac:dyDescent="0.25">
      <c r="A87" s="129" t="str">
        <f>VLOOKUP(B87,'[1]LISTADO ATM'!$A$2:$C$821,3,0)</f>
        <v>DISTRITO NACIONAL</v>
      </c>
      <c r="B87" s="129">
        <v>557</v>
      </c>
      <c r="C87" s="129" t="str">
        <f>VLOOKUP(B87,'[1]LISTADO ATM'!$A$2:$B$821,2,0)</f>
        <v xml:space="preserve">ATM Multicentro La Sirena Ave. Mella </v>
      </c>
      <c r="D87" s="160" t="s">
        <v>2492</v>
      </c>
      <c r="E87" s="161"/>
    </row>
    <row r="88" spans="1:5" ht="17.25" customHeight="1" x14ac:dyDescent="0.25">
      <c r="A88" s="129" t="str">
        <f>VLOOKUP(B88,'[1]LISTADO ATM'!$A$2:$C$821,3,0)</f>
        <v>DISTRITO NACIONAL</v>
      </c>
      <c r="B88" s="129">
        <v>225</v>
      </c>
      <c r="C88" s="129" t="str">
        <f>VLOOKUP(B88,'[1]LISTADO ATM'!$A$2:$B$821,2,0)</f>
        <v xml:space="preserve">ATM S/M Nacional Arroyo Hondo </v>
      </c>
      <c r="D88" s="160" t="s">
        <v>2492</v>
      </c>
      <c r="E88" s="161"/>
    </row>
    <row r="89" spans="1:5" ht="17.25" customHeight="1" x14ac:dyDescent="0.25">
      <c r="A89" s="129" t="str">
        <f>VLOOKUP(B89,'[1]LISTADO ATM'!$A$2:$C$821,3,0)</f>
        <v>NORTE</v>
      </c>
      <c r="B89" s="129">
        <v>496</v>
      </c>
      <c r="C89" s="129" t="str">
        <f>VLOOKUP(B89,'[1]LISTADO ATM'!$A$2:$B$821,2,0)</f>
        <v xml:space="preserve">ATM Multicentro La Sirena Bonao </v>
      </c>
      <c r="D89" s="160" t="s">
        <v>2492</v>
      </c>
      <c r="E89" s="161"/>
    </row>
    <row r="90" spans="1:5" ht="17.25" customHeight="1" x14ac:dyDescent="0.25">
      <c r="A90" s="129" t="str">
        <f>VLOOKUP(B90,'[1]LISTADO ATM'!$A$2:$C$821,3,0)</f>
        <v>DISTRITO NACIONAL</v>
      </c>
      <c r="B90" s="129">
        <v>670</v>
      </c>
      <c r="C90" s="129" t="str">
        <f>VLOOKUP(B90,'[1]LISTADO ATM'!$A$2:$B$821,2,0)</f>
        <v>ATM Estación Texaco Algodón</v>
      </c>
      <c r="D90" s="160" t="s">
        <v>2492</v>
      </c>
      <c r="E90" s="161"/>
    </row>
    <row r="91" spans="1:5" ht="17.25" customHeight="1" x14ac:dyDescent="0.25">
      <c r="A91" s="129" t="str">
        <f>VLOOKUP(B91,'[1]LISTADO ATM'!$A$2:$C$821,3,0)</f>
        <v>DISTRITO NACIONAL</v>
      </c>
      <c r="B91" s="129">
        <v>321</v>
      </c>
      <c r="C91" s="129" t="str">
        <f>VLOOKUP(B91,'[1]LISTADO ATM'!$A$2:$B$821,2,0)</f>
        <v xml:space="preserve">ATM Oficina Jiménez Moya I </v>
      </c>
      <c r="D91" s="160" t="s">
        <v>2492</v>
      </c>
      <c r="E91" s="161"/>
    </row>
    <row r="92" spans="1:5" ht="17.25" customHeight="1" x14ac:dyDescent="0.25">
      <c r="A92" s="129" t="str">
        <f>VLOOKUP(B92,'[1]LISTADO ATM'!$A$2:$C$821,3,0)</f>
        <v>SUR</v>
      </c>
      <c r="B92" s="129">
        <v>984</v>
      </c>
      <c r="C92" s="129" t="str">
        <f>VLOOKUP(B92,'[1]LISTADO ATM'!$A$2:$B$821,2,0)</f>
        <v xml:space="preserve">ATM Oficina Neiba II </v>
      </c>
      <c r="D92" s="160" t="s">
        <v>2492</v>
      </c>
      <c r="E92" s="161"/>
    </row>
    <row r="93" spans="1:5" ht="17.25" customHeight="1" x14ac:dyDescent="0.25">
      <c r="A93" s="129" t="e">
        <f>VLOOKUP(B93,'[1]LISTADO ATM'!$A$2:$C$821,3,0)</f>
        <v>#N/A</v>
      </c>
      <c r="B93" s="129"/>
      <c r="C93" s="129" t="e">
        <f>VLOOKUP(B93,'[1]LISTADO ATM'!$A$2:$B$821,2,0)</f>
        <v>#N/A</v>
      </c>
      <c r="D93" s="160"/>
      <c r="E93" s="161"/>
    </row>
    <row r="94" spans="1:5" ht="17.25" customHeight="1" x14ac:dyDescent="0.25">
      <c r="A94" s="129" t="e">
        <f>VLOOKUP(B94,'[1]LISTADO ATM'!$A$2:$C$821,3,0)</f>
        <v>#N/A</v>
      </c>
      <c r="B94" s="129"/>
      <c r="C94" s="129" t="e">
        <f>VLOOKUP(B94,'[1]LISTADO ATM'!$A$2:$B$821,2,0)</f>
        <v>#N/A</v>
      </c>
      <c r="D94" s="160"/>
      <c r="E94" s="161"/>
    </row>
    <row r="95" spans="1:5" ht="17.25" customHeight="1" thickBot="1" x14ac:dyDescent="0.3">
      <c r="A95" s="100"/>
      <c r="B95" s="142">
        <f>COUNT(B80:B94)</f>
        <v>13</v>
      </c>
      <c r="C95" s="112"/>
      <c r="D95" s="112"/>
      <c r="E95" s="113"/>
    </row>
  </sheetData>
  <mergeCells count="28">
    <mergeCell ref="A52:E52"/>
    <mergeCell ref="A31:E31"/>
    <mergeCell ref="C39:E39"/>
    <mergeCell ref="A41:E41"/>
    <mergeCell ref="A1:E1"/>
    <mergeCell ref="A2:E2"/>
    <mergeCell ref="A7:E7"/>
    <mergeCell ref="C29:E29"/>
    <mergeCell ref="D91:E91"/>
    <mergeCell ref="D86:E86"/>
    <mergeCell ref="D87:E87"/>
    <mergeCell ref="D88:E88"/>
    <mergeCell ref="D89:E89"/>
    <mergeCell ref="D90:E90"/>
    <mergeCell ref="D85:E85"/>
    <mergeCell ref="D80:E80"/>
    <mergeCell ref="D81:E81"/>
    <mergeCell ref="D82:E82"/>
    <mergeCell ref="D83:E83"/>
    <mergeCell ref="D84:E84"/>
    <mergeCell ref="D92:E92"/>
    <mergeCell ref="D93:E93"/>
    <mergeCell ref="A65:E65"/>
    <mergeCell ref="A75:B75"/>
    <mergeCell ref="A76:B76"/>
    <mergeCell ref="A78:E78"/>
    <mergeCell ref="D79:E79"/>
    <mergeCell ref="D94:E94"/>
  </mergeCells>
  <phoneticPr fontId="46" type="noConversion"/>
  <hyperlinks>
    <hyperlink ref="E112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2585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2423</v>
      </c>
      <c r="B1" s="190"/>
      <c r="C1" s="190"/>
      <c r="D1" s="190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2433</v>
      </c>
      <c r="B18" s="190"/>
      <c r="C18" s="190"/>
      <c r="D18" s="190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7" priority="119326"/>
  </conditionalFormatting>
  <conditionalFormatting sqref="B33">
    <cfRule type="duplicateValues" dxfId="66" priority="119327"/>
    <cfRule type="duplicateValues" dxfId="65" priority="119328"/>
  </conditionalFormatting>
  <conditionalFormatting sqref="A33">
    <cfRule type="duplicateValues" dxfId="64" priority="119340"/>
  </conditionalFormatting>
  <conditionalFormatting sqref="A33">
    <cfRule type="duplicateValues" dxfId="63" priority="119341"/>
    <cfRule type="duplicateValues" dxfId="62" priority="119342"/>
  </conditionalFormatting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234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215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214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214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213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212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173.5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172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172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178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131.15079861111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70.6746064814797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5" priority="69"/>
  </conditionalFormatting>
  <conditionalFormatting sqref="E9:E1048576 E1:E2">
    <cfRule type="duplicateValues" dxfId="54" priority="99250"/>
  </conditionalFormatting>
  <conditionalFormatting sqref="E4">
    <cfRule type="duplicateValues" dxfId="53" priority="62"/>
  </conditionalFormatting>
  <conditionalFormatting sqref="E5:E8">
    <cfRule type="duplicateValues" dxfId="52" priority="60"/>
  </conditionalFormatting>
  <conditionalFormatting sqref="B12">
    <cfRule type="duplicateValues" dxfId="51" priority="34"/>
    <cfRule type="duplicateValues" dxfId="50" priority="35"/>
    <cfRule type="duplicateValues" dxfId="49" priority="36"/>
  </conditionalFormatting>
  <conditionalFormatting sqref="B12">
    <cfRule type="duplicateValues" dxfId="48" priority="33"/>
  </conditionalFormatting>
  <conditionalFormatting sqref="B12">
    <cfRule type="duplicateValues" dxfId="47" priority="31"/>
    <cfRule type="duplicateValues" dxfId="46" priority="32"/>
  </conditionalFormatting>
  <conditionalFormatting sqref="B12">
    <cfRule type="duplicateValues" dxfId="45" priority="28"/>
    <cfRule type="duplicateValues" dxfId="44" priority="29"/>
    <cfRule type="duplicateValues" dxfId="43" priority="30"/>
  </conditionalFormatting>
  <conditionalFormatting sqref="B12">
    <cfRule type="duplicateValues" dxfId="42" priority="27"/>
  </conditionalFormatting>
  <conditionalFormatting sqref="B12">
    <cfRule type="duplicateValues" dxfId="41" priority="25"/>
    <cfRule type="duplicateValues" dxfId="40" priority="26"/>
  </conditionalFormatting>
  <conditionalFormatting sqref="B12">
    <cfRule type="duplicateValues" dxfId="39" priority="24"/>
  </conditionalFormatting>
  <conditionalFormatting sqref="B12">
    <cfRule type="duplicateValues" dxfId="38" priority="21"/>
    <cfRule type="duplicateValues" dxfId="37" priority="22"/>
    <cfRule type="duplicateValues" dxfId="36" priority="23"/>
  </conditionalFormatting>
  <conditionalFormatting sqref="B12">
    <cfRule type="duplicateValues" dxfId="35" priority="20"/>
  </conditionalFormatting>
  <conditionalFormatting sqref="B12">
    <cfRule type="duplicateValues" dxfId="34" priority="19"/>
  </conditionalFormatting>
  <conditionalFormatting sqref="B14">
    <cfRule type="duplicateValues" dxfId="33" priority="18"/>
  </conditionalFormatting>
  <conditionalFormatting sqref="B14">
    <cfRule type="duplicateValues" dxfId="32" priority="15"/>
    <cfRule type="duplicateValues" dxfId="31" priority="16"/>
    <cfRule type="duplicateValues" dxfId="30" priority="17"/>
  </conditionalFormatting>
  <conditionalFormatting sqref="B14">
    <cfRule type="duplicateValues" dxfId="29" priority="13"/>
    <cfRule type="duplicateValues" dxfId="28" priority="14"/>
  </conditionalFormatting>
  <conditionalFormatting sqref="B14">
    <cfRule type="duplicateValues" dxfId="27" priority="10"/>
    <cfRule type="duplicateValues" dxfId="26" priority="11"/>
    <cfRule type="duplicateValues" dxfId="25" priority="12"/>
  </conditionalFormatting>
  <conditionalFormatting sqref="B14">
    <cfRule type="duplicateValues" dxfId="24" priority="9"/>
  </conditionalFormatting>
  <conditionalFormatting sqref="B14">
    <cfRule type="duplicateValues" dxfId="23" priority="8"/>
  </conditionalFormatting>
  <conditionalFormatting sqref="B14">
    <cfRule type="duplicateValues" dxfId="22" priority="7"/>
  </conditionalFormatting>
  <conditionalFormatting sqref="B14">
    <cfRule type="duplicateValues" dxfId="21" priority="4"/>
    <cfRule type="duplicateValues" dxfId="20" priority="5"/>
    <cfRule type="duplicateValues" dxfId="19" priority="6"/>
  </conditionalFormatting>
  <conditionalFormatting sqref="B14">
    <cfRule type="duplicateValues" dxfId="18" priority="2"/>
    <cfRule type="duplicateValues" dxfId="17" priority="3"/>
  </conditionalFormatting>
  <conditionalFormatting sqref="C14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2586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6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2021-05-11T19:23:11Z</dcterms:modified>
</cp:coreProperties>
</file>