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A11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23" i="1"/>
  <c r="G23" i="1"/>
  <c r="H23" i="1"/>
  <c r="I23" i="1"/>
  <c r="J23" i="1"/>
  <c r="K2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A51" i="1"/>
  <c r="A50" i="1"/>
  <c r="A49" i="1"/>
  <c r="A23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3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70" i="16" l="1"/>
  <c r="C70" i="16"/>
  <c r="A69" i="16"/>
  <c r="C69" i="16"/>
  <c r="A60" i="16"/>
  <c r="C60" i="16"/>
  <c r="A48" i="16"/>
  <c r="C48" i="16"/>
  <c r="A49" i="16"/>
  <c r="C49" i="16"/>
  <c r="B95" i="16"/>
  <c r="A9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68" i="16"/>
  <c r="A68" i="16"/>
  <c r="C67" i="16"/>
  <c r="A67" i="16"/>
  <c r="B63" i="16"/>
  <c r="C62" i="16"/>
  <c r="A62" i="16"/>
  <c r="C61" i="16"/>
  <c r="A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28" i="16"/>
  <c r="A28" i="16"/>
  <c r="A76" i="16" l="1"/>
  <c r="A10" i="1" l="1"/>
  <c r="F10" i="1"/>
  <c r="G10" i="1"/>
  <c r="H10" i="1"/>
  <c r="I10" i="1"/>
  <c r="J10" i="1"/>
  <c r="K10" i="1"/>
  <c r="A7" i="1"/>
  <c r="A8" i="1"/>
  <c r="A9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G5" i="1"/>
  <c r="G6" i="1"/>
  <c r="F6" i="1" l="1"/>
  <c r="H6" i="1"/>
  <c r="I6" i="1"/>
  <c r="J6" i="1"/>
  <c r="K6" i="1"/>
  <c r="A6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<sst xmlns="http://schemas.openxmlformats.org/spreadsheetml/2006/main" count="13395" uniqueCount="2651">
  <si>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</si>
  <si>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</si>
  <si>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</si>
  <si>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</si>
  <si>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</si>
  <si>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</si>
  <si>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</si>
  <si>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</si>
  <si>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</si>
  <si>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</si>
  <si>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</si>
  <si>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</si>
  <si>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</si>
  <si>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</si>
  <si>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</si>
  <si>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</si>
  <si>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</si>
  <si>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</si>
  <si>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</si>
  <si>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</si>
  <si>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</si>
  <si>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</si>
  <si>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</si>
  <si>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</si>
  <si>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</si>
  <si>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</si>
  <si>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</si>
  <si>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</si>
  <si>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</si>
  <si>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</si>
  <si>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</si>
  <si>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</si>
  <si>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</si>
  <si>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</si>
  <si>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</si>
  <si>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</si>
  <si>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</si>
  <si>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</si>
  <si>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</si>
  <si>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</si>
  <si>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</si>
  <si>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</si>
  <si>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</si>
  <si>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</si>
  <si>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</si>
  <si>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</si>
  <si>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</si>
  <si>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</si>
  <si>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</si>
  <si>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</si>
  <si>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</si>
  <si>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</si>
  <si>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</si>
  <si>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</si>
  <si>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</si>
  <si>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</si>
  <si>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</si>
  <si>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</si>
  <si>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</si>
  <si>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</si>
  <si>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</si>
  <si>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</si>
  <si>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</si>
  <si>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</si>
  <si>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</si>
  <si>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</si>
  <si>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</si>
  <si>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</si>
  <si>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</si>
  <si>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</si>
  <si>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</si>
  <si>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</si>
  <si>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</si>
  <si>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</si>
  <si>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</si>
  <si>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</si>
  <si>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</si>
  <si>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</si>
  <si>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</si>
  <si>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</si>
  <si>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</si>
  <si>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</si>
  <si>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</si>
  <si>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</si>
  <si>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</si>
  <si>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</si>
  <si>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</si>
  <si>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</si>
  <si>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</si>
  <si>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</si>
  <si>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</si>
  <si>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</si>
  <si>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</si>
  <si>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</si>
  <si>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</si>
  <si>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</si>
  <si>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</si>
  <si>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</si>
  <si>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</si>
  <si>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</si>
  <si>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</si>
  <si>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</si>
  <si>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</si>
  <si>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</si>
  <si>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</si>
  <si>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</si>
  <si>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</si>
  <si>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</si>
  <si>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</si>
  <si>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</si>
  <si>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</si>
  <si>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</si>
  <si>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</si>
  <si>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</si>
  <si>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</si>
  <si>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</si>
  <si>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</si>
  <si>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</si>
  <si>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</si>
  <si>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</si>
  <si>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</si>
  <si>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</si>
  <si>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</si>
  <si>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</si>
  <si>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</si>
  <si>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</si>
  <si>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</si>
  <si>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</si>
  <si>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</si>
  <si>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</si>
  <si>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</si>
  <si>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</si>
  <si>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</si>
  <si>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</si>
  <si>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</si>
  <si>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</si>
  <si>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</si>
  <si>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</si>
  <si>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</si>
  <si>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</si>
  <si>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</si>
  <si>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</si>
  <si>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</si>
  <si>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</si>
  <si>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</si>
  <si>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</si>
  <si>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</si>
  <si>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</si>
  <si>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</si>
  <si>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</si>
  <si>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</si>
  <si>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</si>
  <si>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</si>
  <si>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</si>
  <si>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</si>
  <si>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</si>
  <si>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</si>
  <si>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</si>
  <si>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</si>
  <si>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</si>
  <si>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</si>
  <si>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</si>
  <si>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</si>
  <si>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</si>
  <si>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</si>
  <si>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</si>
  <si>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</si>
  <si>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</si>
  <si>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</si>
  <si>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</si>
  <si>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</si>
  <si>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</si>
  <si>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</si>
  <si>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</si>
  <si>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</si>
  <si>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</si>
  <si>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</si>
  <si>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</si>
  <si>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</si>
  <si>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</si>
  <si>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</si>
  <si>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</si>
  <si>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</si>
  <si>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</si>
  <si>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</si>
  <si>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</si>
  <si>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</si>
  <si>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</si>
  <si>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</si>
  <si>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</si>
  <si>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</si>
  <si>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</si>
  <si>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</si>
  <si>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</si>
  <si>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</si>
  <si>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</si>
  <si>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</si>
  <si>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</si>
  <si>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</si>
  <si>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</si>
  <si>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</si>
  <si>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</si>
  <si>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</si>
  <si>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</si>
  <si>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</si>
  <si>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</si>
  <si>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</si>
  <si>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</si>
  <si>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</si>
  <si>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</si>
  <si>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</si>
  <si>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</si>
  <si>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</si>
  <si>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</si>
  <si>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</si>
  <si>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</si>
  <si>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</si>
  <si>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</si>
  <si>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</si>
  <si>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</si>
  <si>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</si>
  <si>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</si>
  <si>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</si>
  <si>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</si>
  <si>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</si>
  <si>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</si>
  <si>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</si>
  <si>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</si>
  <si>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</si>
  <si>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</si>
  <si>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</si>
  <si>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</si>
  <si>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</si>
  <si>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</si>
  <si>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</si>
  <si>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</si>
  <si>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</si>
  <si>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</si>
  <si>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</si>
  <si>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</si>
  <si>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</si>
  <si>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</si>
  <si>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</si>
  <si>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</si>
  <si>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</si>
  <si>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</si>
  <si>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</si>
  <si>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</si>
  <si>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</si>
  <si>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</si>
  <si>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</si>
  <si>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</si>
  <si>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</si>
  <si>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</si>
  <si>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</si>
  <si>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</si>
  <si>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</si>
  <si>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</si>
  <si>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</si>
  <si>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</si>
  <si>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</si>
  <si>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</si>
  <si>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</si>
  <si>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</si>
  <si>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</si>
  <si>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</si>
  <si>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</si>
  <si>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</si>
  <si>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</si>
  <si>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</si>
  <si>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</si>
  <si>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</si>
  <si>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</si>
  <si>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</si>
  <si>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</si>
  <si>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</si>
  <si>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</si>
  <si>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</si>
  <si>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</si>
  <si>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</si>
  <si>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</si>
  <si>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</si>
  <si>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</si>
  <si>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</si>
  <si>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</si>
  <si>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</si>
  <si>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</si>
  <si>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</si>
  <si>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</si>
  <si>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</si>
  <si>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</si>
  <si>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</si>
  <si>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</si>
  <si>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</si>
  <si>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</si>
  <si>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</si>
  <si>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</si>
  <si>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</si>
  <si>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</si>
  <si>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</si>
  <si>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</si>
  <si>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</si>
  <si>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</si>
  <si>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</si>
  <si>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</si>
  <si>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</si>
  <si>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</si>
  <si>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</si>
  <si>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</si>
  <si>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</si>
  <si>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</si>
  <si>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</si>
  <si>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</si>
  <si>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</si>
  <si>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</si>
  <si>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</si>
  <si>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</si>
  <si>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</si>
  <si>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</si>
  <si>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</si>
  <si>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</si>
  <si>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</si>
  <si>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</si>
  <si>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</si>
  <si>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</si>
  <si>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</si>
  <si>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</si>
  <si>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</si>
  <si>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</si>
  <si>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</si>
  <si>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</si>
  <si>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</si>
  <si>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</si>
  <si>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</si>
  <si>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</si>
  <si>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</si>
  <si>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</si>
  <si>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</si>
  <si>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</si>
  <si>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</si>
  <si>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</si>
  <si>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</si>
  <si>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</si>
  <si>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</si>
  <si>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</si>
  <si>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</si>
  <si>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</si>
  <si>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</si>
  <si>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</si>
  <si>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</si>
  <si>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</si>
  <si>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</si>
  <si>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</si>
  <si>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</si>
  <si>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</si>
  <si>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</si>
  <si>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</si>
  <si>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</si>
  <si>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</si>
  <si>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</si>
  <si>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</si>
  <si>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</si>
  <si>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</si>
  <si>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</si>
  <si>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</si>
  <si>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</si>
  <si>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</si>
  <si>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</si>
  <si>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</si>
  <si>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</si>
  <si>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</si>
  <si>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</si>
  <si>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</si>
  <si>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</si>
  <si>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</si>
  <si>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</si>
  <si>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</si>
  <si>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</si>
  <si>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</si>
  <si>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</si>
  <si>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</si>
  <si>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</si>
  <si>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</si>
  <si>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</si>
  <si>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</si>
  <si>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</si>
  <si>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</si>
  <si>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</si>
  <si>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</si>
  <si>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</si>
  <si>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</si>
  <si>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</si>
  <si>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</si>
  <si>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</si>
  <si>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</si>
  <si>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</si>
  <si>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</si>
  <si>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</si>
  <si>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</si>
  <si>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</si>
  <si>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</si>
  <si>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</si>
  <si>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</si>
  <si>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</si>
  <si>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</si>
  <si>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</si>
  <si>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</si>
  <si>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</si>
  <si>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</si>
  <si>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</si>
  <si>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</si>
  <si>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</si>
  <si>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</si>
  <si>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</si>
  <si>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</si>
  <si>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</si>
  <si>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</si>
  <si>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</si>
  <si>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</si>
  <si>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</si>
  <si>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</si>
  <si>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</si>
  <si>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</si>
  <si>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</si>
  <si>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</si>
  <si>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</si>
  <si>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</si>
  <si>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</si>
  <si>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</si>
  <si>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</si>
  <si>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</si>
  <si>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</si>
  <si>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</si>
  <si>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</si>
  <si>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</si>
  <si>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</si>
  <si>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</si>
  <si>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</si>
  <si>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</si>
  <si>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</si>
  <si>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</si>
  <si>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</si>
  <si>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</si>
  <si>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</si>
  <si>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</si>
  <si>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</si>
  <si>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</si>
  <si>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</si>
  <si>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</si>
  <si>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</si>
  <si>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</si>
  <si>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</si>
  <si>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</si>
  <si>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</si>
  <si>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</si>
  <si>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</si>
  <si>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</si>
  <si>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</si>
  <si>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</si>
  <si>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</si>
  <si>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</si>
  <si>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</si>
  <si>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</si>
  <si>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</si>
  <si>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</si>
  <si>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</si>
  <si>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</si>
  <si>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</si>
  <si>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</si>
  <si>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</si>
  <si>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</si>
  <si>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</si>
  <si>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</si>
  <si>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</si>
  <si>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</si>
  <si>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</si>
  <si>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</si>
  <si>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</si>
  <si>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</si>
  <si>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</si>
  <si>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</si>
  <si>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</si>
  <si>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</si>
  <si>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</si>
  <si>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</si>
  <si>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</si>
  <si>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</si>
  <si>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</si>
  <si>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</si>
  <si>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</si>
  <si>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</si>
  <si>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</si>
  <si>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</si>
  <si>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</si>
  <si>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</si>
  <si>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</si>
  <si>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</si>
  <si>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</si>
  <si>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</si>
  <si>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</si>
  <si>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</si>
  <si>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</si>
  <si>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</si>
  <si>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</si>
  <si>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</si>
  <si>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</si>
  <si>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</si>
  <si>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</si>
  <si>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</si>
  <si>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</si>
  <si>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</si>
  <si>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</si>
  <si>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</si>
  <si>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</si>
  <si>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</si>
  <si>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</si>
  <si>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</si>
  <si>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</si>
  <si>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</si>
  <si>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</si>
  <si>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</si>
  <si>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</si>
  <si>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</si>
  <si>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</si>
  <si>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</si>
  <si>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</si>
  <si>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</si>
  <si>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</si>
  <si>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</si>
  <si>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</si>
  <si>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</si>
  <si>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</si>
  <si>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</si>
  <si>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</si>
  <si>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</si>
  <si>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</si>
  <si>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</si>
  <si>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</si>
  <si>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</si>
  <si>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</si>
  <si>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</si>
  <si>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</si>
  <si>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</si>
  <si>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</si>
  <si>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</si>
  <si>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</si>
  <si>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</si>
  <si>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</si>
  <si>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</si>
  <si>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</si>
  <si>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</si>
  <si>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</si>
  <si>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</si>
  <si>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</si>
  <si>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</si>
  <si>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</si>
  <si>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</si>
  <si>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</si>
  <si>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</si>
  <si>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</si>
  <si>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</si>
  <si>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</si>
  <si>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</si>
  <si>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</si>
  <si>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</si>
  <si>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</si>
  <si>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</si>
  <si>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</si>
  <si>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</si>
  <si>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</si>
  <si>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</si>
  <si>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</si>
  <si>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</si>
  <si>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</si>
  <si>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</si>
  <si>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</si>
  <si>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</si>
  <si>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</si>
  <si>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</si>
  <si>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</si>
  <si>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</si>
  <si>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</si>
  <si>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</si>
  <si>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</si>
  <si>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</si>
  <si>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</si>
  <si>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</si>
  <si>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</si>
  <si>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</si>
  <si>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</si>
  <si>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</si>
  <si>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</si>
  <si>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</si>
  <si>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</si>
  <si>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</si>
  <si>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</si>
  <si>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</si>
  <si>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</si>
  <si>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</si>
  <si>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</si>
  <si>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</si>
  <si>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</si>
  <si>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</si>
  <si>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</si>
  <si>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</si>
  <si>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</si>
  <si>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</si>
  <si>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</si>
  <si>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</si>
  <si>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</si>
  <si>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</si>
  <si>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</si>
  <si>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</si>
  <si>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</si>
  <si>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</si>
  <si>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</si>
  <si>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</si>
  <si>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</si>
  <si>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</si>
  <si>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</si>
  <si>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</si>
  <si>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</si>
  <si>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</si>
  <si>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</si>
  <si>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</si>
  <si>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</si>
  <si>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</si>
  <si>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</si>
  <si>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</si>
  <si>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</si>
  <si>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</si>
  <si>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</si>
  <si>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</si>
  <si>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</si>
  <si>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</si>
  <si>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</si>
  <si>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</si>
  <si>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</si>
  <si>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</si>
  <si>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</si>
  <si>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</si>
  <si>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</si>
  <si>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</si>
  <si>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</si>
  <si>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</si>
  <si>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</si>
  <si>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</si>
  <si>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</si>
  <si>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</si>
  <si>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</si>
  <si>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</si>
  <si>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</si>
  <si>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</si>
  <si>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</si>
  <si>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</si>
  <si>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</si>
  <si>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</si>
  <si>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</si>
  <si>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</si>
  <si>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</si>
  <si>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</si>
  <si>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</si>
  <si>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</si>
  <si>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</si>
  <si>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</si>
  <si>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</si>
  <si>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</si>
  <si>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</si>
  <si>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</si>
  <si>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</si>
  <si>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</si>
  <si>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</si>
  <si>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</si>
  <si>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</si>
  <si>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</si>
  <si>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</si>
  <si>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</si>
  <si>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</si>
  <si>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</si>
  <si>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</si>
  <si>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</si>
  <si>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</si>
  <si>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</si>
  <si>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</si>
  <si>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</si>
  <si>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</si>
  <si>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</si>
  <si>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</si>
  <si>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</si>
  <si>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</si>
  <si>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</si>
  <si>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</si>
  <si>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</si>
  <si>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</si>
  <si>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</si>
  <si>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</si>
  <si>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</si>
  <si>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</si>
  <si>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</si>
  <si>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</si>
  <si>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</si>
  <si>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</si>
  <si>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</si>
  <si>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</si>
  <si>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</si>
  <si>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</si>
  <si>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</si>
  <si>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</si>
  <si>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</si>
  <si>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</si>
  <si>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</si>
  <si>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</si>
  <si>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</si>
  <si>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</si>
  <si>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</si>
  <si>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</si>
  <si>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</si>
  <si>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</si>
  <si>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</si>
  <si>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</si>
  <si>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</si>
  <si>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</si>
  <si>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</si>
  <si>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</si>
  <si>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</si>
  <si>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</si>
  <si>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</si>
  <si>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</si>
  <si>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</si>
  <si>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</si>
  <si>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</si>
  <si>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</si>
  <si>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</si>
  <si>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</si>
  <si>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</si>
  <si>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</si>
  <si>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</si>
  <si>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</si>
  <si>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</si>
  <si>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</si>
  <si>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</si>
  <si>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</si>
  <si>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</si>
  <si>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</si>
  <si>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</si>
  <si>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</si>
  <si>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</si>
  <si>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</si>
  <si>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</si>
  <si>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</si>
  <si>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</si>
  <si>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</si>
  <si>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</si>
  <si>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</si>
  <si>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</si>
  <si>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</si>
  <si>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</si>
  <si>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</si>
  <si>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</si>
  <si>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</si>
  <si>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</si>
  <si>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</si>
  <si>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</si>
  <si>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</si>
  <si>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</si>
  <si>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</si>
  <si>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</si>
  <si>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</si>
  <si>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</si>
  <si>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</si>
  <si>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</si>
  <si>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</si>
  <si>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</si>
  <si>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</si>
  <si>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</si>
  <si>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</si>
  <si>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</si>
  <si>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</si>
  <si>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</si>
  <si>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</si>
  <si>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</si>
  <si>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</si>
  <si>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</si>
  <si>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</si>
  <si>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</si>
  <si>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</si>
  <si>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</si>
  <si>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</si>
  <si>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</si>
  <si>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</si>
  <si>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</si>
  <si>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</si>
  <si>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</si>
  <si>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</si>
  <si>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</si>
  <si>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</si>
  <si>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</si>
  <si>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</si>
  <si>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</si>
  <si>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</si>
  <si>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</si>
  <si>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</si>
  <si>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</si>
  <si>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</si>
  <si>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</si>
  <si>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</si>
  <si>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</si>
  <si>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</si>
  <si>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</si>
  <si>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</si>
  <si>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</si>
  <si>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</si>
  <si>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</si>
  <si>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</si>
  <si>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</si>
  <si>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</si>
  <si>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</si>
  <si>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</si>
  <si>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</si>
  <si>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</si>
  <si>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</si>
  <si>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</si>
  <si>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</si>
  <si>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</si>
  <si>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</si>
  <si>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</si>
  <si>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</si>
  <si>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</si>
  <si>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</si>
  <si>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</si>
  <si>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</si>
  <si>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</si>
  <si>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</si>
  <si>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</si>
  <si>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</si>
  <si>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</si>
  <si>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</si>
  <si>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</si>
  <si>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</si>
  <si>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</si>
  <si>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</si>
  <si>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</si>
  <si>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</si>
  <si>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</si>
  <si>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</si>
  <si>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</si>
  <si>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</si>
  <si>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</si>
  <si>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</si>
  <si>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</si>
  <si>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</si>
  <si>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</si>
  <si>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</si>
  <si>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</si>
  <si>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</si>
  <si>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</si>
  <si>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</si>
  <si>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</si>
  <si>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</si>
  <si>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</si>
  <si>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</si>
  <si>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</si>
  <si>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</si>
  <si>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</si>
  <si>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</si>
  <si>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</si>
  <si>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</si>
  <si>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</si>
  <si>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</si>
  <si>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</si>
  <si>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</si>
  <si>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</si>
  <si>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</si>
  <si>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</si>
  <si>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</si>
  <si>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</si>
  <si>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</si>
  <si>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</si>
  <si>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</si>
  <si>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</si>
  <si>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</si>
  <si>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</si>
  <si>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</si>
  <si>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</si>
  <si>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</si>
  <si>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</si>
  <si>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</si>
  <si>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</si>
  <si>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</si>
  <si>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</si>
  <si>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</si>
  <si>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</si>
  <si>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</si>
  <si>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</si>
  <si>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</si>
  <si>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</si>
  <si>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</si>
  <si>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</si>
  <si>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</si>
  <si>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</si>
  <si>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</si>
  <si>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</si>
  <si>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</si>
  <si>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</si>
  <si>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</si>
  <si>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</si>
  <si>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</si>
  <si>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</si>
  <si>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</si>
  <si>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</si>
  <si>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</si>
  <si>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</si>
  <si>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</si>
  <si>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</si>
  <si>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</si>
  <si>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</si>
  <si>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</si>
  <si>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</si>
  <si>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</si>
  <si>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</si>
  <si>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</si>
  <si>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</si>
  <si>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</si>
  <si>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</si>
  <si>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</si>
  <si>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</si>
  <si>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</si>
  <si>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</si>
  <si>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</si>
  <si>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</si>
  <si>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</si>
  <si>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</si>
  <si>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</si>
  <si>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</si>
  <si>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</si>
  <si>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</si>
  <si>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</si>
  <si>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</si>
  <si>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</si>
  <si>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</si>
  <si>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</si>
  <si>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</si>
  <si>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</si>
  <si>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</si>
  <si>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</si>
  <si>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</si>
  <si>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</si>
  <si>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</si>
  <si>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</si>
  <si>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</si>
  <si>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</si>
  <si>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</si>
  <si>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</si>
  <si>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</si>
  <si>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</si>
  <si>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</si>
  <si>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</si>
  <si>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</si>
  <si>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</si>
  <si>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</si>
  <si>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</si>
  <si>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</si>
  <si>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</si>
  <si>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</si>
  <si>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</si>
  <si>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</si>
  <si>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</si>
  <si>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</si>
  <si>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</si>
  <si>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</si>
  <si>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</si>
  <si>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</si>
  <si>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</si>
  <si>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</si>
  <si>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</si>
  <si>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</si>
  <si>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</si>
  <si>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</si>
  <si>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</si>
  <si>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</si>
  <si>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</si>
  <si>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</si>
  <si>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</si>
  <si>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</si>
  <si>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</si>
  <si>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</si>
  <si>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</si>
  <si>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</si>
  <si>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</si>
  <si>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</si>
  <si>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</si>
  <si>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</si>
  <si>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</si>
  <si>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</si>
  <si>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</si>
  <si>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</si>
  <si>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</si>
  <si>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</si>
  <si>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</si>
  <si>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</si>
  <si>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</si>
  <si>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</si>
  <si>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</si>
  <si>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</si>
  <si>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</si>
  <si>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</si>
  <si>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</si>
  <si>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</si>
  <si>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</si>
  <si>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</si>
  <si>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</si>
  <si>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</si>
  <si>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</si>
  <si>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</si>
  <si>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</si>
  <si>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</si>
  <si>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</si>
  <si>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</si>
  <si>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</si>
  <si>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</si>
  <si>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</si>
  <si>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</si>
  <si>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</si>
  <si>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</si>
  <si>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</si>
  <si>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</si>
  <si>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</si>
  <si>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</si>
  <si>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</si>
  <si>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</si>
  <si>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</si>
  <si>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</si>
  <si>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</si>
  <si>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</si>
  <si>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</si>
  <si>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</si>
  <si>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</si>
  <si>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</si>
  <si>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</si>
  <si>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</si>
  <si>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</si>
  <si>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</si>
  <si>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</si>
  <si>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</si>
  <si>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</si>
  <si>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</si>
  <si>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</si>
  <si>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</si>
  <si>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</si>
  <si>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</si>
  <si>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</si>
  <si>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</si>
  <si>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</si>
  <si>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</si>
  <si>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</si>
  <si>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</si>
  <si>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</si>
  <si>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</si>
  <si>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</si>
  <si>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</si>
  <si>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</si>
  <si>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</si>
  <si>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</si>
  <si>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</si>
  <si>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</si>
  <si>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</si>
  <si>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</si>
  <si>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</si>
  <si>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</si>
  <si>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</si>
  <si>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</si>
  <si>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</si>
  <si>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</si>
  <si>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</si>
  <si>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</si>
  <si>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</si>
  <si>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</si>
  <si>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</si>
  <si>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</si>
  <si>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</si>
  <si>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</si>
  <si>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</si>
  <si>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</si>
  <si>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</si>
  <si>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</si>
  <si>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</si>
  <si>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</si>
  <si>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</si>
  <si>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</si>
  <si>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</si>
  <si>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</si>
  <si>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</si>
  <si>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</si>
  <si>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</si>
  <si>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</si>
  <si>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</si>
  <si>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</si>
  <si>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</si>
  <si>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</si>
  <si>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</si>
  <si>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</si>
  <si>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</si>
  <si>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</si>
  <si>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</si>
  <si>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</si>
  <si>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</si>
  <si>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</si>
  <si>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</si>
  <si>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</si>
  <si>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</si>
  <si>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</si>
  <si>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</si>
  <si>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</si>
  <si>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</si>
  <si>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</si>
  <si>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</si>
  <si>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</si>
  <si>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</si>
  <si>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</si>
  <si>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</si>
  <si>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</si>
  <si>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</si>
  <si>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</si>
  <si>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</si>
  <si>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</si>
  <si>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</si>
  <si>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</si>
  <si>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</si>
  <si>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</si>
  <si>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</si>
  <si>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</si>
  <si>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</si>
  <si>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</si>
  <si>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</si>
  <si>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</si>
  <si>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</si>
  <si>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</si>
  <si>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</si>
  <si>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</si>
  <si>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</si>
  <si>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</si>
  <si>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</si>
  <si>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</si>
  <si>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</si>
  <si>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</si>
  <si>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</si>
  <si>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</si>
  <si>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</si>
  <si>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</si>
  <si>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</si>
  <si>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</si>
  <si>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</si>
  <si>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</si>
  <si>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</si>
  <si>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</si>
  <si>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</si>
  <si>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</si>
  <si>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</si>
  <si>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</si>
  <si>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</si>
  <si>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</si>
  <si>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</si>
  <si>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</si>
  <si>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</si>
  <si>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</si>
  <si>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</si>
  <si>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</si>
  <si>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</si>
  <si>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</si>
  <si>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</si>
  <si>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</si>
  <si>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</si>
  <si>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</si>
  <si>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</si>
  <si>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</si>
  <si>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</si>
  <si>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</si>
  <si>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</si>
  <si>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</si>
  <si>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</si>
  <si>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</si>
  <si>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</si>
  <si>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</si>
  <si>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</si>
  <si>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</si>
  <si>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</si>
  <si>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</si>
  <si>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</si>
  <si>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</si>
  <si>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</si>
  <si>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</si>
  <si>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</si>
  <si>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</si>
  <si>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</si>
  <si>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</si>
  <si>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</si>
  <si>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</si>
  <si>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</si>
  <si>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</si>
  <si>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</si>
  <si>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</si>
  <si>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</si>
  <si>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</si>
  <si>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</si>
  <si>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</si>
  <si>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</si>
  <si>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</si>
  <si>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</si>
  <si>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</si>
  <si>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</si>
  <si>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</si>
  <si>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</si>
  <si>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</si>
  <si>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</si>
  <si>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</si>
  <si>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</si>
  <si>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</si>
  <si>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</si>
  <si>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</si>
  <si>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</si>
  <si>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</si>
  <si>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</si>
  <si>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</si>
  <si>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</si>
  <si>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</si>
  <si>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</si>
  <si>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</si>
  <si>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</si>
  <si>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</si>
  <si>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</si>
  <si>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</si>
  <si>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</si>
  <si>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</si>
  <si>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</si>
  <si>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</si>
  <si>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</si>
  <si>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</si>
  <si>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</si>
  <si>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</si>
  <si>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</si>
  <si>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</si>
  <si>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</si>
  <si>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</si>
  <si>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</si>
  <si>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</si>
  <si>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</si>
  <si>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</si>
  <si>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</si>
  <si>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</si>
  <si>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</si>
  <si>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</si>
  <si>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</si>
  <si>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</si>
  <si>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</si>
  <si>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</si>
  <si>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</si>
  <si>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</si>
  <si>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</si>
  <si>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</si>
  <si>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</si>
  <si>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</si>
  <si>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</si>
  <si>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</si>
  <si>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</si>
  <si>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</si>
  <si>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</si>
  <si>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</si>
  <si>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</si>
  <si>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</si>
  <si>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</si>
  <si>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</si>
  <si>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</si>
  <si>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</si>
  <si>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</si>
  <si>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</si>
  <si>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</si>
  <si>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</si>
  <si>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</si>
  <si>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</si>
  <si>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</si>
  <si>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</si>
  <si>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</si>
  <si>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</si>
  <si>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</si>
  <si>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</si>
  <si>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</si>
  <si>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</si>
  <si>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</si>
  <si>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</si>
  <si>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</si>
  <si>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</si>
  <si>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</si>
  <si>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</si>
  <si>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</si>
  <si>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</si>
  <si>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</si>
  <si>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</si>
  <si>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</si>
  <si>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</si>
  <si>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</si>
  <si>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</si>
  <si>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</si>
  <si>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</si>
  <si>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</si>
  <si>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</si>
  <si>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</si>
  <si>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</si>
  <si>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</si>
  <si>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</si>
  <si>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</si>
  <si>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</si>
  <si>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</si>
  <si>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</si>
  <si>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</si>
  <si>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</si>
  <si>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</si>
  <si>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</si>
  <si>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</si>
  <si>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</si>
  <si>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</si>
  <si>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</si>
  <si>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</si>
  <si>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</si>
  <si>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</si>
  <si>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</si>
  <si>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</si>
  <si>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</si>
  <si>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</si>
  <si>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</si>
  <si>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</si>
  <si>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</si>
  <si>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</si>
  <si>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</si>
  <si>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</si>
  <si>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</si>
  <si>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</si>
  <si>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</si>
  <si>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</si>
  <si>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</si>
  <si>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</si>
  <si>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</si>
  <si>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</si>
  <si>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</si>
  <si>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</si>
  <si>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</si>
  <si>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</si>
  <si>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</si>
  <si>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</si>
  <si>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</si>
  <si>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</si>
  <si>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</si>
  <si>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</si>
  <si>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</si>
  <si>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</si>
  <si>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</si>
  <si>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</si>
  <si>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</si>
  <si>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</si>
  <si>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</si>
  <si>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</si>
  <si>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</si>
  <si>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</si>
  <si>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</si>
  <si>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</si>
  <si>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</si>
  <si>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</si>
  <si>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</si>
  <si>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</si>
  <si>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</si>
  <si>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</si>
  <si>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</si>
  <si>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</si>
  <si>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</si>
  <si>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</si>
  <si>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</si>
  <si>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</si>
  <si>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</si>
  <si>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</si>
  <si>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</si>
  <si>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</si>
  <si>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</si>
  <si>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</si>
  <si>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</si>
  <si>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</si>
  <si>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</si>
  <si>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</si>
  <si>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</si>
  <si>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</si>
  <si>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</si>
  <si>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</si>
  <si>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</si>
  <si>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</si>
  <si>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</si>
  <si>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</si>
  <si>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</si>
  <si>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</si>
  <si>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</si>
  <si>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</si>
  <si>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</si>
  <si>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</si>
  <si>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</si>
  <si>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</si>
  <si>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</si>
  <si>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</si>
  <si>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</si>
  <si>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</si>
  <si>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</si>
  <si>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</si>
  <si>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</si>
  <si>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</si>
  <si>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</si>
  <si>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</si>
  <si>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</si>
  <si>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</si>
  <si>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</si>
  <si>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</si>
  <si>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</si>
  <si>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</si>
  <si>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</si>
  <si>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</si>
  <si>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</si>
  <si>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</si>
  <si>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</si>
  <si>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</si>
  <si>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</si>
  <si>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</si>
  <si>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</si>
  <si>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</si>
  <si>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</si>
  <si>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</si>
  <si>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</si>
  <si>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</si>
  <si>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</si>
  <si>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</si>
  <si>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</si>
  <si>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</si>
  <si>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</si>
  <si>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</si>
  <si>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</si>
  <si>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</si>
  <si>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</si>
  <si>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</si>
  <si>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</si>
  <si>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</si>
  <si>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</si>
  <si>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</si>
  <si>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</si>
  <si>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</si>
  <si>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</si>
  <si>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</si>
  <si>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</si>
  <si>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</si>
  <si>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</si>
  <si>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</si>
  <si>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</si>
  <si>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</si>
  <si>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</si>
  <si>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</si>
  <si>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</si>
  <si>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</si>
  <si>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</si>
  <si>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</si>
  <si>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</si>
  <si>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</si>
  <si>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</si>
  <si>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</si>
  <si>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</si>
  <si>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</si>
  <si>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</si>
  <si>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</si>
  <si>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</si>
  <si>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</si>
  <si>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</si>
  <si>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</si>
  <si>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</si>
  <si>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</si>
  <si>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</si>
  <si>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</si>
  <si>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</si>
  <si>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</si>
  <si>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</si>
  <si>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</si>
  <si>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</si>
  <si>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</si>
  <si>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</si>
  <si>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</si>
  <si>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</si>
  <si>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</si>
  <si>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</si>
  <si>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</si>
  <si>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</si>
  <si>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</si>
  <si>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</si>
  <si>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</si>
  <si>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</si>
  <si>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</si>
  <si>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</si>
  <si>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</si>
  <si>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</si>
  <si>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</si>
  <si>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</si>
  <si>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</si>
  <si>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</si>
  <si>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</si>
  <si>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</si>
  <si>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</si>
  <si>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</si>
  <si>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</si>
  <si>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</si>
  <si>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</si>
  <si>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</si>
  <si>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</si>
  <si>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</si>
  <si>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</si>
  <si>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</si>
  <si>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</si>
  <si>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</si>
  <si>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</si>
  <si>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</si>
  <si>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</si>
  <si>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</si>
  <si>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</si>
  <si>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</si>
  <si>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</si>
  <si>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</si>
  <si>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</si>
  <si>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</si>
  <si>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</si>
  <si>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</si>
  <si>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</si>
  <si>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</si>
  <si>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</si>
  <si>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</si>
  <si>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</si>
  <si>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</si>
  <si>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</si>
  <si>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</si>
  <si>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</si>
  <si>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</si>
  <si>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</si>
  <si>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</si>
  <si>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</si>
  <si>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</si>
  <si>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</si>
  <si>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</si>
  <si>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</si>
  <si>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</si>
  <si>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</si>
  <si>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</si>
  <si>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</si>
  <si>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</si>
  <si>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</si>
  <si>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</si>
  <si>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</si>
  <si>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</si>
  <si>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</si>
  <si>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</si>
  <si>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</si>
  <si>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</si>
  <si>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</si>
  <si>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</si>
  <si>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</si>
  <si>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</si>
  <si>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</si>
  <si>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</si>
  <si>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</si>
  <si>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</si>
  <si>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</si>
  <si>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</si>
  <si>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</si>
  <si>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</si>
  <si>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</si>
  <si>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</si>
  <si>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</si>
  <si>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</si>
  <si>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</si>
  <si>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</si>
  <si>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</si>
  <si>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</si>
  <si>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</si>
  <si>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</si>
  <si>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</si>
  <si>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</si>
  <si>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</si>
  <si>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</si>
  <si>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</si>
  <si>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</si>
  <si>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</si>
  <si>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</si>
  <si>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</si>
  <si>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</si>
  <si>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</si>
  <si>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</si>
  <si>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</si>
  <si>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</si>
  <si>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</si>
  <si>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</si>
  <si>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</si>
  <si>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</si>
  <si>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</si>
  <si>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</si>
  <si>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</si>
  <si>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</si>
  <si>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</si>
  <si>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</si>
  <si>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</si>
  <si>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</si>
  <si>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</si>
  <si>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</si>
  <si>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</si>
  <si>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</si>
  <si>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</si>
  <si>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</si>
  <si>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</si>
  <si>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</si>
  <si>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</si>
  <si>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</si>
  <si>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</si>
  <si>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</si>
  <si>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</si>
  <si>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</si>
  <si>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</si>
  <si>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</si>
  <si>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</si>
  <si>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</si>
  <si>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</si>
  <si>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</si>
  <si>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</si>
  <si>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</si>
  <si>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</si>
  <si>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</si>
  <si>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</si>
  <si>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</si>
  <si>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</si>
  <si>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</si>
  <si>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</si>
  <si>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</si>
  <si>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</si>
  <si>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</si>
  <si>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</si>
  <si>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</si>
  <si>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</si>
  <si>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</si>
  <si>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</si>
  <si>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</si>
  <si>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</si>
  <si>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</si>
  <si>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</si>
  <si>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</si>
  <si>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</si>
  <si>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</si>
  <si>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</si>
  <si>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</si>
  <si>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</si>
  <si>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</si>
  <si>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</si>
  <si>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</si>
  <si>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</si>
  <si>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</si>
  <si>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</si>
  <si>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</si>
  <si>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</si>
  <si>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</si>
  <si>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</si>
  <si>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</si>
  <si>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</si>
  <si>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</si>
  <si>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</si>
  <si>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</si>
  <si>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</si>
  <si>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</si>
  <si>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</si>
  <si>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</si>
  <si>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</si>
  <si>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</si>
  <si>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</si>
  <si>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</si>
  <si>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</si>
  <si>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</si>
  <si>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</si>
  <si>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</si>
  <si>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</si>
  <si>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</si>
  <si>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</si>
  <si>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</si>
  <si>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</si>
  <si>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</si>
  <si>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</si>
  <si>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</si>
  <si>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</si>
  <si>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</si>
  <si>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</si>
  <si>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</si>
  <si>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</si>
  <si>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</si>
  <si>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</si>
  <si>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</si>
  <si>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</si>
  <si>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</si>
  <si>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</si>
  <si>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</si>
  <si>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</si>
  <si>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</si>
  <si>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</si>
  <si>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</si>
  <si>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</si>
  <si>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</si>
  <si>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</si>
  <si>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</si>
  <si>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</si>
  <si>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</si>
  <si>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</si>
  <si>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</si>
  <si>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</si>
  <si>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</si>
  <si>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</si>
  <si>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</si>
  <si>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</si>
  <si>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</si>
  <si>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</si>
  <si>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</si>
  <si>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</si>
  <si>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</si>
  <si>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</si>
  <si>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</si>
  <si>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</si>
  <si>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</si>
  <si>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</si>
  <si>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</si>
  <si>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</si>
  <si>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</si>
  <si>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</si>
  <si>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</si>
  <si>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</si>
  <si>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</si>
  <si>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</si>
  <si>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</si>
  <si>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</si>
  <si>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</si>
  <si>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</si>
  <si>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</si>
  <si>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</si>
  <si>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</si>
  <si>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</si>
  <si>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</si>
  <si>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</si>
  <si>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</si>
  <si>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</si>
  <si>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</si>
  <si>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</si>
  <si>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</si>
  <si>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</si>
  <si>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</si>
  <si>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</si>
  <si>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</si>
  <si>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</si>
  <si>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</si>
  <si>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</si>
  <si>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</si>
  <si>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</si>
  <si>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</si>
  <si>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</si>
  <si>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</si>
  <si>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</si>
  <si>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</si>
  <si>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</si>
  <si>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</si>
  <si>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</si>
  <si>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</si>
  <si>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</si>
  <si>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</si>
  <si>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</si>
  <si>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</si>
  <si>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</si>
  <si>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</si>
  <si>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</si>
  <si>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</si>
  <si>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</si>
  <si>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</si>
  <si>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</si>
  <si>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</si>
  <si>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</si>
  <si>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</si>
  <si>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</si>
  <si>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</si>
  <si>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</si>
  <si>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</si>
  <si>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</si>
  <si>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</si>
  <si>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</si>
  <si>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</si>
  <si>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</si>
  <si>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</si>
  <si>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</si>
  <si>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</si>
  <si>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</si>
  <si>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</si>
  <si>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</si>
  <si>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</si>
  <si>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</si>
  <si>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</si>
  <si>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</si>
  <si>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</si>
  <si>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</si>
  <si>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</si>
  <si>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</si>
  <si>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</si>
  <si>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</si>
  <si>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</si>
  <si>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</si>
  <si>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</si>
  <si>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</si>
  <si>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</si>
  <si>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</si>
  <si>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</si>
  <si>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</si>
  <si>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</si>
  <si>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</si>
  <si>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</si>
  <si>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</si>
  <si>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</si>
  <si>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</si>
  <si>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</si>
  <si>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</si>
  <si>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</si>
  <si>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</si>
  <si>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</si>
  <si>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</si>
  <si>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</si>
  <si>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</si>
  <si>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</si>
  <si>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</si>
  <si>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</si>
  <si>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</si>
  <si>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</si>
  <si>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</si>
  <si>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</si>
  <si>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</si>
  <si>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</si>
  <si>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</si>
  <si>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</si>
  <si>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</si>
  <si>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</si>
  <si>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</si>
  <si>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</si>
  <si>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</si>
  <si>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</si>
  <si>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</si>
  <si>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</si>
  <si>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</si>
  <si>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</si>
  <si>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</si>
  <si>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</si>
  <si>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</si>
  <si>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</si>
  <si>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</si>
  <si>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</si>
  <si>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</si>
  <si>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</si>
  <si>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</si>
  <si>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</si>
  <si>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</si>
  <si>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</si>
  <si>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</si>
  <si>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</si>
  <si>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</si>
  <si>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</si>
  <si>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</si>
  <si>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</si>
  <si>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</si>
  <si>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</si>
  <si>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</si>
  <si>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</si>
  <si>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</si>
  <si>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</si>
  <si>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</si>
  <si>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</si>
  <si>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</si>
  <si>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</si>
  <si>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</si>
  <si>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</si>
  <si>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</si>
  <si>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</si>
  <si>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</si>
  <si>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</si>
  <si>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</si>
  <si>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</si>
  <si>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</si>
  <si>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</si>
  <si>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</si>
  <si>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</si>
  <si>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</si>
  <si>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</si>
  <si>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</si>
  <si>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</si>
  <si>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</si>
  <si>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</si>
  <si>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</si>
  <si>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</si>
  <si>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</si>
  <si>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</si>
  <si>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</si>
  <si>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</si>
  <si>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</si>
  <si>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</si>
  <si>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</si>
  <si>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</si>
  <si>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</si>
  <si>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</si>
  <si>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</si>
  <si>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</si>
  <si>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</si>
  <si>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</si>
  <si>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</si>
  <si>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</si>
  <si>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</si>
  <si>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</si>
  <si>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</si>
  <si>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</si>
  <si>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</si>
  <si>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</si>
  <si>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</si>
  <si>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</si>
  <si>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</si>
  <si>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</si>
  <si>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</si>
  <si>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</si>
  <si>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</si>
  <si>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</si>
  <si>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</si>
  <si>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</si>
  <si>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</si>
  <si>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</si>
  <si>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</si>
  <si>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</si>
  <si>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</si>
  <si>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</si>
  <si>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</si>
  <si>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</si>
  <si>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</si>
  <si>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</si>
  <si>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</si>
  <si>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</si>
  <si>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</si>
  <si>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</si>
  <si>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</si>
  <si>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</si>
  <si>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</si>
  <si>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</si>
  <si>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</si>
  <si>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</si>
  <si>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</si>
  <si>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</si>
  <si>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</si>
  <si>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</si>
  <si>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</si>
  <si>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</si>
  <si>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</si>
  <si>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</si>
  <si>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</si>
  <si>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</si>
  <si>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</si>
  <si>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</si>
  <si>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</si>
  <si>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</si>
  <si>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</si>
  <si>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</si>
  <si>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</si>
  <si>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</si>
  <si>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</si>
  <si>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</si>
  <si>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</si>
  <si>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</si>
  <si>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</si>
  <si>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</si>
  <si>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</si>
  <si>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</si>
  <si>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</si>
  <si>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</si>
  <si>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</si>
  <si>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</si>
  <si>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</si>
  <si>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</si>
  <si>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</si>
  <si>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</si>
  <si>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</si>
  <si>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</si>
  <si>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</si>
  <si>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</si>
  <si>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</si>
  <si>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</si>
  <si>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</si>
  <si>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</si>
  <si>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</si>
  <si>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</si>
  <si>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</si>
  <si>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</si>
  <si>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</si>
  <si>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</si>
  <si>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</si>
  <si>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</si>
  <si>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</si>
  <si>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</si>
  <si>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</si>
  <si>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</si>
  <si>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</si>
  <si>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</si>
  <si>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</si>
  <si>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</si>
  <si>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</si>
  <si>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</si>
  <si>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</si>
  <si>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</si>
  <si>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</si>
  <si>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</si>
  <si>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</si>
  <si>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</si>
  <si>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</si>
  <si>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</si>
  <si>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</si>
  <si>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</si>
  <si>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</si>
  <si>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</si>
  <si>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</si>
  <si>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</si>
  <si>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</si>
  <si>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</si>
  <si>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</si>
  <si>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</si>
  <si>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</si>
  <si>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</si>
  <si>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</si>
  <si>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</si>
  <si>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</si>
  <si>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</si>
  <si>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</si>
  <si>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</si>
  <si>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</si>
  <si>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</si>
  <si>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</si>
  <si>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</si>
  <si>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</si>
  <si>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</si>
  <si>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</si>
  <si>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</si>
  <si>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</si>
  <si>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</si>
  <si>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</si>
  <si>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</si>
  <si>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</si>
  <si>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</si>
  <si>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</si>
  <si>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</si>
  <si>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</si>
  <si>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</si>
  <si>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</si>
  <si>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</si>
  <si>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</si>
  <si>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</si>
  <si>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</si>
  <si>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</si>
  <si>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</si>
  <si>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</si>
  <si>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</si>
  <si>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</si>
  <si>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</si>
  <si>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</si>
  <si>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</si>
  <si>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</si>
  <si>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</si>
  <si>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</si>
  <si>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</si>
  <si>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</si>
  <si>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</si>
  <si>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</si>
  <si>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</si>
  <si>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</si>
  <si>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</si>
  <si>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</si>
  <si>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</si>
  <si>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</si>
  <si>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</si>
  <si>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</si>
  <si>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</si>
  <si>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</si>
  <si>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</si>
  <si>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</si>
  <si>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</si>
  <si>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</si>
  <si>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</si>
  <si>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</si>
  <si>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</si>
  <si>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</si>
  <si>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</si>
  <si>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</si>
  <si>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</si>
  <si>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</si>
  <si>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</si>
  <si>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</si>
  <si>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</si>
  <si>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</si>
  <si>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</si>
  <si>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</si>
  <si>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</si>
  <si>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</si>
  <si>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</si>
  <si>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</si>
  <si>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</si>
  <si>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</si>
  <si>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</si>
  <si>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</si>
  <si>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</si>
  <si>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</si>
  <si>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</si>
  <si>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</si>
  <si>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</si>
  <si>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</si>
  <si>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</si>
  <si>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</si>
  <si>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</si>
  <si>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</si>
  <si>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</si>
  <si>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</si>
  <si>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</si>
  <si>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</si>
  <si>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</si>
  <si>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</si>
  <si>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</si>
  <si>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</si>
  <si>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</si>
  <si>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</si>
  <si>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</si>
  <si>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</si>
  <si>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</si>
  <si>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</si>
  <si>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</si>
  <si>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</si>
  <si>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</si>
  <si>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</si>
  <si>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</si>
  <si>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</si>
  <si>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</si>
  <si>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</si>
  <si>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</si>
  <si>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</si>
  <si>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</si>
  <si>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</si>
  <si>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</si>
  <si>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</si>
  <si>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</si>
  <si>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</si>
  <si>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</si>
  <si>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</si>
  <si>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</si>
  <si>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</si>
  <si>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</si>
  <si>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</si>
  <si>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</si>
  <si>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</si>
  <si>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</si>
  <si>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</si>
  <si>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</si>
  <si>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</si>
  <si>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</si>
  <si>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</si>
  <si>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</si>
  <si>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</si>
  <si>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</si>
  <si>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</si>
  <si>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</si>
  <si>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</si>
  <si>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</si>
  <si>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</si>
  <si>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</si>
  <si>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</si>
  <si>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</si>
  <si>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</si>
  <si>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</si>
  <si>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</si>
  <si>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</si>
  <si>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</si>
  <si>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</si>
  <si>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</si>
  <si>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</si>
  <si>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</si>
  <si>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</si>
  <si>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</si>
  <si>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</si>
  <si>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</si>
  <si>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</si>
  <si>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</si>
  <si>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</si>
  <si>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</si>
  <si>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</si>
  <si>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</si>
  <si>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</si>
  <si>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</si>
  <si>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</si>
  <si>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</si>
  <si>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</si>
  <si>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</si>
  <si>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</si>
  <si>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</si>
  <si>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</si>
  <si>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</si>
  <si>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</si>
  <si>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</si>
  <si>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</si>
  <si>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</si>
  <si>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</si>
  <si>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</si>
  <si>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</si>
  <si>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</si>
  <si>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</si>
  <si>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</si>
  <si>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</si>
  <si>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</si>
  <si>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</si>
  <si>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</si>
  <si>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</si>
  <si>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</si>
  <si>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</si>
  <si>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</si>
  <si>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</si>
  <si>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</si>
  <si>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</si>
  <si>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</si>
  <si>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</si>
  <si>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</si>
  <si>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</si>
  <si>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</si>
  <si>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</si>
  <si>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</si>
  <si>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</si>
  <si>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</si>
  <si>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</si>
  <si>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</si>
  <si>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</si>
  <si>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</si>
  <si>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</si>
  <si>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</si>
  <si>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</si>
  <si>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</si>
  <si>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</si>
  <si>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</si>
  <si>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</si>
  <si>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</si>
  <si>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</si>
  <si>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</si>
  <si>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</si>
  <si>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</si>
  <si>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</si>
  <si>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</si>
  <si>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</si>
  <si>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</si>
  <si>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</si>
  <si>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</si>
  <si>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</si>
  <si>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</si>
  <si>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</si>
  <si>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</si>
  <si>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</si>
  <si>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</si>
  <si>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</si>
  <si>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</si>
  <si>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</si>
  <si>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</si>
  <si>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</si>
  <si>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</si>
  <si>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</si>
  <si>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</si>
  <si>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</si>
  <si>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</si>
  <si>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</si>
  <si>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</si>
  <si>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</si>
  <si>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</si>
  <si>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</si>
  <si>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</si>
  <si>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</si>
  <si>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</si>
  <si>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</si>
  <si>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</si>
  <si>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</si>
  <si>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</si>
  <si>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</si>
  <si>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</si>
  <si>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</si>
  <si>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</si>
  <si>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</si>
  <si>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</si>
  <si>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</si>
  <si>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</si>
  <si>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</si>
  <si>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</si>
  <si>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</si>
  <si>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</si>
  <si>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</si>
  <si>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</si>
  <si>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</si>
  <si>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</si>
  <si>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</si>
  <si>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</si>
  <si>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</si>
  <si>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</si>
  <si>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</si>
  <si>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</si>
  <si>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</si>
  <si>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</si>
  <si>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</si>
  <si>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</si>
  <si>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</si>
  <si>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</si>
  <si>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</si>
  <si>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</si>
  <si>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</si>
  <si>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</si>
  <si>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</si>
  <si>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</si>
  <si>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</si>
  <si>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</si>
  <si>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</si>
  <si>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</si>
  <si>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</si>
  <si>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</si>
  <si>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</si>
  <si>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</si>
  <si>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</si>
  <si>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</si>
  <si>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</si>
  <si>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</si>
  <si>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</si>
  <si>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</si>
  <si>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</si>
  <si>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</si>
  <si>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</si>
  <si>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</si>
  <si>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</si>
  <si>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</si>
  <si>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</si>
  <si>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</si>
  <si>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</si>
  <si>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</si>
  <si>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</si>
  <si>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</si>
  <si>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</si>
  <si>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</si>
  <si>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</si>
  <si>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</si>
  <si>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</si>
  <si>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</si>
  <si>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</si>
  <si>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</si>
  <si>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</si>
  <si>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</si>
  <si>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</si>
  <si>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</si>
  <si>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</si>
  <si>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</si>
  <si>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</si>
  <si>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</si>
  <si>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</si>
  <si>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</si>
  <si>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</si>
  <si>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</si>
  <si>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</si>
  <si>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</si>
  <si>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</si>
  <si>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</si>
  <si>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</si>
  <si>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</si>
  <si>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</si>
  <si>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</si>
  <si>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</si>
  <si>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</si>
  <si>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</si>
  <si>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</si>
  <si>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</si>
  <si>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</si>
  <si>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</si>
  <si>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</si>
  <si>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</si>
  <si>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</si>
  <si>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</si>
  <si>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</si>
  <si>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</si>
  <si>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</si>
  <si>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</si>
  <si>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</si>
  <si>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</si>
  <si>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</si>
  <si>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</si>
  <si>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</si>
  <si>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</si>
  <si>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</si>
  <si>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</si>
  <si>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</si>
  <si>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</si>
  <si>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</si>
  <si>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</si>
  <si>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</si>
  <si>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</si>
  <si>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</si>
  <si>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</si>
  <si>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</si>
  <si>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</si>
  <si>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</si>
  <si>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</si>
  <si>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</si>
  <si>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</si>
  <si>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</si>
  <si>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</si>
  <si>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</si>
  <si>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</si>
  <si>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</si>
  <si>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</si>
  <si>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</si>
  <si>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</si>
  <si>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</si>
  <si>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</si>
  <si>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</si>
  <si>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</si>
  <si>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</si>
  <si>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</si>
  <si>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</si>
  <si>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</si>
  <si>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</si>
  <si>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</si>
  <si>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</si>
  <si>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</si>
  <si>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</si>
  <si>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</si>
  <si>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</si>
  <si>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</si>
  <si>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</si>
  <si>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</si>
  <si>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</si>
  <si>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</si>
  <si>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</si>
  <si>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</si>
  <si>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</si>
  <si>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</si>
  <si>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</si>
  <si>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</si>
  <si>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</si>
  <si>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</si>
  <si>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</si>
  <si>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</si>
  <si>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</si>
  <si>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</si>
  <si>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</si>
  <si>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</si>
  <si>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</si>
  <si>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</si>
  <si>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</si>
  <si>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</si>
  <si>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</si>
  <si>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</si>
  <si>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</si>
  <si>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</si>
  <si>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</si>
  <si>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</si>
  <si>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</si>
  <si>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</si>
  <si>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</si>
  <si>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</si>
  <si>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</si>
  <si>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</si>
  <si>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</si>
  <si>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</si>
  <si>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</si>
  <si>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</si>
  <si>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</si>
  <si>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</si>
  <si>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</si>
  <si>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</si>
  <si>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</si>
  <si>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</si>
  <si>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</si>
  <si>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</si>
  <si>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</si>
  <si>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</si>
  <si>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</si>
  <si>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</si>
  <si>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</si>
  <si>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</si>
  <si>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</si>
  <si>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</si>
  <si>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</si>
  <si>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</si>
  <si>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</si>
  <si>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</si>
  <si>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</si>
  <si>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</si>
  <si>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</si>
  <si>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</si>
  <si>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</si>
  <si>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</si>
  <si>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</si>
  <si>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</si>
  <si>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</si>
  <si>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</si>
  <si>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</si>
  <si>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</si>
  <si>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</si>
  <si>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</si>
  <si>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</si>
  <si>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</si>
  <si>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</si>
  <si>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</si>
  <si>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</si>
  <si>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</si>
  <si>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</si>
  <si>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</si>
  <si>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</si>
  <si>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</si>
  <si>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</si>
  <si>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</si>
  <si>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</si>
  <si>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</si>
  <si>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</si>
  <si>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</si>
  <si>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</si>
  <si>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</si>
  <si>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</si>
  <si>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</si>
  <si>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</si>
  <si>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</si>
  <si>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</si>
  <si>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</si>
  <si>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</si>
  <si>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</si>
  <si>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</si>
  <si>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</si>
  <si>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</si>
  <si>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</si>
  <si>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</si>
  <si>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</si>
  <si>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</si>
  <si>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</si>
  <si>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</si>
  <si>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</si>
  <si>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</si>
  <si>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</si>
  <si>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</si>
  <si>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</si>
  <si>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</si>
  <si>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</si>
  <si>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</si>
  <si>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</si>
  <si>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</si>
  <si>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</si>
  <si>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</si>
  <si>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</si>
  <si>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</si>
  <si>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</si>
  <si>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</si>
  <si>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</si>
  <si>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</si>
  <si>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</si>
  <si>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</si>
  <si>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</si>
  <si>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</si>
  <si>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</si>
  <si>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</si>
  <si>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</si>
  <si>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</si>
  <si>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</si>
  <si>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</si>
  <si>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</si>
  <si>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</si>
  <si>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</si>
  <si>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</si>
  <si>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</si>
  <si>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</si>
  <si>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3335880154</t>
  </si>
  <si>
    <t>3335880160</t>
  </si>
  <si>
    <t>3335880159</t>
  </si>
  <si>
    <t xml:space="preserve">Gil Carrera, Santiago </t>
  </si>
  <si>
    <t>3335880217</t>
  </si>
  <si>
    <t>3335880240</t>
  </si>
  <si>
    <t>3335881176</t>
  </si>
  <si>
    <t>3335880900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</si>
  <si>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</si>
  <si>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</si>
  <si>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</si>
  <si>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</si>
  <si>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</si>
  <si>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</si>
  <si>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</si>
  <si>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3335881865</t>
  </si>
  <si>
    <t>3335881867</t>
  </si>
  <si>
    <t>3335881869</t>
  </si>
  <si>
    <t>3335881882</t>
  </si>
  <si>
    <t>3335881883</t>
  </si>
  <si>
    <t>3335881884</t>
  </si>
  <si>
    <t>3335881886</t>
  </si>
  <si>
    <t>GAVETA DE DEPOSITO  LLENA</t>
  </si>
  <si>
    <t>3335881891</t>
  </si>
  <si>
    <t>3335881890</t>
  </si>
  <si>
    <t>3335881888</t>
  </si>
  <si>
    <t>3335881887</t>
  </si>
  <si>
    <t>3335882279</t>
  </si>
  <si>
    <t>3335882202</t>
  </si>
  <si>
    <t>3335882049</t>
  </si>
  <si>
    <t>3335882030</t>
  </si>
  <si>
    <t xml:space="preserve">Gonzalez Ceballos, Dionisio </t>
  </si>
  <si>
    <t>3335882561</t>
  </si>
  <si>
    <t>3335882557</t>
  </si>
  <si>
    <t>3335882554</t>
  </si>
  <si>
    <t>3335882471</t>
  </si>
  <si>
    <t>3335882412</t>
  </si>
  <si>
    <t>3335882931</t>
  </si>
  <si>
    <t>3335882896</t>
  </si>
  <si>
    <t>3335882880</t>
  </si>
  <si>
    <t>3335882857</t>
  </si>
  <si>
    <t>3335882830</t>
  </si>
  <si>
    <t>3335882825</t>
  </si>
  <si>
    <t>3335882813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</si>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</sst>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3"/>
      <tableStyleElement type="headerRow" dxfId="142"/>
      <tableStyleElement type="totalRow" dxfId="141"/>
      <tableStyleElement type="firstColumn" dxfId="140"/>
      <tableStyleElement type="lastColumn" dxfId="139"/>
      <tableStyleElement type="firstRowStripe" dxfId="138"/>
      <tableStyleElement type="firstColumnStripe" dxfId="1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1"/>
  <sheetViews>
    <sheetView tabSelected="1" zoomScale="70" zoomScaleNormal="70" workbookViewId="0">
      <pane ySplit="4" topLeftCell="A5" activePane="bottomLeft" state="frozen"/>
      <selection pane="bottomLeft" activeCell="N26" sqref="N26"/>
    </sheetView>
  </sheetViews>
  <sheetFormatPr baseColWidth="10" defaultColWidth="25.42578125" defaultRowHeight="15" x14ac:dyDescent="0.25"/>
  <cols>
    <col min="1" max="1" width="25.5703125" style="87" bestFit="1" customWidth="1"/>
    <col min="2" max="2" width="20.28515625" style="111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bestFit="1" customWidth="1"/>
    <col min="7" max="7" width="49.42578125" style="45" bestFit="1" customWidth="1"/>
    <col min="8" max="11" width="5.28515625" style="45" bestFit="1" customWidth="1"/>
    <col min="12" max="12" width="48.85546875" style="45" bestFit="1" customWidth="1"/>
    <col min="13" max="13" width="18.85546875" style="87" bestFit="1" customWidth="1"/>
    <col min="14" max="14" width="18.7109375" style="87" bestFit="1" customWidth="1"/>
    <col min="15" max="15" width="40.140625" style="87" bestFit="1" customWidth="1"/>
    <col min="16" max="16" width="22.28515625" style="89" bestFit="1" customWidth="1"/>
    <col min="17" max="17" width="48.85546875" style="75" bestFit="1" customWidth="1"/>
    <col min="18" max="16384" width="25.425781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2650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2576</v>
      </c>
      <c r="C5" s="139">
        <v>44325.170752314814</v>
      </c>
      <c r="D5" s="139" t="s">
        <v>2180</v>
      </c>
      <c r="E5" s="126">
        <v>516</v>
      </c>
      <c r="F5" s="147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49" t="s">
        <v>2219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2582</v>
      </c>
      <c r="C6" s="139">
        <v>44326.444814814815</v>
      </c>
      <c r="D6" s="139" t="s">
        <v>2180</v>
      </c>
      <c r="E6" s="126">
        <v>180</v>
      </c>
      <c r="F6" s="147" t="str">
        <f>VLOOKUP(E6,VIP!$A$2:$O13058,2,0)</f>
        <v>DRBR180</v>
      </c>
      <c r="G6" s="137" t="str">
        <f>VLOOKUP(E6,'LISTADO ATM'!$A$2:$B$897,2,0)</f>
        <v xml:space="preserve">ATM Megacentro II </v>
      </c>
      <c r="H6" s="137" t="str">
        <f>VLOOKUP(E6,VIP!$A$2:$O17921,7,FALSE)</f>
        <v>Si</v>
      </c>
      <c r="I6" s="137" t="str">
        <f>VLOOKUP(E6,VIP!$A$2:$O9886,8,FALSE)</f>
        <v>Si</v>
      </c>
      <c r="J6" s="137" t="str">
        <f>VLOOKUP(E6,VIP!$A$2:$O9836,8,FALSE)</f>
        <v>Si</v>
      </c>
      <c r="K6" s="137" t="str">
        <f>VLOOKUP(E6,VIP!$A$2:$O13410,6,0)</f>
        <v>SI</v>
      </c>
      <c r="L6" s="127" t="s">
        <v>2219</v>
      </c>
      <c r="M6" s="138" t="s">
        <v>2448</v>
      </c>
      <c r="N6" s="138" t="s">
        <v>2568</v>
      </c>
      <c r="O6" s="137" t="s">
        <v>2457</v>
      </c>
      <c r="P6" s="140"/>
      <c r="Q6" s="149" t="s">
        <v>2219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2586</v>
      </c>
      <c r="C7" s="139">
        <v>44326.766585648147</v>
      </c>
      <c r="D7" s="139" t="s">
        <v>2474</v>
      </c>
      <c r="E7" s="126">
        <v>567</v>
      </c>
      <c r="F7" s="147" t="str">
        <f>VLOOKUP(E7,VIP!$A$2:$O13047,2,0)</f>
        <v>DRBR015</v>
      </c>
      <c r="G7" s="137" t="str">
        <f>VLOOKUP(E7,'LISTADO ATM'!$A$2:$B$897,2,0)</f>
        <v xml:space="preserve">ATM Oficina Máximo Gómez </v>
      </c>
      <c r="H7" s="137" t="str">
        <f>VLOOKUP(E7,VIP!$A$2:$O17910,7,FALSE)</f>
        <v>Si</v>
      </c>
      <c r="I7" s="137" t="str">
        <f>VLOOKUP(E7,VIP!$A$2:$O9875,8,FALSE)</f>
        <v>Si</v>
      </c>
      <c r="J7" s="137" t="str">
        <f>VLOOKUP(E7,VIP!$A$2:$O9825,8,FALSE)</f>
        <v>Si</v>
      </c>
      <c r="K7" s="137" t="str">
        <f>VLOOKUP(E7,VIP!$A$2:$O13399,6,0)</f>
        <v>NO</v>
      </c>
      <c r="L7" s="127" t="s">
        <v>2444</v>
      </c>
      <c r="M7" s="138" t="s">
        <v>2448</v>
      </c>
      <c r="N7" s="138" t="s">
        <v>2455</v>
      </c>
      <c r="O7" s="137" t="s">
        <v>2475</v>
      </c>
      <c r="P7" s="140"/>
      <c r="Q7" s="138" t="s">
        <v>2444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2587</v>
      </c>
      <c r="C8" s="139">
        <v>44326.782592592594</v>
      </c>
      <c r="D8" s="139" t="s">
        <v>2451</v>
      </c>
      <c r="E8" s="126">
        <v>949</v>
      </c>
      <c r="F8" s="147" t="str">
        <f>VLOOKUP(E8,VIP!$A$2:$O13048,2,0)</f>
        <v>DRBR23D</v>
      </c>
      <c r="G8" s="137" t="str">
        <f>VLOOKUP(E8,'LISTADO ATM'!$A$2:$B$897,2,0)</f>
        <v xml:space="preserve">ATM S/M Bravo San Isidro Coral Mall </v>
      </c>
      <c r="H8" s="137" t="str">
        <f>VLOOKUP(E8,VIP!$A$2:$O17911,7,FALSE)</f>
        <v>Si</v>
      </c>
      <c r="I8" s="137" t="str">
        <f>VLOOKUP(E8,VIP!$A$2:$O9876,8,FALSE)</f>
        <v>No</v>
      </c>
      <c r="J8" s="137" t="str">
        <f>VLOOKUP(E8,VIP!$A$2:$O9826,8,FALSE)</f>
        <v>No</v>
      </c>
      <c r="K8" s="137" t="str">
        <f>VLOOKUP(E8,VIP!$A$2:$O13400,6,0)</f>
        <v>NO</v>
      </c>
      <c r="L8" s="127" t="s">
        <v>2444</v>
      </c>
      <c r="M8" s="138" t="s">
        <v>2448</v>
      </c>
      <c r="N8" s="138" t="s">
        <v>2455</v>
      </c>
      <c r="O8" s="137" t="s">
        <v>2456</v>
      </c>
      <c r="P8" s="140"/>
      <c r="Q8" s="149" t="s">
        <v>2444</v>
      </c>
    </row>
    <row r="9" spans="1:17" s="96" customFormat="1" ht="18" x14ac:dyDescent="0.25">
      <c r="A9" s="137" t="str">
        <f>VLOOKUP(E9,'LISTADO ATM'!$A$2:$C$898,3,0)</f>
        <v>ESTE</v>
      </c>
      <c r="B9" s="134" t="s">
        <v>2590</v>
      </c>
      <c r="C9" s="139">
        <v>44326.836805555555</v>
      </c>
      <c r="D9" s="139" t="s">
        <v>2180</v>
      </c>
      <c r="E9" s="126">
        <v>830</v>
      </c>
      <c r="F9" s="147" t="str">
        <f>VLOOKUP(E9,VIP!$A$2:$O13059,2,0)</f>
        <v>DRBR830</v>
      </c>
      <c r="G9" s="137" t="str">
        <f>VLOOKUP(E9,'LISTADO ATM'!$A$2:$B$897,2,0)</f>
        <v xml:space="preserve">ATM UNP Sabana Grande de Boyá </v>
      </c>
      <c r="H9" s="137" t="str">
        <f>VLOOKUP(E9,VIP!$A$2:$O17922,7,FALSE)</f>
        <v>Si</v>
      </c>
      <c r="I9" s="137" t="str">
        <f>VLOOKUP(E9,VIP!$A$2:$O9887,8,FALSE)</f>
        <v>Si</v>
      </c>
      <c r="J9" s="137" t="str">
        <f>VLOOKUP(E9,VIP!$A$2:$O9837,8,FALSE)</f>
        <v>Si</v>
      </c>
      <c r="K9" s="137" t="str">
        <f>VLOOKUP(E9,VIP!$A$2:$O13411,6,0)</f>
        <v>NO</v>
      </c>
      <c r="L9" s="127" t="s">
        <v>2219</v>
      </c>
      <c r="M9" s="138" t="s">
        <v>2448</v>
      </c>
      <c r="N9" s="138" t="s">
        <v>2455</v>
      </c>
      <c r="O9" s="137" t="s">
        <v>2457</v>
      </c>
      <c r="P9" s="140"/>
      <c r="Q9" s="149" t="s">
        <v>2219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2593</v>
      </c>
      <c r="C10" s="139">
        <v>44326.929131944446</v>
      </c>
      <c r="D10" s="139" t="s">
        <v>2451</v>
      </c>
      <c r="E10" s="126">
        <v>577</v>
      </c>
      <c r="F10" s="147" t="str">
        <f>VLOOKUP(E10,VIP!$A$2:$O13067,2,0)</f>
        <v>DRBR173</v>
      </c>
      <c r="G10" s="137" t="str">
        <f>VLOOKUP(E10,'LISTADO ATM'!$A$2:$B$897,2,0)</f>
        <v xml:space="preserve">ATM Olé Ave. Duarte </v>
      </c>
      <c r="H10" s="137" t="str">
        <f>VLOOKUP(E10,VIP!$A$2:$O17930,7,FALSE)</f>
        <v>Si</v>
      </c>
      <c r="I10" s="137" t="str">
        <f>VLOOKUP(E10,VIP!$A$2:$O9895,8,FALSE)</f>
        <v>Si</v>
      </c>
      <c r="J10" s="137" t="str">
        <f>VLOOKUP(E10,VIP!$A$2:$O9845,8,FALSE)</f>
        <v>Si</v>
      </c>
      <c r="K10" s="137" t="str">
        <f>VLOOKUP(E10,VIP!$A$2:$O13419,6,0)</f>
        <v>SI</v>
      </c>
      <c r="L10" s="127" t="s">
        <v>2444</v>
      </c>
      <c r="M10" s="138" t="s">
        <v>2448</v>
      </c>
      <c r="N10" s="138" t="s">
        <v>2455</v>
      </c>
      <c r="O10" s="137" t="s">
        <v>2456</v>
      </c>
      <c r="P10" s="140"/>
      <c r="Q10" s="138" t="s">
        <v>2444</v>
      </c>
    </row>
    <row r="11" spans="1:17" s="96" customFormat="1" ht="18" x14ac:dyDescent="0.25">
      <c r="A11" s="137" t="str">
        <f>VLOOKUP(E11,'LISTADO ATM'!$A$2:$C$898,3,0)</f>
        <v>DISTRITO NACIONAL</v>
      </c>
      <c r="B11" s="134">
        <v>3335881883</v>
      </c>
      <c r="C11" s="139">
        <v>44326.931250000001</v>
      </c>
      <c r="D11" s="139" t="s">
        <v>2474</v>
      </c>
      <c r="E11" s="126">
        <v>231</v>
      </c>
      <c r="F11" s="147" t="str">
        <f>VLOOKUP(E11,VIP!$A$2:$O13112,2,0)</f>
        <v>DRBR231</v>
      </c>
      <c r="G11" s="137" t="str">
        <f>VLOOKUP(E11,'LISTADO ATM'!$A$2:$B$897,2,0)</f>
        <v xml:space="preserve">ATM Oficina Zona Oriental </v>
      </c>
      <c r="H11" s="137" t="str">
        <f>VLOOKUP(E11,VIP!$A$2:$O17975,7,FALSE)</f>
        <v>Si</v>
      </c>
      <c r="I11" s="137" t="str">
        <f>VLOOKUP(E11,VIP!$A$2:$O9940,8,FALSE)</f>
        <v>Si</v>
      </c>
      <c r="J11" s="137" t="str">
        <f>VLOOKUP(E11,VIP!$A$2:$O9890,8,FALSE)</f>
        <v>Si</v>
      </c>
      <c r="K11" s="137" t="str">
        <f>VLOOKUP(E11,VIP!$A$2:$O13464,6,0)</f>
        <v>SI</v>
      </c>
      <c r="L11" s="127" t="s">
        <v>2564</v>
      </c>
      <c r="M11" s="138" t="s">
        <v>2448</v>
      </c>
      <c r="N11" s="138" t="s">
        <v>2455</v>
      </c>
      <c r="O11" s="137" t="s">
        <v>2475</v>
      </c>
      <c r="P11" s="140"/>
      <c r="Q11" s="138" t="s">
        <v>2564</v>
      </c>
    </row>
    <row r="12" spans="1:17" s="96" customFormat="1" ht="18" x14ac:dyDescent="0.25">
      <c r="A12" s="137" t="str">
        <f>VLOOKUP(E12,'LISTADO ATM'!$A$2:$C$898,3,0)</f>
        <v>NORTE</v>
      </c>
      <c r="B12" s="134" t="s">
        <v>2602</v>
      </c>
      <c r="C12" s="139">
        <v>44327.404236111113</v>
      </c>
      <c r="D12" s="139" t="s">
        <v>2474</v>
      </c>
      <c r="E12" s="126">
        <v>138</v>
      </c>
      <c r="F12" s="147" t="str">
        <f>VLOOKUP(E12,VIP!$A$2:$O13075,2,0)</f>
        <v>DRBR138</v>
      </c>
      <c r="G12" s="137" t="str">
        <f>VLOOKUP(E12,'LISTADO ATM'!$A$2:$B$897,2,0)</f>
        <v xml:space="preserve">ATM UNP Fantino </v>
      </c>
      <c r="H12" s="137" t="str">
        <f>VLOOKUP(E12,VIP!$A$2:$O17938,7,FALSE)</f>
        <v>Si</v>
      </c>
      <c r="I12" s="137" t="str">
        <f>VLOOKUP(E12,VIP!$A$2:$O9903,8,FALSE)</f>
        <v>Si</v>
      </c>
      <c r="J12" s="137" t="str">
        <f>VLOOKUP(E12,VIP!$A$2:$O9853,8,FALSE)</f>
        <v>Si</v>
      </c>
      <c r="K12" s="137" t="str">
        <f>VLOOKUP(E12,VIP!$A$2:$O13427,6,0)</f>
        <v>NO</v>
      </c>
      <c r="L12" s="127" t="s">
        <v>2444</v>
      </c>
      <c r="M12" s="138" t="s">
        <v>2448</v>
      </c>
      <c r="N12" s="138" t="s">
        <v>2455</v>
      </c>
      <c r="O12" s="137" t="s">
        <v>2606</v>
      </c>
      <c r="P12" s="140"/>
      <c r="Q12" s="138" t="s">
        <v>2444</v>
      </c>
    </row>
    <row r="13" spans="1:17" s="96" customFormat="1" ht="18" x14ac:dyDescent="0.25">
      <c r="A13" s="137" t="str">
        <f>VLOOKUP(E13,'LISTADO ATM'!$A$2:$C$898,3,0)</f>
        <v>ESTE</v>
      </c>
      <c r="B13" s="134" t="s">
        <v>2611</v>
      </c>
      <c r="C13" s="139">
        <v>44327.436122685183</v>
      </c>
      <c r="D13" s="139" t="s">
        <v>2451</v>
      </c>
      <c r="E13" s="126">
        <v>613</v>
      </c>
      <c r="F13" s="147" t="str">
        <f>VLOOKUP(E13,VIP!$A$2:$O13087,2,0)</f>
        <v>DRBR145</v>
      </c>
      <c r="G13" s="137" t="str">
        <f>VLOOKUP(E13,'LISTADO ATM'!$A$2:$B$897,2,0)</f>
        <v xml:space="preserve">ATM Almacenes Zaglul (La Altagracia) </v>
      </c>
      <c r="H13" s="137" t="str">
        <f>VLOOKUP(E13,VIP!$A$2:$O17950,7,FALSE)</f>
        <v>Si</v>
      </c>
      <c r="I13" s="137" t="str">
        <f>VLOOKUP(E13,VIP!$A$2:$O9915,8,FALSE)</f>
        <v>Si</v>
      </c>
      <c r="J13" s="137" t="str">
        <f>VLOOKUP(E13,VIP!$A$2:$O9865,8,FALSE)</f>
        <v>Si</v>
      </c>
      <c r="K13" s="137" t="str">
        <f>VLOOKUP(E13,VIP!$A$2:$O13439,6,0)</f>
        <v>NO</v>
      </c>
      <c r="L13" s="127" t="s">
        <v>2444</v>
      </c>
      <c r="M13" s="138" t="s">
        <v>2448</v>
      </c>
      <c r="N13" s="138" t="s">
        <v>2455</v>
      </c>
      <c r="O13" s="137" t="s">
        <v>2456</v>
      </c>
      <c r="P13" s="140"/>
      <c r="Q13" s="138" t="s">
        <v>2444</v>
      </c>
    </row>
    <row r="14" spans="1:17" s="96" customFormat="1" ht="18" x14ac:dyDescent="0.25">
      <c r="A14" s="137" t="str">
        <f>VLOOKUP(E14,'LISTADO ATM'!$A$2:$C$898,3,0)</f>
        <v>NORTE</v>
      </c>
      <c r="B14" s="134" t="s">
        <v>2608</v>
      </c>
      <c r="C14" s="139">
        <v>44327.481921296298</v>
      </c>
      <c r="D14" s="139" t="s">
        <v>2181</v>
      </c>
      <c r="E14" s="126">
        <v>140</v>
      </c>
      <c r="F14" s="147" t="str">
        <f>VLOOKUP(E14,VIP!$A$2:$O13079,2,0)</f>
        <v>DRBR140</v>
      </c>
      <c r="G14" s="137" t="str">
        <f>VLOOKUP(E14,'LISTADO ATM'!$A$2:$B$897,2,0)</f>
        <v>ATM Hospital San Vicente de Paul (SFM.)</v>
      </c>
      <c r="H14" s="137" t="str">
        <f>VLOOKUP(E14,VIP!$A$2:$O17942,7,FALSE)</f>
        <v>N/A</v>
      </c>
      <c r="I14" s="137" t="str">
        <f>VLOOKUP(E14,VIP!$A$2:$O9907,8,FALSE)</f>
        <v>N/A</v>
      </c>
      <c r="J14" s="137" t="str">
        <f>VLOOKUP(E14,VIP!$A$2:$O9857,8,FALSE)</f>
        <v>N/A</v>
      </c>
      <c r="K14" s="137" t="str">
        <f>VLOOKUP(E14,VIP!$A$2:$O13431,6,0)</f>
        <v>N/A</v>
      </c>
      <c r="L14" s="127" t="s">
        <v>2219</v>
      </c>
      <c r="M14" s="138" t="s">
        <v>2448</v>
      </c>
      <c r="N14" s="138" t="s">
        <v>2455</v>
      </c>
      <c r="O14" s="137" t="s">
        <v>2483</v>
      </c>
      <c r="P14" s="140"/>
      <c r="Q14" s="138" t="s">
        <v>2219</v>
      </c>
    </row>
    <row r="15" spans="1:17" s="96" customFormat="1" ht="18" x14ac:dyDescent="0.25">
      <c r="A15" s="137" t="str">
        <f>VLOOKUP(E15,'LISTADO ATM'!$A$2:$C$898,3,0)</f>
        <v>DISTRITO NACIONAL</v>
      </c>
      <c r="B15" s="134" t="s">
        <v>2617</v>
      </c>
      <c r="C15" s="139">
        <v>44327.563692129632</v>
      </c>
      <c r="D15" s="139" t="s">
        <v>2451</v>
      </c>
      <c r="E15" s="126">
        <v>642</v>
      </c>
      <c r="F15" s="147" t="str">
        <f>VLOOKUP(E15,VIP!$A$2:$O13085,2,0)</f>
        <v>DRBR24O</v>
      </c>
      <c r="G15" s="137" t="str">
        <f>VLOOKUP(E15,'LISTADO ATM'!$A$2:$B$897,2,0)</f>
        <v xml:space="preserve">ATM OMSA Sto. Dgo. </v>
      </c>
      <c r="H15" s="137" t="str">
        <f>VLOOKUP(E15,VIP!$A$2:$O17948,7,FALSE)</f>
        <v>Si</v>
      </c>
      <c r="I15" s="137" t="str">
        <f>VLOOKUP(E15,VIP!$A$2:$O9913,8,FALSE)</f>
        <v>Si</v>
      </c>
      <c r="J15" s="137" t="str">
        <f>VLOOKUP(E15,VIP!$A$2:$O9863,8,FALSE)</f>
        <v>Si</v>
      </c>
      <c r="K15" s="137" t="str">
        <f>VLOOKUP(E15,VIP!$A$2:$O13437,6,0)</f>
        <v>NO</v>
      </c>
      <c r="L15" s="127" t="s">
        <v>2444</v>
      </c>
      <c r="M15" s="138" t="s">
        <v>2448</v>
      </c>
      <c r="N15" s="138" t="s">
        <v>2455</v>
      </c>
      <c r="O15" s="137" t="s">
        <v>2456</v>
      </c>
      <c r="P15" s="140"/>
      <c r="Q15" s="138" t="s">
        <v>2444</v>
      </c>
    </row>
    <row r="16" spans="1:17" s="96" customFormat="1" ht="18" x14ac:dyDescent="0.25">
      <c r="A16" s="137" t="str">
        <f>VLOOKUP(E16,'LISTADO ATM'!$A$2:$C$898,3,0)</f>
        <v>NORTE</v>
      </c>
      <c r="B16" s="134" t="s">
        <v>2615</v>
      </c>
      <c r="C16" s="139">
        <v>44327.578981481478</v>
      </c>
      <c r="D16" s="139" t="s">
        <v>2180</v>
      </c>
      <c r="E16" s="126">
        <v>266</v>
      </c>
      <c r="F16" s="147" t="str">
        <f>VLOOKUP(E16,VIP!$A$2:$O13083,2,0)</f>
        <v>DRBR266</v>
      </c>
      <c r="G16" s="137" t="str">
        <f>VLOOKUP(E16,'LISTADO ATM'!$A$2:$B$897,2,0)</f>
        <v xml:space="preserve">ATM Oficina Villa Francisca </v>
      </c>
      <c r="H16" s="137" t="str">
        <f>VLOOKUP(E16,VIP!$A$2:$O17946,7,FALSE)</f>
        <v>Si</v>
      </c>
      <c r="I16" s="137" t="str">
        <f>VLOOKUP(E16,VIP!$A$2:$O9911,8,FALSE)</f>
        <v>Si</v>
      </c>
      <c r="J16" s="137" t="str">
        <f>VLOOKUP(E16,VIP!$A$2:$O9861,8,FALSE)</f>
        <v>Si</v>
      </c>
      <c r="K16" s="137" t="str">
        <f>VLOOKUP(E16,VIP!$A$2:$O13435,6,0)</f>
        <v>NO</v>
      </c>
      <c r="L16" s="127" t="s">
        <v>2421</v>
      </c>
      <c r="M16" s="138" t="s">
        <v>2448</v>
      </c>
      <c r="N16" s="138" t="s">
        <v>2455</v>
      </c>
      <c r="O16" s="137" t="s">
        <v>2457</v>
      </c>
      <c r="P16" s="140"/>
      <c r="Q16" s="138" t="s">
        <v>2421</v>
      </c>
    </row>
    <row r="17" spans="1:17" s="96" customFormat="1" ht="18" x14ac:dyDescent="0.25">
      <c r="A17" s="137" t="str">
        <f>VLOOKUP(E17,'LISTADO ATM'!$A$2:$C$898,3,0)</f>
        <v>DISTRITO NACIONAL</v>
      </c>
      <c r="B17" s="134" t="s">
        <v>2614</v>
      </c>
      <c r="C17" s="139">
        <v>44327.585266203707</v>
      </c>
      <c r="D17" s="139" t="s">
        <v>2180</v>
      </c>
      <c r="E17" s="126">
        <v>36</v>
      </c>
      <c r="F17" s="147" t="str">
        <f>VLOOKUP(E17,VIP!$A$2:$O13082,2,0)</f>
        <v>DRBR036</v>
      </c>
      <c r="G17" s="137" t="str">
        <f>VLOOKUP(E17,'LISTADO ATM'!$A$2:$B$897,2,0)</f>
        <v xml:space="preserve">ATM Banco Central </v>
      </c>
      <c r="H17" s="137" t="str">
        <f>VLOOKUP(E17,VIP!$A$2:$O17945,7,FALSE)</f>
        <v>Si</v>
      </c>
      <c r="I17" s="137" t="str">
        <f>VLOOKUP(E17,VIP!$A$2:$O9910,8,FALSE)</f>
        <v>Si</v>
      </c>
      <c r="J17" s="137" t="str">
        <f>VLOOKUP(E17,VIP!$A$2:$O9860,8,FALSE)</f>
        <v>Si</v>
      </c>
      <c r="K17" s="137" t="str">
        <f>VLOOKUP(E17,VIP!$A$2:$O13434,6,0)</f>
        <v>SI</v>
      </c>
      <c r="L17" s="127" t="s">
        <v>2219</v>
      </c>
      <c r="M17" s="138" t="s">
        <v>2448</v>
      </c>
      <c r="N17" s="138" t="s">
        <v>2455</v>
      </c>
      <c r="O17" s="137" t="s">
        <v>2457</v>
      </c>
      <c r="P17" s="140"/>
      <c r="Q17" s="138" t="s">
        <v>2219</v>
      </c>
    </row>
    <row r="18" spans="1:17" s="96" customFormat="1" ht="18" x14ac:dyDescent="0.25">
      <c r="A18" s="137" t="str">
        <f>VLOOKUP(E18,'LISTADO ATM'!$A$2:$C$898,3,0)</f>
        <v>ESTE</v>
      </c>
      <c r="B18" s="134" t="s">
        <v>2613</v>
      </c>
      <c r="C18" s="139">
        <v>44327.58797453704</v>
      </c>
      <c r="D18" s="139" t="s">
        <v>2180</v>
      </c>
      <c r="E18" s="126">
        <v>219</v>
      </c>
      <c r="F18" s="147" t="str">
        <f>VLOOKUP(E18,VIP!$A$2:$O13081,2,0)</f>
        <v>DRBR219</v>
      </c>
      <c r="G18" s="137" t="str">
        <f>VLOOKUP(E18,'LISTADO ATM'!$A$2:$B$897,2,0)</f>
        <v xml:space="preserve">ATM Oficina La Altagracia (Higuey) </v>
      </c>
      <c r="H18" s="137" t="str">
        <f>VLOOKUP(E18,VIP!$A$2:$O17944,7,FALSE)</f>
        <v>Si</v>
      </c>
      <c r="I18" s="137" t="str">
        <f>VLOOKUP(E18,VIP!$A$2:$O9909,8,FALSE)</f>
        <v>Si</v>
      </c>
      <c r="J18" s="137" t="str">
        <f>VLOOKUP(E18,VIP!$A$2:$O9859,8,FALSE)</f>
        <v>Si</v>
      </c>
      <c r="K18" s="137" t="str">
        <f>VLOOKUP(E18,VIP!$A$2:$O13433,6,0)</f>
        <v>NO</v>
      </c>
      <c r="L18" s="201" t="s">
        <v>2421</v>
      </c>
      <c r="M18" s="138" t="s">
        <v>2448</v>
      </c>
      <c r="N18" s="138" t="s">
        <v>2455</v>
      </c>
      <c r="O18" s="137" t="s">
        <v>2457</v>
      </c>
      <c r="P18" s="140"/>
      <c r="Q18" s="138" t="s">
        <v>2421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2612</v>
      </c>
      <c r="C19" s="139">
        <v>44327.598645833335</v>
      </c>
      <c r="D19" s="139" t="s">
        <v>2180</v>
      </c>
      <c r="E19" s="126">
        <v>325</v>
      </c>
      <c r="F19" s="147" t="str">
        <f>VLOOKUP(E19,VIP!$A$2:$O13080,2,0)</f>
        <v>DRBR325</v>
      </c>
      <c r="G19" s="137" t="str">
        <f>VLOOKUP(E19,'LISTADO ATM'!$A$2:$B$897,2,0)</f>
        <v>ATM Casa Edwin</v>
      </c>
      <c r="H19" s="137" t="str">
        <f>VLOOKUP(E19,VIP!$A$2:$O17943,7,FALSE)</f>
        <v>Si</v>
      </c>
      <c r="I19" s="137" t="str">
        <f>VLOOKUP(E19,VIP!$A$2:$O9908,8,FALSE)</f>
        <v>Si</v>
      </c>
      <c r="J19" s="137" t="str">
        <f>VLOOKUP(E19,VIP!$A$2:$O9858,8,FALSE)</f>
        <v>Si</v>
      </c>
      <c r="K19" s="137" t="str">
        <f>VLOOKUP(E19,VIP!$A$2:$O13432,6,0)</f>
        <v>NO</v>
      </c>
      <c r="L19" s="127" t="s">
        <v>2470</v>
      </c>
      <c r="M19" s="138" t="s">
        <v>2448</v>
      </c>
      <c r="N19" s="138" t="s">
        <v>2455</v>
      </c>
      <c r="O19" s="137" t="s">
        <v>2457</v>
      </c>
      <c r="P19" s="140"/>
      <c r="Q19" s="138" t="s">
        <v>2470</v>
      </c>
    </row>
    <row r="20" spans="1:17" s="96" customFormat="1" ht="18" x14ac:dyDescent="0.25">
      <c r="A20" s="137" t="str">
        <f>VLOOKUP(E20,'LISTADO ATM'!$A$2:$C$898,3,0)</f>
        <v>DISTRITO NACIONAL</v>
      </c>
      <c r="B20" s="134">
        <v>3335882944</v>
      </c>
      <c r="C20" s="139">
        <v>44327.606249999997</v>
      </c>
      <c r="D20" s="139" t="s">
        <v>2180</v>
      </c>
      <c r="E20" s="126">
        <v>149</v>
      </c>
      <c r="F20" s="147" t="str">
        <f>VLOOKUP(E20,VIP!$A$2:$O13093,2,0)</f>
        <v>DRBR149</v>
      </c>
      <c r="G20" s="137" t="str">
        <f>VLOOKUP(E20,'LISTADO ATM'!$A$2:$B$897,2,0)</f>
        <v>ATM Estación Metro Concepción</v>
      </c>
      <c r="H20" s="137" t="str">
        <f>VLOOKUP(E20,VIP!$A$2:$O17956,7,FALSE)</f>
        <v>N/A</v>
      </c>
      <c r="I20" s="137" t="str">
        <f>VLOOKUP(E20,VIP!$A$2:$O9921,8,FALSE)</f>
        <v>N/A</v>
      </c>
      <c r="J20" s="137" t="str">
        <f>VLOOKUP(E20,VIP!$A$2:$O9871,8,FALSE)</f>
        <v>N/A</v>
      </c>
      <c r="K20" s="137" t="str">
        <f>VLOOKUP(E20,VIP!$A$2:$O13445,6,0)</f>
        <v>N/A</v>
      </c>
      <c r="L20" s="127" t="s">
        <v>2470</v>
      </c>
      <c r="M20" s="138" t="s">
        <v>2448</v>
      </c>
      <c r="N20" s="138" t="s">
        <v>2455</v>
      </c>
      <c r="O20" s="137" t="s">
        <v>2457</v>
      </c>
      <c r="P20" s="140"/>
      <c r="Q20" s="138" t="s">
        <v>2470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2619</v>
      </c>
      <c r="C21" s="139">
        <v>44327.614583333336</v>
      </c>
      <c r="D21" s="139" t="s">
        <v>2180</v>
      </c>
      <c r="E21" s="126">
        <v>738</v>
      </c>
      <c r="F21" s="147" t="str">
        <f>VLOOKUP(E21,VIP!$A$2:$O13094,2,0)</f>
        <v>DRBR24S</v>
      </c>
      <c r="G21" s="137" t="str">
        <f>VLOOKUP(E21,'LISTADO ATM'!$A$2:$B$897,2,0)</f>
        <v xml:space="preserve">ATM Zona Franca Los Alcarrizos </v>
      </c>
      <c r="H21" s="137" t="str">
        <f>VLOOKUP(E21,VIP!$A$2:$O17957,7,FALSE)</f>
        <v>Si</v>
      </c>
      <c r="I21" s="137" t="str">
        <f>VLOOKUP(E21,VIP!$A$2:$O9922,8,FALSE)</f>
        <v>Si</v>
      </c>
      <c r="J21" s="137" t="str">
        <f>VLOOKUP(E21,VIP!$A$2:$O9872,8,FALSE)</f>
        <v>Si</v>
      </c>
      <c r="K21" s="137" t="str">
        <f>VLOOKUP(E21,VIP!$A$2:$O13446,6,0)</f>
        <v>NO</v>
      </c>
      <c r="L21" s="127" t="s">
        <v>2245</v>
      </c>
      <c r="M21" s="138" t="s">
        <v>2448</v>
      </c>
      <c r="N21" s="138" t="s">
        <v>2455</v>
      </c>
      <c r="O21" s="137" t="s">
        <v>2457</v>
      </c>
      <c r="P21" s="140"/>
      <c r="Q21" s="138" t="s">
        <v>2245</v>
      </c>
    </row>
    <row r="22" spans="1:17" s="96" customFormat="1" ht="18" x14ac:dyDescent="0.25">
      <c r="A22" s="137" t="str">
        <f>VLOOKUP(E22,'LISTADO ATM'!$A$2:$C$898,3,0)</f>
        <v>NORTE</v>
      </c>
      <c r="B22" s="134" t="s">
        <v>2648</v>
      </c>
      <c r="C22" s="139">
        <v>44327.667280092595</v>
      </c>
      <c r="D22" s="139" t="s">
        <v>2181</v>
      </c>
      <c r="E22" s="126">
        <v>8</v>
      </c>
      <c r="F22" s="147" t="str">
        <f>VLOOKUP(E22,VIP!$A$2:$O13128,2,0)</f>
        <v>DRBR008</v>
      </c>
      <c r="G22" s="137" t="str">
        <f>VLOOKUP(E22,'LISTADO ATM'!$A$2:$B$897,2,0)</f>
        <v>ATM Autoservicio Yaque</v>
      </c>
      <c r="H22" s="137" t="str">
        <f>VLOOKUP(E22,VIP!$A$2:$O17991,7,FALSE)</f>
        <v>Si</v>
      </c>
      <c r="I22" s="137" t="str">
        <f>VLOOKUP(E22,VIP!$A$2:$O9956,8,FALSE)</f>
        <v>Si</v>
      </c>
      <c r="J22" s="137" t="str">
        <f>VLOOKUP(E22,VIP!$A$2:$O9906,8,FALSE)</f>
        <v>Si</v>
      </c>
      <c r="K22" s="137" t="str">
        <f>VLOOKUP(E22,VIP!$A$2:$O13480,6,0)</f>
        <v>NO</v>
      </c>
      <c r="L22" s="127" t="s">
        <v>2421</v>
      </c>
      <c r="M22" s="138" t="s">
        <v>2448</v>
      </c>
      <c r="N22" s="138" t="s">
        <v>2455</v>
      </c>
      <c r="O22" s="137" t="s">
        <v>2483</v>
      </c>
      <c r="P22" s="140"/>
      <c r="Q22" s="138" t="s">
        <v>2421</v>
      </c>
    </row>
    <row r="23" spans="1:17" s="96" customFormat="1" ht="18" x14ac:dyDescent="0.25">
      <c r="A23" s="137" t="str">
        <f>VLOOKUP(E23,'LISTADO ATM'!$A$2:$C$898,3,0)</f>
        <v>DISTRITO NACIONAL</v>
      </c>
      <c r="B23" s="134">
        <v>3335883330</v>
      </c>
      <c r="C23" s="139">
        <v>44327.712500000001</v>
      </c>
      <c r="D23" s="139" t="s">
        <v>2451</v>
      </c>
      <c r="E23" s="126">
        <v>225</v>
      </c>
      <c r="F23" s="147" t="str">
        <f>VLOOKUP(E23,VIP!$A$2:$O13098,2,0)</f>
        <v>DRBR225</v>
      </c>
      <c r="G23" s="137" t="str">
        <f>VLOOKUP(E23,'LISTADO ATM'!$A$2:$B$897,2,0)</f>
        <v xml:space="preserve">ATM S/M Nacional Arroyo Hondo </v>
      </c>
      <c r="H23" s="137" t="str">
        <f>VLOOKUP(E23,VIP!$A$2:$O17961,7,FALSE)</f>
        <v>Si</v>
      </c>
      <c r="I23" s="137" t="str">
        <f>VLOOKUP(E23,VIP!$A$2:$O9926,8,FALSE)</f>
        <v>Si</v>
      </c>
      <c r="J23" s="137" t="str">
        <f>VLOOKUP(E23,VIP!$A$2:$O9876,8,FALSE)</f>
        <v>Si</v>
      </c>
      <c r="K23" s="137" t="str">
        <f>VLOOKUP(E23,VIP!$A$2:$O13450,6,0)</f>
        <v>NO</v>
      </c>
      <c r="L23" s="127" t="s">
        <v>2444</v>
      </c>
      <c r="M23" s="138" t="s">
        <v>2448</v>
      </c>
      <c r="N23" s="138" t="s">
        <v>2455</v>
      </c>
      <c r="O23" s="137" t="s">
        <v>2456</v>
      </c>
      <c r="P23" s="140"/>
      <c r="Q23" s="138" t="s">
        <v>2444</v>
      </c>
    </row>
    <row r="24" spans="1:17" ht="18" x14ac:dyDescent="0.25">
      <c r="A24" s="137" t="str">
        <f>VLOOKUP(E24,'LISTADO ATM'!$A$2:$C$898,3,0)</f>
        <v>DISTRITO NACIONAL</v>
      </c>
      <c r="B24" s="134" t="s">
        <v>2647</v>
      </c>
      <c r="C24" s="139">
        <v>44327.785543981481</v>
      </c>
      <c r="D24" s="139" t="s">
        <v>2474</v>
      </c>
      <c r="E24" s="126">
        <v>527</v>
      </c>
      <c r="F24" s="148" t="str">
        <f>VLOOKUP(E24,VIP!$A$2:$O13125,2,0)</f>
        <v>DRBR527</v>
      </c>
      <c r="G24" s="137" t="str">
        <f>VLOOKUP(E24,'LISTADO ATM'!$A$2:$B$897,2,0)</f>
        <v>ATM Oficina Zona Oriental II</v>
      </c>
      <c r="H24" s="137" t="str">
        <f>VLOOKUP(E24,VIP!$A$2:$O17988,7,FALSE)</f>
        <v>Si</v>
      </c>
      <c r="I24" s="137" t="str">
        <f>VLOOKUP(E24,VIP!$A$2:$O9953,8,FALSE)</f>
        <v>Si</v>
      </c>
      <c r="J24" s="137" t="str">
        <f>VLOOKUP(E24,VIP!$A$2:$O9903,8,FALSE)</f>
        <v>Si</v>
      </c>
      <c r="K24" s="137" t="str">
        <f>VLOOKUP(E24,VIP!$A$2:$O13477,6,0)</f>
        <v>SI</v>
      </c>
      <c r="L24" s="127" t="s">
        <v>2418</v>
      </c>
      <c r="M24" s="138" t="s">
        <v>2448</v>
      </c>
      <c r="N24" s="138" t="s">
        <v>2455</v>
      </c>
      <c r="O24" s="137" t="s">
        <v>2475</v>
      </c>
      <c r="P24" s="140"/>
      <c r="Q24" s="138" t="s">
        <v>2418</v>
      </c>
    </row>
    <row r="25" spans="1:17" ht="18" x14ac:dyDescent="0.25">
      <c r="A25" s="137" t="str">
        <f>VLOOKUP(E25,'LISTADO ATM'!$A$2:$C$898,3,0)</f>
        <v>ESTE</v>
      </c>
      <c r="B25" s="134" t="s">
        <v>2646</v>
      </c>
      <c r="C25" s="139">
        <v>44327.786412037036</v>
      </c>
      <c r="D25" s="139" t="s">
        <v>2451</v>
      </c>
      <c r="E25" s="126">
        <v>963</v>
      </c>
      <c r="F25" s="148" t="str">
        <f>VLOOKUP(E25,VIP!$A$2:$O13124,2,0)</f>
        <v>DRBR963</v>
      </c>
      <c r="G25" s="137" t="str">
        <f>VLOOKUP(E25,'LISTADO ATM'!$A$2:$B$897,2,0)</f>
        <v xml:space="preserve">ATM Multiplaza La Romana </v>
      </c>
      <c r="H25" s="137" t="str">
        <f>VLOOKUP(E25,VIP!$A$2:$O17987,7,FALSE)</f>
        <v>Si</v>
      </c>
      <c r="I25" s="137" t="str">
        <f>VLOOKUP(E25,VIP!$A$2:$O9952,8,FALSE)</f>
        <v>Si</v>
      </c>
      <c r="J25" s="137" t="str">
        <f>VLOOKUP(E25,VIP!$A$2:$O9902,8,FALSE)</f>
        <v>Si</v>
      </c>
      <c r="K25" s="137" t="str">
        <f>VLOOKUP(E25,VIP!$A$2:$O13476,6,0)</f>
        <v>NO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DISTRITO NACIONAL</v>
      </c>
      <c r="B26" s="134" t="s">
        <v>2645</v>
      </c>
      <c r="C26" s="139">
        <v>44327.787476851852</v>
      </c>
      <c r="D26" s="139" t="s">
        <v>2451</v>
      </c>
      <c r="E26" s="126">
        <v>224</v>
      </c>
      <c r="F26" s="148" t="str">
        <f>VLOOKUP(E26,VIP!$A$2:$O13123,2,0)</f>
        <v>DRBR224</v>
      </c>
      <c r="G26" s="137" t="str">
        <f>VLOOKUP(E26,'LISTADO ATM'!$A$2:$B$897,2,0)</f>
        <v xml:space="preserve">ATM S/M Nacional El Millón (Núñez de Cáceres) </v>
      </c>
      <c r="H26" s="137" t="str">
        <f>VLOOKUP(E26,VIP!$A$2:$O17986,7,FALSE)</f>
        <v>Si</v>
      </c>
      <c r="I26" s="137" t="str">
        <f>VLOOKUP(E26,VIP!$A$2:$O9951,8,FALSE)</f>
        <v>Si</v>
      </c>
      <c r="J26" s="137" t="str">
        <f>VLOOKUP(E26,VIP!$A$2:$O9901,8,FALSE)</f>
        <v>Si</v>
      </c>
      <c r="K26" s="137" t="str">
        <f>VLOOKUP(E26,VIP!$A$2:$O13475,6,0)</f>
        <v>SI</v>
      </c>
      <c r="L26" s="127" t="s">
        <v>2444</v>
      </c>
      <c r="M26" s="138" t="s">
        <v>2448</v>
      </c>
      <c r="N26" s="138" t="s">
        <v>2455</v>
      </c>
      <c r="O26" s="137" t="s">
        <v>2456</v>
      </c>
      <c r="P26" s="140"/>
      <c r="Q26" s="138" t="s">
        <v>2444</v>
      </c>
    </row>
    <row r="27" spans="1:17" ht="18" x14ac:dyDescent="0.25">
      <c r="A27" s="137" t="str">
        <f>VLOOKUP(E27,'LISTADO ATM'!$A$2:$C$898,3,0)</f>
        <v>ESTE</v>
      </c>
      <c r="B27" s="134" t="s">
        <v>2644</v>
      </c>
      <c r="C27" s="139">
        <v>44327.863935185182</v>
      </c>
      <c r="D27" s="139" t="s">
        <v>2451</v>
      </c>
      <c r="E27" s="126">
        <v>651</v>
      </c>
      <c r="F27" s="148" t="str">
        <f>VLOOKUP(E27,VIP!$A$2:$O13122,2,0)</f>
        <v>DRBR651</v>
      </c>
      <c r="G27" s="137" t="str">
        <f>VLOOKUP(E27,'LISTADO ATM'!$A$2:$B$897,2,0)</f>
        <v>ATM Eco Petroleo Romana</v>
      </c>
      <c r="H27" s="137" t="str">
        <f>VLOOKUP(E27,VIP!$A$2:$O17985,7,FALSE)</f>
        <v>Si</v>
      </c>
      <c r="I27" s="137" t="str">
        <f>VLOOKUP(E27,VIP!$A$2:$O9950,8,FALSE)</f>
        <v>Si</v>
      </c>
      <c r="J27" s="137" t="str">
        <f>VLOOKUP(E27,VIP!$A$2:$O9900,8,FALSE)</f>
        <v>Si</v>
      </c>
      <c r="K27" s="137" t="str">
        <f>VLOOKUP(E27,VIP!$A$2:$O13474,6,0)</f>
        <v>NO</v>
      </c>
      <c r="L27" s="127" t="s">
        <v>2418</v>
      </c>
      <c r="M27" s="138" t="s">
        <v>2448</v>
      </c>
      <c r="N27" s="138" t="s">
        <v>2455</v>
      </c>
      <c r="O27" s="137" t="s">
        <v>2456</v>
      </c>
      <c r="P27" s="140"/>
      <c r="Q27" s="138" t="s">
        <v>2418</v>
      </c>
    </row>
    <row r="28" spans="1:17" ht="18" x14ac:dyDescent="0.25">
      <c r="A28" s="137" t="str">
        <f>VLOOKUP(E28,'LISTADO ATM'!$A$2:$C$898,3,0)</f>
        <v>DISTRITO NACIONAL</v>
      </c>
      <c r="B28" s="134" t="s">
        <v>2643</v>
      </c>
      <c r="C28" s="139">
        <v>44327.868298611109</v>
      </c>
      <c r="D28" s="139" t="s">
        <v>2451</v>
      </c>
      <c r="E28" s="126">
        <v>354</v>
      </c>
      <c r="F28" s="148" t="str">
        <f>VLOOKUP(E28,VIP!$A$2:$O13121,2,0)</f>
        <v>DRBR354</v>
      </c>
      <c r="G28" s="137" t="str">
        <f>VLOOKUP(E28,'LISTADO ATM'!$A$2:$B$897,2,0)</f>
        <v xml:space="preserve">ATM Oficina Núñez de Cáceres II </v>
      </c>
      <c r="H28" s="137" t="str">
        <f>VLOOKUP(E28,VIP!$A$2:$O17984,7,FALSE)</f>
        <v>Si</v>
      </c>
      <c r="I28" s="137" t="str">
        <f>VLOOKUP(E28,VIP!$A$2:$O9949,8,FALSE)</f>
        <v>Si</v>
      </c>
      <c r="J28" s="137" t="str">
        <f>VLOOKUP(E28,VIP!$A$2:$O9899,8,FALSE)</f>
        <v>Si</v>
      </c>
      <c r="K28" s="137" t="str">
        <f>VLOOKUP(E28,VIP!$A$2:$O13473,6,0)</f>
        <v>NO</v>
      </c>
      <c r="L28" s="127" t="s">
        <v>2418</v>
      </c>
      <c r="M28" s="138" t="s">
        <v>2448</v>
      </c>
      <c r="N28" s="138" t="s">
        <v>2455</v>
      </c>
      <c r="O28" s="137" t="s">
        <v>2456</v>
      </c>
      <c r="P28" s="140"/>
      <c r="Q28" s="138" t="s">
        <v>2418</v>
      </c>
    </row>
    <row r="29" spans="1:17" ht="18" x14ac:dyDescent="0.25">
      <c r="A29" s="137" t="str">
        <f>VLOOKUP(E29,'LISTADO ATM'!$A$2:$C$898,3,0)</f>
        <v>DISTRITO NACIONAL</v>
      </c>
      <c r="B29" s="134" t="s">
        <v>2642</v>
      </c>
      <c r="C29" s="139">
        <v>44327.86855324074</v>
      </c>
      <c r="D29" s="139" t="s">
        <v>2180</v>
      </c>
      <c r="E29" s="126">
        <v>904</v>
      </c>
      <c r="F29" s="148" t="str">
        <f>VLOOKUP(E29,VIP!$A$2:$O13120,2,0)</f>
        <v>DRBR24B</v>
      </c>
      <c r="G29" s="137" t="str">
        <f>VLOOKUP(E29,'LISTADO ATM'!$A$2:$B$897,2,0)</f>
        <v xml:space="preserve">ATM Oficina Multicentro La Sirena Churchill </v>
      </c>
      <c r="H29" s="137" t="str">
        <f>VLOOKUP(E29,VIP!$A$2:$O17983,7,FALSE)</f>
        <v>Si</v>
      </c>
      <c r="I29" s="137" t="str">
        <f>VLOOKUP(E29,VIP!$A$2:$O9948,8,FALSE)</f>
        <v>Si</v>
      </c>
      <c r="J29" s="137" t="str">
        <f>VLOOKUP(E29,VIP!$A$2:$O9898,8,FALSE)</f>
        <v>Si</v>
      </c>
      <c r="K29" s="137" t="str">
        <f>VLOOKUP(E29,VIP!$A$2:$O13472,6,0)</f>
        <v>SI</v>
      </c>
      <c r="L29" s="127" t="s">
        <v>2219</v>
      </c>
      <c r="M29" s="138" t="s">
        <v>2448</v>
      </c>
      <c r="N29" s="138" t="s">
        <v>2455</v>
      </c>
      <c r="O29" s="137" t="s">
        <v>2457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DISTRITO NACIONAL</v>
      </c>
      <c r="B30" s="134" t="s">
        <v>2641</v>
      </c>
      <c r="C30" s="139">
        <v>44327.869756944441</v>
      </c>
      <c r="D30" s="139" t="s">
        <v>2180</v>
      </c>
      <c r="E30" s="126">
        <v>160</v>
      </c>
      <c r="F30" s="148" t="str">
        <f>VLOOKUP(E30,VIP!$A$2:$O13119,2,0)</f>
        <v>DRBR160</v>
      </c>
      <c r="G30" s="137" t="str">
        <f>VLOOKUP(E30,'LISTADO ATM'!$A$2:$B$897,2,0)</f>
        <v xml:space="preserve">ATM Oficina Herrera </v>
      </c>
      <c r="H30" s="137" t="str">
        <f>VLOOKUP(E30,VIP!$A$2:$O17982,7,FALSE)</f>
        <v>Si</v>
      </c>
      <c r="I30" s="137" t="str">
        <f>VLOOKUP(E30,VIP!$A$2:$O9947,8,FALSE)</f>
        <v>Si</v>
      </c>
      <c r="J30" s="137" t="str">
        <f>VLOOKUP(E30,VIP!$A$2:$O9897,8,FALSE)</f>
        <v>Si</v>
      </c>
      <c r="K30" s="137" t="str">
        <f>VLOOKUP(E30,VIP!$A$2:$O13471,6,0)</f>
        <v>NO</v>
      </c>
      <c r="L30" s="127" t="s">
        <v>2219</v>
      </c>
      <c r="M30" s="138" t="s">
        <v>2448</v>
      </c>
      <c r="N30" s="138" t="s">
        <v>2455</v>
      </c>
      <c r="O30" s="137" t="s">
        <v>2457</v>
      </c>
      <c r="P30" s="140"/>
      <c r="Q30" s="138" t="s">
        <v>2219</v>
      </c>
    </row>
    <row r="31" spans="1:17" ht="18" x14ac:dyDescent="0.25">
      <c r="A31" s="137" t="str">
        <f>VLOOKUP(E31,'LISTADO ATM'!$A$2:$C$898,3,0)</f>
        <v>ESTE</v>
      </c>
      <c r="B31" s="134" t="s">
        <v>2640</v>
      </c>
      <c r="C31" s="139">
        <v>44327.870428240742</v>
      </c>
      <c r="D31" s="139" t="s">
        <v>2451</v>
      </c>
      <c r="E31" s="126">
        <v>399</v>
      </c>
      <c r="F31" s="148" t="str">
        <f>VLOOKUP(E31,VIP!$A$2:$O13118,2,0)</f>
        <v>DRBR399</v>
      </c>
      <c r="G31" s="137" t="str">
        <f>VLOOKUP(E31,'LISTADO ATM'!$A$2:$B$897,2,0)</f>
        <v xml:space="preserve">ATM Oficina La Romana II </v>
      </c>
      <c r="H31" s="137" t="str">
        <f>VLOOKUP(E31,VIP!$A$2:$O17981,7,FALSE)</f>
        <v>Si</v>
      </c>
      <c r="I31" s="137" t="str">
        <f>VLOOKUP(E31,VIP!$A$2:$O9946,8,FALSE)</f>
        <v>Si</v>
      </c>
      <c r="J31" s="137" t="str">
        <f>VLOOKUP(E31,VIP!$A$2:$O9896,8,FALSE)</f>
        <v>Si</v>
      </c>
      <c r="K31" s="137" t="str">
        <f>VLOOKUP(E31,VIP!$A$2:$O13470,6,0)</f>
        <v>NO</v>
      </c>
      <c r="L31" s="127" t="s">
        <v>2649</v>
      </c>
      <c r="M31" s="138" t="s">
        <v>2448</v>
      </c>
      <c r="N31" s="138" t="s">
        <v>2455</v>
      </c>
      <c r="O31" s="137" t="s">
        <v>2456</v>
      </c>
      <c r="P31" s="140"/>
      <c r="Q31" s="138" t="s">
        <v>2649</v>
      </c>
    </row>
    <row r="32" spans="1:17" ht="18" x14ac:dyDescent="0.25">
      <c r="A32" s="137" t="str">
        <f>VLOOKUP(E32,'LISTADO ATM'!$A$2:$C$898,3,0)</f>
        <v>DISTRITO NACIONAL</v>
      </c>
      <c r="B32" s="134" t="s">
        <v>2639</v>
      </c>
      <c r="C32" s="139">
        <v>44327.87127314815</v>
      </c>
      <c r="D32" s="139" t="s">
        <v>2180</v>
      </c>
      <c r="E32" s="126">
        <v>424</v>
      </c>
      <c r="F32" s="148" t="str">
        <f>VLOOKUP(E32,VIP!$A$2:$O13117,2,0)</f>
        <v>DRBR424</v>
      </c>
      <c r="G32" s="137" t="str">
        <f>VLOOKUP(E32,'LISTADO ATM'!$A$2:$B$897,2,0)</f>
        <v xml:space="preserve">ATM UNP Jumbo Luperón I </v>
      </c>
      <c r="H32" s="137" t="str">
        <f>VLOOKUP(E32,VIP!$A$2:$O17980,7,FALSE)</f>
        <v>Si</v>
      </c>
      <c r="I32" s="137" t="str">
        <f>VLOOKUP(E32,VIP!$A$2:$O9945,8,FALSE)</f>
        <v>Si</v>
      </c>
      <c r="J32" s="137" t="str">
        <f>VLOOKUP(E32,VIP!$A$2:$O9895,8,FALSE)</f>
        <v>Si</v>
      </c>
      <c r="K32" s="137" t="str">
        <f>VLOOKUP(E32,VIP!$A$2:$O13469,6,0)</f>
        <v>NO</v>
      </c>
      <c r="L32" s="127" t="s">
        <v>2219</v>
      </c>
      <c r="M32" s="138" t="s">
        <v>2448</v>
      </c>
      <c r="N32" s="138" t="s">
        <v>2455</v>
      </c>
      <c r="O32" s="137" t="s">
        <v>2457</v>
      </c>
      <c r="P32" s="140"/>
      <c r="Q32" s="138" t="s">
        <v>2219</v>
      </c>
    </row>
    <row r="33" spans="1:17" ht="18" x14ac:dyDescent="0.25">
      <c r="A33" s="137" t="str">
        <f>VLOOKUP(E33,'LISTADO ATM'!$A$2:$C$898,3,0)</f>
        <v>SUR</v>
      </c>
      <c r="B33" s="134" t="s">
        <v>2638</v>
      </c>
      <c r="C33" s="139">
        <v>44327.902048611111</v>
      </c>
      <c r="D33" s="139" t="s">
        <v>2180</v>
      </c>
      <c r="E33" s="126">
        <v>182</v>
      </c>
      <c r="F33" s="148" t="str">
        <f>VLOOKUP(E33,VIP!$A$2:$O13116,2,0)</f>
        <v>DRBR182</v>
      </c>
      <c r="G33" s="137" t="str">
        <f>VLOOKUP(E33,'LISTADO ATM'!$A$2:$B$897,2,0)</f>
        <v xml:space="preserve">ATM Barahona Comb </v>
      </c>
      <c r="H33" s="137" t="str">
        <f>VLOOKUP(E33,VIP!$A$2:$O17979,7,FALSE)</f>
        <v>Si</v>
      </c>
      <c r="I33" s="137" t="str">
        <f>VLOOKUP(E33,VIP!$A$2:$O9944,8,FALSE)</f>
        <v>Si</v>
      </c>
      <c r="J33" s="137" t="str">
        <f>VLOOKUP(E33,VIP!$A$2:$O9894,8,FALSE)</f>
        <v>Si</v>
      </c>
      <c r="K33" s="137" t="str">
        <f>VLOOKUP(E33,VIP!$A$2:$O13468,6,0)</f>
        <v>NO</v>
      </c>
      <c r="L33" s="127" t="s">
        <v>2219</v>
      </c>
      <c r="M33" s="138" t="s">
        <v>2448</v>
      </c>
      <c r="N33" s="138" t="s">
        <v>2455</v>
      </c>
      <c r="O33" s="137" t="s">
        <v>2457</v>
      </c>
      <c r="P33" s="140"/>
      <c r="Q33" s="138" t="s">
        <v>2219</v>
      </c>
    </row>
    <row r="34" spans="1:17" ht="18" x14ac:dyDescent="0.25">
      <c r="A34" s="137" t="str">
        <f>VLOOKUP(E34,'LISTADO ATM'!$A$2:$C$898,3,0)</f>
        <v>DISTRITO NACIONAL</v>
      </c>
      <c r="B34" s="134" t="s">
        <v>2637</v>
      </c>
      <c r="C34" s="139">
        <v>44327.902881944443</v>
      </c>
      <c r="D34" s="139" t="s">
        <v>2180</v>
      </c>
      <c r="E34" s="126">
        <v>858</v>
      </c>
      <c r="F34" s="148" t="str">
        <f>VLOOKUP(E34,VIP!$A$2:$O13115,2,0)</f>
        <v>DRBR858</v>
      </c>
      <c r="G34" s="137" t="str">
        <f>VLOOKUP(E34,'LISTADO ATM'!$A$2:$B$897,2,0)</f>
        <v xml:space="preserve">ATM Cooperativa Maestros (COOPNAMA) </v>
      </c>
      <c r="H34" s="137" t="str">
        <f>VLOOKUP(E34,VIP!$A$2:$O17978,7,FALSE)</f>
        <v>Si</v>
      </c>
      <c r="I34" s="137" t="str">
        <f>VLOOKUP(E34,VIP!$A$2:$O9943,8,FALSE)</f>
        <v>No</v>
      </c>
      <c r="J34" s="137" t="str">
        <f>VLOOKUP(E34,VIP!$A$2:$O9893,8,FALSE)</f>
        <v>No</v>
      </c>
      <c r="K34" s="137" t="str">
        <f>VLOOKUP(E34,VIP!$A$2:$O13467,6,0)</f>
        <v>NO</v>
      </c>
      <c r="L34" s="127" t="s">
        <v>2219</v>
      </c>
      <c r="M34" s="138" t="s">
        <v>2448</v>
      </c>
      <c r="N34" s="138" t="s">
        <v>2455</v>
      </c>
      <c r="O34" s="137" t="s">
        <v>2457</v>
      </c>
      <c r="P34" s="140"/>
      <c r="Q34" s="138" t="s">
        <v>2219</v>
      </c>
    </row>
    <row r="35" spans="1:17" ht="18" x14ac:dyDescent="0.25">
      <c r="A35" s="137" t="str">
        <f>VLOOKUP(E35,'LISTADO ATM'!$A$2:$C$898,3,0)</f>
        <v>NORTE</v>
      </c>
      <c r="B35" s="134" t="s">
        <v>2636</v>
      </c>
      <c r="C35" s="139">
        <v>44327.909780092596</v>
      </c>
      <c r="D35" s="139" t="s">
        <v>2181</v>
      </c>
      <c r="E35" s="126">
        <v>351</v>
      </c>
      <c r="F35" s="148" t="str">
        <f>VLOOKUP(E35,VIP!$A$2:$O13112,2,0)</f>
        <v>DRBR351</v>
      </c>
      <c r="G35" s="137" t="str">
        <f>VLOOKUP(E35,'LISTADO ATM'!$A$2:$B$897,2,0)</f>
        <v xml:space="preserve">ATM S/M José Luís (Puerto Plata) </v>
      </c>
      <c r="H35" s="137" t="str">
        <f>VLOOKUP(E35,VIP!$A$2:$O17975,7,FALSE)</f>
        <v>Si</v>
      </c>
      <c r="I35" s="137" t="str">
        <f>VLOOKUP(E35,VIP!$A$2:$O9940,8,FALSE)</f>
        <v>Si</v>
      </c>
      <c r="J35" s="137" t="str">
        <f>VLOOKUP(E35,VIP!$A$2:$O9890,8,FALSE)</f>
        <v>Si</v>
      </c>
      <c r="K35" s="137" t="str">
        <f>VLOOKUP(E35,VIP!$A$2:$O13464,6,0)</f>
        <v>NO</v>
      </c>
      <c r="L35" s="127" t="s">
        <v>2470</v>
      </c>
      <c r="M35" s="138" t="s">
        <v>2448</v>
      </c>
      <c r="N35" s="138" t="s">
        <v>2455</v>
      </c>
      <c r="O35" s="137" t="s">
        <v>2578</v>
      </c>
      <c r="P35" s="140"/>
      <c r="Q35" s="138" t="s">
        <v>2470</v>
      </c>
    </row>
    <row r="36" spans="1:17" ht="18" x14ac:dyDescent="0.25">
      <c r="A36" s="137" t="str">
        <f>VLOOKUP(E36,'LISTADO ATM'!$A$2:$C$898,3,0)</f>
        <v>NORTE</v>
      </c>
      <c r="B36" s="134" t="s">
        <v>2635</v>
      </c>
      <c r="C36" s="139">
        <v>44327.911377314813</v>
      </c>
      <c r="D36" s="139" t="s">
        <v>2181</v>
      </c>
      <c r="E36" s="126">
        <v>965</v>
      </c>
      <c r="F36" s="148" t="str">
        <f>VLOOKUP(E36,VIP!$A$2:$O13111,2,0)</f>
        <v>DRBR965</v>
      </c>
      <c r="G36" s="137" t="str">
        <f>VLOOKUP(E36,'LISTADO ATM'!$A$2:$B$897,2,0)</f>
        <v xml:space="preserve">ATM S/M La Fuente FUN (Santiago) </v>
      </c>
      <c r="H36" s="137" t="str">
        <f>VLOOKUP(E36,VIP!$A$2:$O17974,7,FALSE)</f>
        <v>Si</v>
      </c>
      <c r="I36" s="137" t="str">
        <f>VLOOKUP(E36,VIP!$A$2:$O9939,8,FALSE)</f>
        <v>Si</v>
      </c>
      <c r="J36" s="137" t="str">
        <f>VLOOKUP(E36,VIP!$A$2:$O9889,8,FALSE)</f>
        <v>Si</v>
      </c>
      <c r="K36" s="137" t="str">
        <f>VLOOKUP(E36,VIP!$A$2:$O13463,6,0)</f>
        <v>NO</v>
      </c>
      <c r="L36" s="127" t="s">
        <v>2470</v>
      </c>
      <c r="M36" s="138" t="s">
        <v>2448</v>
      </c>
      <c r="N36" s="138" t="s">
        <v>2455</v>
      </c>
      <c r="O36" s="137" t="s">
        <v>2578</v>
      </c>
      <c r="P36" s="140"/>
      <c r="Q36" s="138" t="s">
        <v>2470</v>
      </c>
    </row>
    <row r="37" spans="1:17" ht="18" x14ac:dyDescent="0.25">
      <c r="A37" s="137" t="str">
        <f>VLOOKUP(E37,'LISTADO ATM'!$A$2:$C$898,3,0)</f>
        <v>DISTRITO NACIONAL</v>
      </c>
      <c r="B37" s="134" t="s">
        <v>2634</v>
      </c>
      <c r="C37" s="139">
        <v>44327.91951388889</v>
      </c>
      <c r="D37" s="139" t="s">
        <v>2451</v>
      </c>
      <c r="E37" s="126">
        <v>70</v>
      </c>
      <c r="F37" s="148" t="str">
        <f>VLOOKUP(E37,VIP!$A$2:$O13110,2,0)</f>
        <v>DRBR070</v>
      </c>
      <c r="G37" s="137" t="str">
        <f>VLOOKUP(E37,'LISTADO ATM'!$A$2:$B$897,2,0)</f>
        <v xml:space="preserve">ATM Autoservicio Plaza Lama Zona Oriental </v>
      </c>
      <c r="H37" s="137" t="str">
        <f>VLOOKUP(E37,VIP!$A$2:$O17973,7,FALSE)</f>
        <v>Si</v>
      </c>
      <c r="I37" s="137" t="str">
        <f>VLOOKUP(E37,VIP!$A$2:$O9938,8,FALSE)</f>
        <v>Si</v>
      </c>
      <c r="J37" s="137" t="str">
        <f>VLOOKUP(E37,VIP!$A$2:$O9888,8,FALSE)</f>
        <v>Si</v>
      </c>
      <c r="K37" s="137" t="str">
        <f>VLOOKUP(E37,VIP!$A$2:$O13462,6,0)</f>
        <v>NO</v>
      </c>
      <c r="L37" s="127" t="s">
        <v>2564</v>
      </c>
      <c r="M37" s="138" t="s">
        <v>2448</v>
      </c>
      <c r="N37" s="138" t="s">
        <v>2455</v>
      </c>
      <c r="O37" s="137" t="s">
        <v>2456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DISTRITO NACIONAL</v>
      </c>
      <c r="B38" s="134" t="s">
        <v>2633</v>
      </c>
      <c r="C38" s="139">
        <v>44327.922256944446</v>
      </c>
      <c r="D38" s="139" t="s">
        <v>2474</v>
      </c>
      <c r="E38" s="126">
        <v>946</v>
      </c>
      <c r="F38" s="148" t="str">
        <f>VLOOKUP(E38,VIP!$A$2:$O13109,2,0)</f>
        <v>DRBR24R</v>
      </c>
      <c r="G38" s="137" t="str">
        <f>VLOOKUP(E38,'LISTADO ATM'!$A$2:$B$897,2,0)</f>
        <v xml:space="preserve">ATM Oficina Núñez de Cáceres I </v>
      </c>
      <c r="H38" s="137" t="str">
        <f>VLOOKUP(E38,VIP!$A$2:$O17972,7,FALSE)</f>
        <v>Si</v>
      </c>
      <c r="I38" s="137" t="str">
        <f>VLOOKUP(E38,VIP!$A$2:$O9937,8,FALSE)</f>
        <v>Si</v>
      </c>
      <c r="J38" s="137" t="str">
        <f>VLOOKUP(E38,VIP!$A$2:$O9887,8,FALSE)</f>
        <v>Si</v>
      </c>
      <c r="K38" s="137" t="str">
        <f>VLOOKUP(E38,VIP!$A$2:$O13461,6,0)</f>
        <v>NO</v>
      </c>
      <c r="L38" s="127" t="s">
        <v>2564</v>
      </c>
      <c r="M38" s="138" t="s">
        <v>2448</v>
      </c>
      <c r="N38" s="138" t="s">
        <v>2455</v>
      </c>
      <c r="O38" s="137" t="s">
        <v>2475</v>
      </c>
      <c r="P38" s="140"/>
      <c r="Q38" s="138" t="s">
        <v>2564</v>
      </c>
    </row>
    <row r="39" spans="1:17" ht="18" x14ac:dyDescent="0.25">
      <c r="A39" s="137" t="str">
        <f>VLOOKUP(E39,'LISTADO ATM'!$A$2:$C$898,3,0)</f>
        <v>DISTRITO NACIONAL</v>
      </c>
      <c r="B39" s="134" t="s">
        <v>2632</v>
      </c>
      <c r="C39" s="139">
        <v>44327.923645833333</v>
      </c>
      <c r="D39" s="139" t="s">
        <v>2451</v>
      </c>
      <c r="E39" s="126">
        <v>165</v>
      </c>
      <c r="F39" s="148" t="str">
        <f>VLOOKUP(E39,VIP!$A$2:$O13108,2,0)</f>
        <v>DRBR165</v>
      </c>
      <c r="G39" s="137" t="str">
        <f>VLOOKUP(E39,'LISTADO ATM'!$A$2:$B$897,2,0)</f>
        <v>ATM Autoservicio Megacentro</v>
      </c>
      <c r="H39" s="137" t="str">
        <f>VLOOKUP(E39,VIP!$A$2:$O17971,7,FALSE)</f>
        <v>Si</v>
      </c>
      <c r="I39" s="137" t="str">
        <f>VLOOKUP(E39,VIP!$A$2:$O9936,8,FALSE)</f>
        <v>Si</v>
      </c>
      <c r="J39" s="137" t="str">
        <f>VLOOKUP(E39,VIP!$A$2:$O9886,8,FALSE)</f>
        <v>Si</v>
      </c>
      <c r="K39" s="137" t="str">
        <f>VLOOKUP(E39,VIP!$A$2:$O13460,6,0)</f>
        <v>SI</v>
      </c>
      <c r="L39" s="127" t="s">
        <v>2564</v>
      </c>
      <c r="M39" s="138" t="s">
        <v>2448</v>
      </c>
      <c r="N39" s="138" t="s">
        <v>2455</v>
      </c>
      <c r="O39" s="137" t="s">
        <v>2456</v>
      </c>
      <c r="P39" s="140"/>
      <c r="Q39" s="138" t="s">
        <v>2564</v>
      </c>
    </row>
    <row r="40" spans="1:17" ht="18" x14ac:dyDescent="0.25">
      <c r="A40" s="137" t="str">
        <f>VLOOKUP(E40,'LISTADO ATM'!$A$2:$C$898,3,0)</f>
        <v>NORTE</v>
      </c>
      <c r="B40" s="134" t="s">
        <v>2631</v>
      </c>
      <c r="C40" s="139">
        <v>44327.924710648149</v>
      </c>
      <c r="D40" s="139" t="s">
        <v>2474</v>
      </c>
      <c r="E40" s="126">
        <v>857</v>
      </c>
      <c r="F40" s="148" t="str">
        <f>VLOOKUP(E40,VIP!$A$2:$O13107,2,0)</f>
        <v>DRBR857</v>
      </c>
      <c r="G40" s="137" t="str">
        <f>VLOOKUP(E40,'LISTADO ATM'!$A$2:$B$897,2,0)</f>
        <v xml:space="preserve">ATM Oficina Los Alamos </v>
      </c>
      <c r="H40" s="137" t="str">
        <f>VLOOKUP(E40,VIP!$A$2:$O17970,7,FALSE)</f>
        <v>Si</v>
      </c>
      <c r="I40" s="137" t="str">
        <f>VLOOKUP(E40,VIP!$A$2:$O9935,8,FALSE)</f>
        <v>Si</v>
      </c>
      <c r="J40" s="137" t="str">
        <f>VLOOKUP(E40,VIP!$A$2:$O9885,8,FALSE)</f>
        <v>Si</v>
      </c>
      <c r="K40" s="137" t="str">
        <f>VLOOKUP(E40,VIP!$A$2:$O13459,6,0)</f>
        <v>NO</v>
      </c>
      <c r="L40" s="127" t="s">
        <v>2564</v>
      </c>
      <c r="M40" s="138" t="s">
        <v>2448</v>
      </c>
      <c r="N40" s="138" t="s">
        <v>2455</v>
      </c>
      <c r="O40" s="137" t="s">
        <v>2475</v>
      </c>
      <c r="P40" s="140"/>
      <c r="Q40" s="138" t="s">
        <v>2564</v>
      </c>
    </row>
    <row r="41" spans="1:17" ht="18" x14ac:dyDescent="0.25">
      <c r="A41" s="137" t="str">
        <f>VLOOKUP(E41,'LISTADO ATM'!$A$2:$C$898,3,0)</f>
        <v>ESTE</v>
      </c>
      <c r="B41" s="134" t="s">
        <v>2630</v>
      </c>
      <c r="C41" s="139">
        <v>44327.927372685182</v>
      </c>
      <c r="D41" s="139" t="s">
        <v>2451</v>
      </c>
      <c r="E41" s="126">
        <v>386</v>
      </c>
      <c r="F41" s="148" t="str">
        <f>VLOOKUP(E41,VIP!$A$2:$O13106,2,0)</f>
        <v>DRBR386</v>
      </c>
      <c r="G41" s="137" t="str">
        <f>VLOOKUP(E41,'LISTADO ATM'!$A$2:$B$897,2,0)</f>
        <v xml:space="preserve">ATM Plaza Verón II </v>
      </c>
      <c r="H41" s="137" t="str">
        <f>VLOOKUP(E41,VIP!$A$2:$O17969,7,FALSE)</f>
        <v>Si</v>
      </c>
      <c r="I41" s="137" t="str">
        <f>VLOOKUP(E41,VIP!$A$2:$O9934,8,FALSE)</f>
        <v>Si</v>
      </c>
      <c r="J41" s="137" t="str">
        <f>VLOOKUP(E41,VIP!$A$2:$O9884,8,FALSE)</f>
        <v>Si</v>
      </c>
      <c r="K41" s="137" t="str">
        <f>VLOOKUP(E41,VIP!$A$2:$O13458,6,0)</f>
        <v>NO</v>
      </c>
      <c r="L41" s="127" t="s">
        <v>2649</v>
      </c>
      <c r="M41" s="138" t="s">
        <v>2448</v>
      </c>
      <c r="N41" s="138" t="s">
        <v>2455</v>
      </c>
      <c r="O41" s="137" t="s">
        <v>2456</v>
      </c>
      <c r="P41" s="140"/>
      <c r="Q41" s="138" t="s">
        <v>2649</v>
      </c>
    </row>
    <row r="42" spans="1:17" ht="18" x14ac:dyDescent="0.25">
      <c r="A42" s="137" t="str">
        <f>VLOOKUP(E42,'LISTADO ATM'!$A$2:$C$898,3,0)</f>
        <v>DISTRITO NACIONAL</v>
      </c>
      <c r="B42" s="134" t="s">
        <v>2629</v>
      </c>
      <c r="C42" s="139">
        <v>44327.972511574073</v>
      </c>
      <c r="D42" s="139" t="s">
        <v>2180</v>
      </c>
      <c r="E42" s="126">
        <v>517</v>
      </c>
      <c r="F42" s="148" t="str">
        <f>VLOOKUP(E42,VIP!$A$2:$O13105,2,0)</f>
        <v>DRBR517</v>
      </c>
      <c r="G42" s="137" t="str">
        <f>VLOOKUP(E42,'LISTADO ATM'!$A$2:$B$897,2,0)</f>
        <v xml:space="preserve">ATM Autobanco Oficina Sans Soucí </v>
      </c>
      <c r="H42" s="137" t="str">
        <f>VLOOKUP(E42,VIP!$A$2:$O17968,7,FALSE)</f>
        <v>Si</v>
      </c>
      <c r="I42" s="137" t="str">
        <f>VLOOKUP(E42,VIP!$A$2:$O9933,8,FALSE)</f>
        <v>Si</v>
      </c>
      <c r="J42" s="137" t="str">
        <f>VLOOKUP(E42,VIP!$A$2:$O9883,8,FALSE)</f>
        <v>Si</v>
      </c>
      <c r="K42" s="137" t="str">
        <f>VLOOKUP(E42,VIP!$A$2:$O13457,6,0)</f>
        <v>SI</v>
      </c>
      <c r="L42" s="127" t="s">
        <v>2219</v>
      </c>
      <c r="M42" s="138" t="s">
        <v>2448</v>
      </c>
      <c r="N42" s="138" t="s">
        <v>2455</v>
      </c>
      <c r="O42" s="137" t="s">
        <v>2457</v>
      </c>
      <c r="P42" s="140"/>
      <c r="Q42" s="138" t="s">
        <v>2219</v>
      </c>
    </row>
    <row r="43" spans="1:17" ht="18" x14ac:dyDescent="0.25">
      <c r="A43" s="137" t="str">
        <f>VLOOKUP(E43,'LISTADO ATM'!$A$2:$C$898,3,0)</f>
        <v>NORTE</v>
      </c>
      <c r="B43" s="134" t="s">
        <v>2628</v>
      </c>
      <c r="C43" s="139">
        <v>44327.976724537039</v>
      </c>
      <c r="D43" s="139" t="s">
        <v>2181</v>
      </c>
      <c r="E43" s="126">
        <v>285</v>
      </c>
      <c r="F43" s="148" t="str">
        <f>VLOOKUP(E43,VIP!$A$2:$O13104,2,0)</f>
        <v>DRBR285</v>
      </c>
      <c r="G43" s="137" t="str">
        <f>VLOOKUP(E43,'LISTADO ATM'!$A$2:$B$897,2,0)</f>
        <v xml:space="preserve">ATM Oficina Camino Real (Puerto Plata) </v>
      </c>
      <c r="H43" s="137" t="str">
        <f>VLOOKUP(E43,VIP!$A$2:$O17967,7,FALSE)</f>
        <v>Si</v>
      </c>
      <c r="I43" s="137" t="str">
        <f>VLOOKUP(E43,VIP!$A$2:$O9932,8,FALSE)</f>
        <v>Si</v>
      </c>
      <c r="J43" s="137" t="str">
        <f>VLOOKUP(E43,VIP!$A$2:$O9882,8,FALSE)</f>
        <v>Si</v>
      </c>
      <c r="K43" s="137" t="str">
        <f>VLOOKUP(E43,VIP!$A$2:$O13456,6,0)</f>
        <v>NO</v>
      </c>
      <c r="L43" s="127" t="s">
        <v>2421</v>
      </c>
      <c r="M43" s="138" t="s">
        <v>2448</v>
      </c>
      <c r="N43" s="138" t="s">
        <v>2455</v>
      </c>
      <c r="O43" s="137" t="s">
        <v>2578</v>
      </c>
      <c r="P43" s="140"/>
      <c r="Q43" s="138" t="s">
        <v>2421</v>
      </c>
    </row>
    <row r="44" spans="1:17" ht="18" x14ac:dyDescent="0.25">
      <c r="A44" s="137" t="str">
        <f>VLOOKUP(E44,'LISTADO ATM'!$A$2:$C$898,3,0)</f>
        <v>NORTE</v>
      </c>
      <c r="B44" s="134" t="s">
        <v>2627</v>
      </c>
      <c r="C44" s="139">
        <v>44328.00571759259</v>
      </c>
      <c r="D44" s="139" t="s">
        <v>2474</v>
      </c>
      <c r="E44" s="126">
        <v>431</v>
      </c>
      <c r="F44" s="148" t="str">
        <f>VLOOKUP(E44,VIP!$A$2:$O13103,2,0)</f>
        <v>DRBR583</v>
      </c>
      <c r="G44" s="137" t="str">
        <f>VLOOKUP(E44,'LISTADO ATM'!$A$2:$B$897,2,0)</f>
        <v xml:space="preserve">ATM Autoservicio Sol (Santiago) </v>
      </c>
      <c r="H44" s="137" t="str">
        <f>VLOOKUP(E44,VIP!$A$2:$O17966,7,FALSE)</f>
        <v>Si</v>
      </c>
      <c r="I44" s="137" t="str">
        <f>VLOOKUP(E44,VIP!$A$2:$O9931,8,FALSE)</f>
        <v>Si</v>
      </c>
      <c r="J44" s="137" t="str">
        <f>VLOOKUP(E44,VIP!$A$2:$O9881,8,FALSE)</f>
        <v>Si</v>
      </c>
      <c r="K44" s="137" t="str">
        <f>VLOOKUP(E44,VIP!$A$2:$O13455,6,0)</f>
        <v>SI</v>
      </c>
      <c r="L44" s="127" t="s">
        <v>2564</v>
      </c>
      <c r="M44" s="138" t="s">
        <v>2448</v>
      </c>
      <c r="N44" s="138" t="s">
        <v>2455</v>
      </c>
      <c r="O44" s="137" t="s">
        <v>2475</v>
      </c>
      <c r="P44" s="140"/>
      <c r="Q44" s="138" t="s">
        <v>2564</v>
      </c>
    </row>
    <row r="45" spans="1:17" ht="18" x14ac:dyDescent="0.25">
      <c r="A45" s="137" t="str">
        <f>VLOOKUP(E45,'LISTADO ATM'!$A$2:$C$898,3,0)</f>
        <v>DISTRITO NACIONAL</v>
      </c>
      <c r="B45" s="134" t="s">
        <v>2626</v>
      </c>
      <c r="C45" s="139">
        <v>44328.02652777778</v>
      </c>
      <c r="D45" s="139" t="s">
        <v>2180</v>
      </c>
      <c r="E45" s="126">
        <v>10</v>
      </c>
      <c r="F45" s="148" t="str">
        <f>VLOOKUP(E45,VIP!$A$2:$O13102,2,0)</f>
        <v>DRBR010</v>
      </c>
      <c r="G45" s="137" t="str">
        <f>VLOOKUP(E45,'LISTADO ATM'!$A$2:$B$897,2,0)</f>
        <v xml:space="preserve">ATM Ministerio Salud Pública </v>
      </c>
      <c r="H45" s="137" t="str">
        <f>VLOOKUP(E45,VIP!$A$2:$O17965,7,FALSE)</f>
        <v>Si</v>
      </c>
      <c r="I45" s="137" t="str">
        <f>VLOOKUP(E45,VIP!$A$2:$O9930,8,FALSE)</f>
        <v>Si</v>
      </c>
      <c r="J45" s="137" t="str">
        <f>VLOOKUP(E45,VIP!$A$2:$O9880,8,FALSE)</f>
        <v>Si</v>
      </c>
      <c r="K45" s="137" t="str">
        <f>VLOOKUP(E45,VIP!$A$2:$O13454,6,0)</f>
        <v>NO</v>
      </c>
      <c r="L45" s="127" t="s">
        <v>2219</v>
      </c>
      <c r="M45" s="138" t="s">
        <v>2448</v>
      </c>
      <c r="N45" s="138" t="s">
        <v>2455</v>
      </c>
      <c r="O45" s="137" t="s">
        <v>2457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SUR</v>
      </c>
      <c r="B46" s="134" t="s">
        <v>2625</v>
      </c>
      <c r="C46" s="139">
        <v>44328.026886574073</v>
      </c>
      <c r="D46" s="139" t="s">
        <v>2180</v>
      </c>
      <c r="E46" s="126">
        <v>360</v>
      </c>
      <c r="F46" s="148" t="str">
        <f>VLOOKUP(E46,VIP!$A$2:$O13101,2,0)</f>
        <v>DRBR360</v>
      </c>
      <c r="G46" s="137" t="str">
        <f>VLOOKUP(E46,'LISTADO ATM'!$A$2:$B$897,2,0)</f>
        <v>ATM Ayuntamiento Guayabal</v>
      </c>
      <c r="H46" s="137" t="str">
        <f>VLOOKUP(E46,VIP!$A$2:$O17964,7,FALSE)</f>
        <v>si</v>
      </c>
      <c r="I46" s="137" t="str">
        <f>VLOOKUP(E46,VIP!$A$2:$O9929,8,FALSE)</f>
        <v>si</v>
      </c>
      <c r="J46" s="137" t="str">
        <f>VLOOKUP(E46,VIP!$A$2:$O9879,8,FALSE)</f>
        <v>si</v>
      </c>
      <c r="K46" s="137" t="str">
        <f>VLOOKUP(E46,VIP!$A$2:$O13453,6,0)</f>
        <v>NO</v>
      </c>
      <c r="L46" s="127" t="s">
        <v>2219</v>
      </c>
      <c r="M46" s="138" t="s">
        <v>2448</v>
      </c>
      <c r="N46" s="138" t="s">
        <v>2455</v>
      </c>
      <c r="O46" s="137" t="s">
        <v>2457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DISTRITO NACIONAL</v>
      </c>
      <c r="B47" s="134" t="s">
        <v>2624</v>
      </c>
      <c r="C47" s="139">
        <v>44328.027581018519</v>
      </c>
      <c r="D47" s="139" t="s">
        <v>2180</v>
      </c>
      <c r="E47" s="126">
        <v>522</v>
      </c>
      <c r="F47" s="148" t="str">
        <f>VLOOKUP(E47,VIP!$A$2:$O13100,2,0)</f>
        <v>DRBR522</v>
      </c>
      <c r="G47" s="137" t="str">
        <f>VLOOKUP(E47,'LISTADO ATM'!$A$2:$B$897,2,0)</f>
        <v xml:space="preserve">ATM Oficina Galería 360 </v>
      </c>
      <c r="H47" s="137" t="str">
        <f>VLOOKUP(E47,VIP!$A$2:$O17963,7,FALSE)</f>
        <v>Si</v>
      </c>
      <c r="I47" s="137" t="str">
        <f>VLOOKUP(E47,VIP!$A$2:$O9928,8,FALSE)</f>
        <v>Si</v>
      </c>
      <c r="J47" s="137" t="str">
        <f>VLOOKUP(E47,VIP!$A$2:$O9878,8,FALSE)</f>
        <v>Si</v>
      </c>
      <c r="K47" s="137" t="str">
        <f>VLOOKUP(E47,VIP!$A$2:$O13452,6,0)</f>
        <v>SI</v>
      </c>
      <c r="L47" s="200" t="s">
        <v>2219</v>
      </c>
      <c r="M47" s="138" t="s">
        <v>2448</v>
      </c>
      <c r="N47" s="138" t="s">
        <v>2455</v>
      </c>
      <c r="O47" s="137" t="s">
        <v>2457</v>
      </c>
      <c r="P47" s="140"/>
      <c r="Q47" s="138" t="s">
        <v>2219</v>
      </c>
    </row>
    <row r="48" spans="1:17" ht="18" x14ac:dyDescent="0.25">
      <c r="A48" s="137" t="str">
        <f>VLOOKUP(E48,'LISTADO ATM'!$A$2:$C$898,3,0)</f>
        <v>DISTRITO NACIONAL</v>
      </c>
      <c r="B48" s="134" t="s">
        <v>2623</v>
      </c>
      <c r="C48" s="139">
        <v>44328.027986111112</v>
      </c>
      <c r="D48" s="139" t="s">
        <v>2180</v>
      </c>
      <c r="E48" s="126">
        <v>902</v>
      </c>
      <c r="F48" s="148" t="str">
        <f>VLOOKUP(E48,VIP!$A$2:$O13099,2,0)</f>
        <v>DRBR16A</v>
      </c>
      <c r="G48" s="137" t="str">
        <f>VLOOKUP(E48,'LISTADO ATM'!$A$2:$B$897,2,0)</f>
        <v xml:space="preserve">ATM Oficina Plaza Florida </v>
      </c>
      <c r="H48" s="137" t="str">
        <f>VLOOKUP(E48,VIP!$A$2:$O17962,7,FALSE)</f>
        <v>Si</v>
      </c>
      <c r="I48" s="137" t="str">
        <f>VLOOKUP(E48,VIP!$A$2:$O9927,8,FALSE)</f>
        <v>Si</v>
      </c>
      <c r="J48" s="137" t="str">
        <f>VLOOKUP(E48,VIP!$A$2:$O9877,8,FALSE)</f>
        <v>Si</v>
      </c>
      <c r="K48" s="137" t="str">
        <f>VLOOKUP(E48,VIP!$A$2:$O13451,6,0)</f>
        <v>NO</v>
      </c>
      <c r="L48" s="127" t="s">
        <v>2219</v>
      </c>
      <c r="M48" s="138" t="s">
        <v>2448</v>
      </c>
      <c r="N48" s="138" t="s">
        <v>2455</v>
      </c>
      <c r="O48" s="137" t="s">
        <v>2457</v>
      </c>
      <c r="P48" s="140"/>
      <c r="Q48" s="138" t="s">
        <v>2219</v>
      </c>
    </row>
    <row r="49" spans="1:17" ht="18" x14ac:dyDescent="0.25">
      <c r="A49" s="137" t="str">
        <f>VLOOKUP(E49,'LISTADO ATM'!$A$2:$C$898,3,0)</f>
        <v>DISTRITO NACIONAL</v>
      </c>
      <c r="B49" s="134" t="s">
        <v>2622</v>
      </c>
      <c r="C49" s="139">
        <v>44328.032037037039</v>
      </c>
      <c r="D49" s="139" t="s">
        <v>2180</v>
      </c>
      <c r="E49" s="126">
        <v>585</v>
      </c>
      <c r="F49" s="148" t="str">
        <f>VLOOKUP(E49,VIP!$A$2:$O13097,2,0)</f>
        <v>DRBR083</v>
      </c>
      <c r="G49" s="137" t="str">
        <f>VLOOKUP(E49,'LISTADO ATM'!$A$2:$B$897,2,0)</f>
        <v xml:space="preserve">ATM Oficina Haina Oriental </v>
      </c>
      <c r="H49" s="137" t="str">
        <f>VLOOKUP(E49,VIP!$A$2:$O17960,7,FALSE)</f>
        <v>Si</v>
      </c>
      <c r="I49" s="137" t="str">
        <f>VLOOKUP(E49,VIP!$A$2:$O9925,8,FALSE)</f>
        <v>Si</v>
      </c>
      <c r="J49" s="137" t="str">
        <f>VLOOKUP(E49,VIP!$A$2:$O9875,8,FALSE)</f>
        <v>Si</v>
      </c>
      <c r="K49" s="137" t="str">
        <f>VLOOKUP(E49,VIP!$A$2:$O13449,6,0)</f>
        <v>NO</v>
      </c>
      <c r="L49" s="127" t="s">
        <v>2219</v>
      </c>
      <c r="M49" s="138" t="s">
        <v>2448</v>
      </c>
      <c r="N49" s="138" t="s">
        <v>2455</v>
      </c>
      <c r="O49" s="137" t="s">
        <v>2457</v>
      </c>
      <c r="P49" s="140"/>
      <c r="Q49" s="138" t="s">
        <v>2219</v>
      </c>
    </row>
    <row r="50" spans="1:17" ht="18" x14ac:dyDescent="0.25">
      <c r="A50" s="137" t="str">
        <f>VLOOKUP(E50,'LISTADO ATM'!$A$2:$C$898,3,0)</f>
        <v>NORTE</v>
      </c>
      <c r="B50" s="134" t="s">
        <v>2621</v>
      </c>
      <c r="C50" s="139">
        <v>44328.032465277778</v>
      </c>
      <c r="D50" s="139" t="s">
        <v>2181</v>
      </c>
      <c r="E50" s="126">
        <v>747</v>
      </c>
      <c r="F50" s="148" t="str">
        <f>VLOOKUP(E50,VIP!$A$2:$O13096,2,0)</f>
        <v>DRBR200</v>
      </c>
      <c r="G50" s="137" t="str">
        <f>VLOOKUP(E50,'LISTADO ATM'!$A$2:$B$897,2,0)</f>
        <v xml:space="preserve">ATM Club BR (Santiago) </v>
      </c>
      <c r="H50" s="137" t="str">
        <f>VLOOKUP(E50,VIP!$A$2:$O17959,7,FALSE)</f>
        <v>Si</v>
      </c>
      <c r="I50" s="137" t="str">
        <f>VLOOKUP(E50,VIP!$A$2:$O9924,8,FALSE)</f>
        <v>Si</v>
      </c>
      <c r="J50" s="137" t="str">
        <f>VLOOKUP(E50,VIP!$A$2:$O9874,8,FALSE)</f>
        <v>Si</v>
      </c>
      <c r="K50" s="137" t="str">
        <f>VLOOKUP(E50,VIP!$A$2:$O13448,6,0)</f>
        <v>SI</v>
      </c>
      <c r="L50" s="127" t="s">
        <v>2219</v>
      </c>
      <c r="M50" s="138" t="s">
        <v>2448</v>
      </c>
      <c r="N50" s="138" t="s">
        <v>2455</v>
      </c>
      <c r="O50" s="137" t="s">
        <v>2483</v>
      </c>
      <c r="P50" s="140"/>
      <c r="Q50" s="138" t="s">
        <v>2219</v>
      </c>
    </row>
    <row r="51" spans="1:17" ht="18" x14ac:dyDescent="0.25">
      <c r="A51" s="137" t="str">
        <f>VLOOKUP(E51,'LISTADO ATM'!$A$2:$C$898,3,0)</f>
        <v>DISTRITO NACIONAL</v>
      </c>
      <c r="B51" s="132" t="s">
        <v>2620</v>
      </c>
      <c r="C51" s="139">
        <v>44328.033090277779</v>
      </c>
      <c r="D51" s="139" t="s">
        <v>2180</v>
      </c>
      <c r="E51" s="126">
        <v>623</v>
      </c>
      <c r="F51" s="150" t="str">
        <f>VLOOKUP(E51,VIP!$A$2:$O13095,2,0)</f>
        <v>DRBR623</v>
      </c>
      <c r="G51" s="137" t="str">
        <f>VLOOKUP(E51,'LISTADO ATM'!$A$2:$B$897,2,0)</f>
        <v xml:space="preserve">ATM Operaciones Especiales (Manoguayabo) </v>
      </c>
      <c r="H51" s="137" t="str">
        <f>VLOOKUP(E51,VIP!$A$2:$O17958,7,FALSE)</f>
        <v>Si</v>
      </c>
      <c r="I51" s="137" t="str">
        <f>VLOOKUP(E51,VIP!$A$2:$O9923,8,FALSE)</f>
        <v>Si</v>
      </c>
      <c r="J51" s="137" t="str">
        <f>VLOOKUP(E51,VIP!$A$2:$O9873,8,FALSE)</f>
        <v>Si</v>
      </c>
      <c r="K51" s="137" t="str">
        <f>VLOOKUP(E51,VIP!$A$2:$O13447,6,0)</f>
        <v>No</v>
      </c>
      <c r="L51" s="127" t="s">
        <v>2219</v>
      </c>
      <c r="M51" s="138" t="s">
        <v>2448</v>
      </c>
      <c r="N51" s="138" t="s">
        <v>2455</v>
      </c>
      <c r="O51" s="137" t="s">
        <v>2457</v>
      </c>
      <c r="P51" s="140"/>
      <c r="Q51" s="138" t="s">
        <v>2219</v>
      </c>
    </row>
  </sheetData>
  <autoFilter ref="A4:Q4">
    <sortState ref="A5:Q5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2:E1048576 E1:E4">
    <cfRule type="duplicateValues" dxfId="135" priority="132736"/>
  </conditionalFormatting>
  <conditionalFormatting sqref="E52:E1048576">
    <cfRule type="duplicateValues" dxfId="134" priority="132740"/>
  </conditionalFormatting>
  <conditionalFormatting sqref="E52:E1048576 E1:E4">
    <cfRule type="duplicateValues" dxfId="133" priority="132743"/>
    <cfRule type="duplicateValues" dxfId="132" priority="132744"/>
  </conditionalFormatting>
  <conditionalFormatting sqref="E52:E1048576 E1:E4">
    <cfRule type="duplicateValues" dxfId="131" priority="132751"/>
    <cfRule type="duplicateValues" dxfId="130" priority="132752"/>
    <cfRule type="duplicateValues" dxfId="129" priority="132753"/>
    <cfRule type="duplicateValues" dxfId="128" priority="132754"/>
  </conditionalFormatting>
  <conditionalFormatting sqref="E52:E1048576">
    <cfRule type="duplicateValues" dxfId="127" priority="132767"/>
    <cfRule type="duplicateValues" dxfId="126" priority="132768"/>
  </conditionalFormatting>
  <conditionalFormatting sqref="B52:B1048576 B1:B4">
    <cfRule type="duplicateValues" dxfId="125" priority="132773"/>
  </conditionalFormatting>
  <conditionalFormatting sqref="B52:B1048576">
    <cfRule type="duplicateValues" dxfId="124" priority="132777"/>
  </conditionalFormatting>
  <conditionalFormatting sqref="B52:B1048576 B1:B4">
    <cfRule type="duplicateValues" dxfId="123" priority="132780"/>
    <cfRule type="duplicateValues" dxfId="122" priority="132781"/>
  </conditionalFormatting>
  <conditionalFormatting sqref="B52:B1048576">
    <cfRule type="duplicateValues" dxfId="121" priority="132788"/>
    <cfRule type="duplicateValues" dxfId="120" priority="132789"/>
  </conditionalFormatting>
  <conditionalFormatting sqref="E52:E1048576">
    <cfRule type="duplicateValues" dxfId="119" priority="132796"/>
  </conditionalFormatting>
  <conditionalFormatting sqref="E52:E1048576">
    <cfRule type="duplicateValues" dxfId="118" priority="132800"/>
  </conditionalFormatting>
  <conditionalFormatting sqref="E52:E1048576">
    <cfRule type="duplicateValues" dxfId="117" priority="132804"/>
  </conditionalFormatting>
  <conditionalFormatting sqref="E18:E23">
    <cfRule type="duplicateValues" dxfId="116" priority="133324"/>
  </conditionalFormatting>
  <conditionalFormatting sqref="E18:E23">
    <cfRule type="duplicateValues" dxfId="115" priority="133326"/>
    <cfRule type="duplicateValues" dxfId="114" priority="133327"/>
  </conditionalFormatting>
  <conditionalFormatting sqref="E18:E23">
    <cfRule type="duplicateValues" dxfId="113" priority="133330"/>
    <cfRule type="duplicateValues" dxfId="112" priority="133331"/>
    <cfRule type="duplicateValues" dxfId="111" priority="133332"/>
    <cfRule type="duplicateValues" dxfId="110" priority="133333"/>
  </conditionalFormatting>
  <conditionalFormatting sqref="B18:B19 B21:B23">
    <cfRule type="duplicateValues" dxfId="109" priority="133338"/>
  </conditionalFormatting>
  <conditionalFormatting sqref="E5">
    <cfRule type="duplicateValues" dxfId="108" priority="133442"/>
  </conditionalFormatting>
  <conditionalFormatting sqref="E5">
    <cfRule type="duplicateValues" dxfId="107" priority="133443"/>
    <cfRule type="duplicateValues" dxfId="106" priority="133444"/>
  </conditionalFormatting>
  <conditionalFormatting sqref="E5">
    <cfRule type="duplicateValues" dxfId="105" priority="133445"/>
    <cfRule type="duplicateValues" dxfId="104" priority="133446"/>
    <cfRule type="duplicateValues" dxfId="103" priority="133447"/>
    <cfRule type="duplicateValues" dxfId="102" priority="133448"/>
  </conditionalFormatting>
  <conditionalFormatting sqref="B5">
    <cfRule type="duplicateValues" dxfId="101" priority="133449"/>
  </conditionalFormatting>
  <conditionalFormatting sqref="E6:E11">
    <cfRule type="duplicateValues" dxfId="100" priority="133460"/>
  </conditionalFormatting>
  <conditionalFormatting sqref="E6:E11">
    <cfRule type="duplicateValues" dxfId="99" priority="133462"/>
    <cfRule type="duplicateValues" dxfId="98" priority="133463"/>
  </conditionalFormatting>
  <conditionalFormatting sqref="E6:E11">
    <cfRule type="duplicateValues" dxfId="97" priority="133466"/>
    <cfRule type="duplicateValues" dxfId="96" priority="133467"/>
    <cfRule type="duplicateValues" dxfId="95" priority="133468"/>
    <cfRule type="duplicateValues" dxfId="94" priority="133469"/>
  </conditionalFormatting>
  <conditionalFormatting sqref="B6:B11">
    <cfRule type="duplicateValues" dxfId="93" priority="133474"/>
  </conditionalFormatting>
  <conditionalFormatting sqref="E12:E17">
    <cfRule type="duplicateValues" dxfId="92" priority="133560"/>
  </conditionalFormatting>
  <conditionalFormatting sqref="E12:E17">
    <cfRule type="duplicateValues" dxfId="91" priority="133562"/>
    <cfRule type="duplicateValues" dxfId="90" priority="133563"/>
  </conditionalFormatting>
  <conditionalFormatting sqref="E12:E17">
    <cfRule type="duplicateValues" dxfId="89" priority="133566"/>
    <cfRule type="duplicateValues" dxfId="88" priority="133567"/>
    <cfRule type="duplicateValues" dxfId="87" priority="133568"/>
    <cfRule type="duplicateValues" dxfId="86" priority="133569"/>
  </conditionalFormatting>
  <conditionalFormatting sqref="B12:B17">
    <cfRule type="duplicateValues" dxfId="85" priority="133574"/>
  </conditionalFormatting>
  <conditionalFormatting sqref="L18">
    <cfRule type="duplicateValues" dxfId="84" priority="16"/>
  </conditionalFormatting>
  <conditionalFormatting sqref="L18">
    <cfRule type="duplicateValues" dxfId="83" priority="14"/>
    <cfRule type="duplicateValues" dxfId="82" priority="15"/>
  </conditionalFormatting>
  <conditionalFormatting sqref="L18">
    <cfRule type="duplicateValues" dxfId="81" priority="10"/>
    <cfRule type="duplicateValues" dxfId="80" priority="11"/>
    <cfRule type="duplicateValues" dxfId="79" priority="12"/>
    <cfRule type="duplicateValues" dxfId="78" priority="13"/>
  </conditionalFormatting>
  <conditionalFormatting sqref="B24:B50">
    <cfRule type="duplicateValues" dxfId="16" priority="133753"/>
  </conditionalFormatting>
  <conditionalFormatting sqref="E24:E50">
    <cfRule type="duplicateValues" dxfId="15" priority="133755"/>
  </conditionalFormatting>
  <conditionalFormatting sqref="E24:E50">
    <cfRule type="duplicateValues" dxfId="14" priority="133757"/>
    <cfRule type="duplicateValues" dxfId="13" priority="133758"/>
  </conditionalFormatting>
  <conditionalFormatting sqref="E24:E50">
    <cfRule type="duplicateValues" dxfId="12" priority="133761"/>
    <cfRule type="duplicateValues" dxfId="11" priority="133762"/>
    <cfRule type="duplicateValues" dxfId="10" priority="133763"/>
    <cfRule type="duplicateValues" dxfId="9" priority="133764"/>
  </conditionalFormatting>
  <conditionalFormatting sqref="B20">
    <cfRule type="duplicateValues" dxfId="8" priority="9"/>
  </conditionalFormatting>
  <conditionalFormatting sqref="B51">
    <cfRule type="duplicateValues" dxfId="7" priority="8"/>
  </conditionalFormatting>
  <conditionalFormatting sqref="E51">
    <cfRule type="duplicateValues" dxfId="6" priority="7"/>
  </conditionalFormatting>
  <conditionalFormatting sqref="E51">
    <cfRule type="duplicateValues" dxfId="5" priority="5"/>
    <cfRule type="duplicateValues" dxfId="4" priority="6"/>
  </conditionalFormatting>
  <conditionalFormatting sqref="E51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D23" r:id="rId7" tooltip="Group ReservaC Sto. Dgo." display="javascript:showDetailWithPersid(%22cnt:D0A40B64F33FCB4EA87F5FB17EDB90DB%22)"/>
    <hyperlink ref="O23" r:id="rId8" tooltip="Assignee Olivo Diaz, Maria Luisa" display="javascript:showDetailWithPersid(%22cnt:081E44F684A3314EB5DFC690BCA65568%22)"/>
    <hyperlink ref="D11" r:id="rId9" tooltip="Group Unidad de Monitoreo" display="javascript:showDetailWithPersid(%22cnt:3C5FD6D565FBC040B64798815DB6C92B%22)"/>
    <hyperlink ref="O11" r:id="rId10" tooltip="Assignee Alvarez Eusebio, Wascar Antonio" display="javascript:showDetailWithPersid(%22cnt:2B6ECB4D422B6144BA94437C681887ED%22)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85" zoomScaleNormal="85" workbookViewId="0">
      <selection activeCell="G11" sqref="G11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1" t="s">
        <v>2150</v>
      </c>
      <c r="B1" s="182"/>
      <c r="C1" s="182"/>
      <c r="D1" s="182"/>
      <c r="E1" s="183"/>
    </row>
    <row r="2" spans="1:5" ht="25.5" customHeight="1" x14ac:dyDescent="0.25">
      <c r="A2" s="184" t="s">
        <v>2453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29">
        <v>736</v>
      </c>
      <c r="C9" s="132" t="str">
        <f>VLOOKUP(B9,'[1]LISTADO ATM'!$A$2:$B$821,2,0)</f>
        <v xml:space="preserve">ATM Oficina Puerto Plata I </v>
      </c>
      <c r="D9" s="131" t="s">
        <v>2566</v>
      </c>
      <c r="E9" s="134" t="s">
        <v>2599</v>
      </c>
    </row>
    <row r="10" spans="1:5" ht="18.75" customHeight="1" x14ac:dyDescent="0.25">
      <c r="A10" s="97" t="str">
        <f>VLOOKUP(B10,'[1]LISTADO ATM'!$A$2:$C$821,3,0)</f>
        <v>ESTE</v>
      </c>
      <c r="B10" s="129">
        <v>366</v>
      </c>
      <c r="C10" s="132" t="str">
        <f>VLOOKUP(B10,'[1]LISTADO ATM'!$A$2:$B$821,2,0)</f>
        <v>ATM Oficina Boulevard (Higuey) II</v>
      </c>
      <c r="D10" s="131" t="s">
        <v>2566</v>
      </c>
      <c r="E10" s="134" t="s">
        <v>2604</v>
      </c>
    </row>
    <row r="11" spans="1:5" ht="18.75" customHeight="1" x14ac:dyDescent="0.25">
      <c r="A11" s="97" t="str">
        <f>VLOOKUP(B11,'[1]LISTADO ATM'!$A$2:$C$821,3,0)</f>
        <v>DISTRITO NACIONAL</v>
      </c>
      <c r="B11" s="129">
        <v>302</v>
      </c>
      <c r="C11" s="132" t="str">
        <f>VLOOKUP(B11,'[1]LISTADO ATM'!$A$2:$B$821,2,0)</f>
        <v xml:space="preserve">ATM S/M Aprezio Los Mameyes  </v>
      </c>
      <c r="D11" s="131" t="s">
        <v>2566</v>
      </c>
      <c r="E11" s="134" t="s">
        <v>2575</v>
      </c>
    </row>
    <row r="12" spans="1:5" ht="18.75" customHeight="1" x14ac:dyDescent="0.25">
      <c r="A12" s="97" t="str">
        <f>VLOOKUP(B12,'[1]LISTADO ATM'!$A$2:$C$821,3,0)</f>
        <v>ESTE</v>
      </c>
      <c r="B12" s="129">
        <v>268</v>
      </c>
      <c r="C12" s="132" t="str">
        <f>VLOOKUP(B12,'[1]LISTADO ATM'!$A$2:$B$821,2,0)</f>
        <v xml:space="preserve">ATM Autobanco La Altagracia (Higuey) </v>
      </c>
      <c r="D12" s="131" t="s">
        <v>2566</v>
      </c>
      <c r="E12" s="134" t="s">
        <v>2579</v>
      </c>
    </row>
    <row r="13" spans="1:5" ht="18.75" customHeight="1" x14ac:dyDescent="0.25">
      <c r="A13" s="97" t="str">
        <f>VLOOKUP(B13,'[1]LISTADO ATM'!$A$2:$C$821,3,0)</f>
        <v>NORTE</v>
      </c>
      <c r="B13" s="129">
        <v>333</v>
      </c>
      <c r="C13" s="132" t="str">
        <f>VLOOKUP(B13,'[1]LISTADO ATM'!$A$2:$B$821,2,0)</f>
        <v>ATM Oficina Turey Maimón</v>
      </c>
      <c r="D13" s="131" t="s">
        <v>2566</v>
      </c>
      <c r="E13" s="134" t="s">
        <v>2591</v>
      </c>
    </row>
    <row r="14" spans="1:5" ht="18.75" customHeight="1" x14ac:dyDescent="0.25">
      <c r="A14" s="97" t="str">
        <f>VLOOKUP(B14,'[1]LISTADO ATM'!$A$2:$C$821,3,0)</f>
        <v>NORTE</v>
      </c>
      <c r="B14" s="129">
        <v>796</v>
      </c>
      <c r="C14" s="132" t="str">
        <f>VLOOKUP(B14,'[1]LISTADO ATM'!$A$2:$B$821,2,0)</f>
        <v xml:space="preserve">ATM Oficina Plaza Ventura (Nagua) </v>
      </c>
      <c r="D14" s="131" t="s">
        <v>2566</v>
      </c>
      <c r="E14" s="134" t="s">
        <v>2610</v>
      </c>
    </row>
    <row r="15" spans="1:5" ht="18.75" customHeight="1" x14ac:dyDescent="0.25">
      <c r="A15" s="97" t="str">
        <f>VLOOKUP(B15,'[1]LISTADO ATM'!$A$2:$C$821,3,0)</f>
        <v>DISTRITO NACIONAL</v>
      </c>
      <c r="B15" s="129">
        <v>415</v>
      </c>
      <c r="C15" s="132" t="str">
        <f>VLOOKUP(B15,'[1]LISTADO ATM'!$A$2:$B$821,2,0)</f>
        <v xml:space="preserve">ATM Autobanco San Martín I </v>
      </c>
      <c r="D15" s="131" t="s">
        <v>2566</v>
      </c>
      <c r="E15" s="134" t="s">
        <v>2589</v>
      </c>
    </row>
    <row r="16" spans="1:5" ht="18.75" customHeight="1" x14ac:dyDescent="0.25">
      <c r="A16" s="97" t="str">
        <f>VLOOKUP(B16,'[1]LISTADO ATM'!$A$2:$C$821,3,0)</f>
        <v>SUR</v>
      </c>
      <c r="B16" s="129">
        <v>33</v>
      </c>
      <c r="C16" s="132" t="str">
        <f>VLOOKUP(B16,'[1]LISTADO ATM'!$A$2:$B$821,2,0)</f>
        <v xml:space="preserve">ATM UNP Juan de Herrera </v>
      </c>
      <c r="D16" s="131" t="s">
        <v>2566</v>
      </c>
      <c r="E16" s="134" t="s">
        <v>2605</v>
      </c>
    </row>
    <row r="17" spans="1:5" ht="18.75" customHeight="1" x14ac:dyDescent="0.25">
      <c r="A17" s="97" t="str">
        <f>VLOOKUP(B17,'[1]LISTADO ATM'!$A$2:$C$821,3,0)</f>
        <v>ESTE</v>
      </c>
      <c r="B17" s="129">
        <v>294</v>
      </c>
      <c r="C17" s="132" t="str">
        <f>VLOOKUP(B17,'[1]LISTADO ATM'!$A$2:$B$821,2,0)</f>
        <v xml:space="preserve">ATM Plaza Zaglul San Pedro II </v>
      </c>
      <c r="D17" s="131" t="s">
        <v>2566</v>
      </c>
      <c r="E17" s="134" t="s">
        <v>2585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514</v>
      </c>
      <c r="C18" s="132" t="str">
        <f>VLOOKUP(B18,'[1]LISTADO ATM'!$A$2:$B$821,2,0)</f>
        <v>ATM Autoservicio Charles de Gaulle</v>
      </c>
      <c r="D18" s="131" t="s">
        <v>2566</v>
      </c>
      <c r="E18" s="134" t="s">
        <v>2603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235</v>
      </c>
      <c r="C19" s="132" t="str">
        <f>VLOOKUP(B19,'[1]LISTADO ATM'!$A$2:$B$821,2,0)</f>
        <v xml:space="preserve">ATM Oficina Multicentro La Sirena San Isidro </v>
      </c>
      <c r="D19" s="131" t="s">
        <v>2566</v>
      </c>
      <c r="E19" s="134" t="s">
        <v>2584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884</v>
      </c>
      <c r="C20" s="132" t="str">
        <f>VLOOKUP(B20,'[1]LISTADO ATM'!$A$2:$B$821,2,0)</f>
        <v xml:space="preserve">ATM UNP Olé Sabana Perdida </v>
      </c>
      <c r="D20" s="131" t="s">
        <v>2566</v>
      </c>
      <c r="E20" s="134" t="s">
        <v>2592</v>
      </c>
    </row>
    <row r="21" spans="1:5" ht="18.75" customHeight="1" x14ac:dyDescent="0.25">
      <c r="A21" s="97" t="str">
        <f>VLOOKUP(B21,'[1]LISTADO ATM'!$A$2:$C$821,3,0)</f>
        <v>DISTRITO NACIONAL</v>
      </c>
      <c r="B21" s="129">
        <v>931</v>
      </c>
      <c r="C21" s="132" t="str">
        <f>VLOOKUP(B21,'[1]LISTADO ATM'!$A$2:$B$821,2,0)</f>
        <v xml:space="preserve">ATM Autobanco Luperón I </v>
      </c>
      <c r="D21" s="131" t="s">
        <v>2566</v>
      </c>
      <c r="E21" s="134" t="s">
        <v>2600</v>
      </c>
    </row>
    <row r="22" spans="1:5" ht="18.75" customHeight="1" x14ac:dyDescent="0.25">
      <c r="A22" s="97" t="str">
        <f>VLOOKUP(B22,'[1]LISTADO ATM'!$A$2:$C$821,3,0)</f>
        <v>DISTRITO NACIONAL</v>
      </c>
      <c r="B22" s="129">
        <v>31</v>
      </c>
      <c r="C22" s="132" t="str">
        <f>VLOOKUP(B22,'[1]LISTADO ATM'!$A$2:$B$821,2,0)</f>
        <v xml:space="preserve">ATM Oficina San Martín I </v>
      </c>
      <c r="D22" s="131" t="s">
        <v>2566</v>
      </c>
      <c r="E22" s="134" t="s">
        <v>2607</v>
      </c>
    </row>
    <row r="23" spans="1:5" ht="18.75" customHeight="1" x14ac:dyDescent="0.25">
      <c r="A23" s="97" t="str">
        <f>VLOOKUP(B23,'[1]LISTADO ATM'!$A$2:$C$821,3,0)</f>
        <v>DISTRITO NACIONAL</v>
      </c>
      <c r="B23" s="129">
        <v>192</v>
      </c>
      <c r="C23" s="132" t="str">
        <f>VLOOKUP(B23,'[1]LISTADO ATM'!$A$2:$B$821,2,0)</f>
        <v xml:space="preserve">ATM Autobanco Luperón II </v>
      </c>
      <c r="D23" s="131" t="s">
        <v>2566</v>
      </c>
      <c r="E23" s="134" t="s">
        <v>2609</v>
      </c>
    </row>
    <row r="24" spans="1:5" ht="18.75" customHeight="1" x14ac:dyDescent="0.25">
      <c r="A24" s="97" t="str">
        <f>VLOOKUP(B24,'[1]LISTADO ATM'!$A$2:$C$821,3,0)</f>
        <v>DISTRITO NACIONAL</v>
      </c>
      <c r="B24" s="129">
        <v>32</v>
      </c>
      <c r="C24" s="132" t="str">
        <f>VLOOKUP(B24,'[1]LISTADO ATM'!$A$2:$B$821,2,0)</f>
        <v xml:space="preserve">ATM Oficina San Martín II </v>
      </c>
      <c r="D24" s="131" t="s">
        <v>2566</v>
      </c>
      <c r="E24" s="134" t="s">
        <v>2583</v>
      </c>
    </row>
    <row r="25" spans="1:5" ht="18.75" customHeight="1" x14ac:dyDescent="0.25">
      <c r="A25" s="97" t="str">
        <f>VLOOKUP(B25,'[1]LISTADO ATM'!$A$2:$C$821,3,0)</f>
        <v>SUR</v>
      </c>
      <c r="B25" s="129">
        <v>995</v>
      </c>
      <c r="C25" s="132" t="str">
        <f>VLOOKUP(B25,'[1]LISTADO ATM'!$A$2:$B$821,2,0)</f>
        <v xml:space="preserve">ATM Oficina San Cristobal III (Lobby) </v>
      </c>
      <c r="D25" s="131" t="s">
        <v>2566</v>
      </c>
      <c r="E25" s="134" t="s">
        <v>2588</v>
      </c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17</v>
      </c>
      <c r="C29" s="187"/>
      <c r="D29" s="188"/>
      <c r="E29" s="189"/>
    </row>
    <row r="30" spans="1:5" x14ac:dyDescent="0.25">
      <c r="B30" s="102"/>
      <c r="E30" s="102"/>
    </row>
    <row r="31" spans="1:5" ht="17.45" customHeight="1" x14ac:dyDescent="0.25">
      <c r="A31" s="175" t="s">
        <v>2478</v>
      </c>
      <c r="B31" s="176"/>
      <c r="C31" s="176"/>
      <c r="D31" s="176"/>
      <c r="E31" s="177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SUR</v>
      </c>
      <c r="B33" s="129">
        <v>301</v>
      </c>
      <c r="C33" s="130" t="str">
        <f>VLOOKUP(B33,'[1]LISTADO ATM'!$A$2:$B$821,2,0)</f>
        <v xml:space="preserve">ATM UNP Alfa y Omega (Barahona) </v>
      </c>
      <c r="D33" s="131" t="s">
        <v>2567</v>
      </c>
      <c r="E33" s="134" t="s">
        <v>2581</v>
      </c>
    </row>
    <row r="34" spans="1:5" ht="18" customHeight="1" x14ac:dyDescent="0.25">
      <c r="A34" s="97" t="str">
        <f>VLOOKUP(B34,'[1]LISTADO ATM'!$A$2:$C$821,3,0)</f>
        <v>DISTRITO NACIONAL</v>
      </c>
      <c r="B34" s="129">
        <v>793</v>
      </c>
      <c r="C34" s="130" t="str">
        <f>VLOOKUP(B34,'[1]LISTADO ATM'!$A$2:$B$821,2,0)</f>
        <v xml:space="preserve">ATM Centro de Caja Agora Mall </v>
      </c>
      <c r="D34" s="131" t="s">
        <v>2567</v>
      </c>
      <c r="E34" s="134" t="s">
        <v>2595</v>
      </c>
    </row>
    <row r="35" spans="1:5" ht="18" customHeight="1" x14ac:dyDescent="0.25">
      <c r="A35" s="97" t="str">
        <f>VLOOKUP(B35,'[1]LISTADO ATM'!$A$2:$C$821,3,0)</f>
        <v>NORTE</v>
      </c>
      <c r="B35" s="129">
        <v>304</v>
      </c>
      <c r="C35" s="130" t="str">
        <f>VLOOKUP(B35,'[1]LISTADO ATM'!$A$2:$B$821,2,0)</f>
        <v xml:space="preserve">ATM Multicentro La Sirena Estrella Sadhala </v>
      </c>
      <c r="D35" s="131" t="s">
        <v>2567</v>
      </c>
      <c r="E35" s="134" t="s">
        <v>2596</v>
      </c>
    </row>
    <row r="36" spans="1:5" ht="18" customHeight="1" x14ac:dyDescent="0.25">
      <c r="A36" s="97" t="e">
        <f>VLOOKUP(B36,'[1]LISTADO ATM'!$A$2:$C$821,3,0)</f>
        <v>#N/A</v>
      </c>
      <c r="B36" s="129"/>
      <c r="C36" s="130" t="e">
        <f>VLOOKUP(B36,'[1]LISTADO ATM'!$A$2:$B$821,2,0)</f>
        <v>#N/A</v>
      </c>
      <c r="D36" s="131" t="s">
        <v>2567</v>
      </c>
      <c r="E36" s="134"/>
    </row>
    <row r="37" spans="1:5" ht="18" customHeight="1" x14ac:dyDescent="0.25">
      <c r="A37" s="97" t="e">
        <f>VLOOKUP(B37,'[1]LISTADO ATM'!$A$2:$C$821,3,0)</f>
        <v>#N/A</v>
      </c>
      <c r="B37" s="129"/>
      <c r="C37" s="130" t="e">
        <f>VLOOKUP(B37,'[1]LISTADO ATM'!$A$2:$B$821,2,0)</f>
        <v>#N/A</v>
      </c>
      <c r="D37" s="131" t="s">
        <v>2567</v>
      </c>
      <c r="E37" s="134"/>
    </row>
    <row r="38" spans="1:5" ht="18" customHeight="1" thickBot="1" x14ac:dyDescent="0.3">
      <c r="A38" s="97" t="e">
        <f>VLOOKUP(B38,'[1]LISTADO ATM'!$A$2:$C$821,3,0)</f>
        <v>#N/A</v>
      </c>
      <c r="B38" s="129"/>
      <c r="C38" s="130" t="e">
        <f>VLOOKUP(B38,'[1]LISTADO ATM'!$A$2:$B$821,2,0)</f>
        <v>#N/A</v>
      </c>
      <c r="D38" s="131" t="s">
        <v>2567</v>
      </c>
      <c r="E38" s="134"/>
    </row>
    <row r="39" spans="1:5" ht="17.45" customHeight="1" thickBot="1" x14ac:dyDescent="0.3">
      <c r="A39" s="100" t="s">
        <v>2477</v>
      </c>
      <c r="B39" s="144">
        <f>COUNT(B33:B38)</f>
        <v>3</v>
      </c>
      <c r="C39" s="178"/>
      <c r="D39" s="179"/>
      <c r="E39" s="180"/>
    </row>
    <row r="40" spans="1:5" ht="15.75" thickBot="1" x14ac:dyDescent="0.3">
      <c r="B40" s="102"/>
      <c r="E40" s="102"/>
    </row>
    <row r="41" spans="1:5" ht="18.75" thickBot="1" x14ac:dyDescent="0.3">
      <c r="A41" s="170" t="s">
        <v>2479</v>
      </c>
      <c r="B41" s="171"/>
      <c r="C41" s="171"/>
      <c r="D41" s="171"/>
      <c r="E41" s="172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108" t="s">
        <v>2417</v>
      </c>
    </row>
    <row r="43" spans="1:5" ht="18" x14ac:dyDescent="0.25">
      <c r="A43" s="97" t="str">
        <f>VLOOKUP(B43,'[1]LISTADO ATM'!$A$2:$C$821,3,0)</f>
        <v>DISTRITO NACIONAL</v>
      </c>
      <c r="B43" s="129">
        <v>169</v>
      </c>
      <c r="C43" s="132" t="str">
        <f>VLOOKUP(B43,'[1]LISTADO ATM'!$A$2:$B$821,2,0)</f>
        <v xml:space="preserve">ATM Oficina Caonabo </v>
      </c>
      <c r="D43" s="133" t="s">
        <v>2439</v>
      </c>
      <c r="E43" s="134" t="s">
        <v>2618</v>
      </c>
    </row>
    <row r="44" spans="1:5" ht="18" x14ac:dyDescent="0.25">
      <c r="A44" s="97" t="str">
        <f>VLOOKUP(B44,'[1]LISTADO ATM'!$A$2:$C$821,3,0)</f>
        <v>DISTRITO NACIONAL</v>
      </c>
      <c r="B44" s="129">
        <v>363</v>
      </c>
      <c r="C44" s="132" t="str">
        <f>VLOOKUP(B44,'[1]LISTADO ATM'!$A$2:$B$821,2,0)</f>
        <v>ATM S/M Bravo Villa Mella</v>
      </c>
      <c r="D44" s="133" t="s">
        <v>2439</v>
      </c>
      <c r="E44" s="134" t="s">
        <v>2616</v>
      </c>
    </row>
    <row r="45" spans="1:5" ht="18" x14ac:dyDescent="0.25">
      <c r="A45" s="97" t="e">
        <f>VLOOKUP(B45,'[1]LISTADO ATM'!$A$2:$C$821,3,0)</f>
        <v>#N/A</v>
      </c>
      <c r="B45" s="129"/>
      <c r="C45" s="132" t="e">
        <f>VLOOKUP(B45,'[1]LISTADO ATM'!$A$2:$B$821,2,0)</f>
        <v>#N/A</v>
      </c>
      <c r="D45" s="133" t="s">
        <v>2439</v>
      </c>
      <c r="E45" s="134"/>
    </row>
    <row r="46" spans="1:5" ht="18" x14ac:dyDescent="0.25">
      <c r="A46" s="97" t="e">
        <f>VLOOKUP(B46,'[1]LISTADO ATM'!$A$2:$C$821,3,0)</f>
        <v>#N/A</v>
      </c>
      <c r="B46" s="129"/>
      <c r="C46" s="132" t="e">
        <f>VLOOKUP(B46,'[1]LISTADO ATM'!$A$2:$B$821,2,0)</f>
        <v>#N/A</v>
      </c>
      <c r="D46" s="133" t="s">
        <v>2439</v>
      </c>
      <c r="E46" s="134"/>
    </row>
    <row r="47" spans="1:5" ht="18" x14ac:dyDescent="0.25">
      <c r="A47" s="97" t="e">
        <f>VLOOKUP(B47,'[1]LISTADO ATM'!$A$2:$C$821,3,0)</f>
        <v>#N/A</v>
      </c>
      <c r="B47" s="129"/>
      <c r="C47" s="132" t="e">
        <f>VLOOKUP(B47,'[1]LISTADO ATM'!$A$2:$B$821,2,0)</f>
        <v>#N/A</v>
      </c>
      <c r="D47" s="133" t="s">
        <v>2439</v>
      </c>
      <c r="E47" s="132"/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2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7.45" customHeight="1" thickBot="1" x14ac:dyDescent="0.3">
      <c r="A50" s="121" t="s">
        <v>2477</v>
      </c>
      <c r="B50" s="142">
        <f>COUNT(B43:B49)</f>
        <v>2</v>
      </c>
      <c r="C50" s="110"/>
      <c r="D50" s="110"/>
      <c r="E50" s="110"/>
    </row>
    <row r="51" spans="1:5" ht="18" customHeight="1" thickBot="1" x14ac:dyDescent="0.3">
      <c r="B51" s="102"/>
      <c r="E51" s="102"/>
    </row>
    <row r="52" spans="1:5" ht="19.5" customHeight="1" thickBot="1" x14ac:dyDescent="0.3">
      <c r="A52" s="170" t="s">
        <v>2556</v>
      </c>
      <c r="B52" s="171"/>
      <c r="C52" s="171"/>
      <c r="D52" s="171"/>
      <c r="E52" s="172"/>
    </row>
    <row r="53" spans="1:5" ht="19.5" customHeight="1" x14ac:dyDescent="0.25">
      <c r="A53" s="99" t="s">
        <v>15</v>
      </c>
      <c r="B53" s="99" t="s">
        <v>2416</v>
      </c>
      <c r="C53" s="99" t="s">
        <v>46</v>
      </c>
      <c r="D53" s="99" t="s">
        <v>2419</v>
      </c>
      <c r="E53" s="108" t="s">
        <v>2417</v>
      </c>
    </row>
    <row r="54" spans="1:5" ht="19.5" customHeight="1" x14ac:dyDescent="0.25">
      <c r="A54" s="97" t="str">
        <f>VLOOKUP(B54,'[1]LISTADO ATM'!$A$2:$C$821,3,0)</f>
        <v>DISTRITO NACIONAL</v>
      </c>
      <c r="B54" s="129">
        <v>147</v>
      </c>
      <c r="C54" s="132" t="str">
        <f>VLOOKUP(B54,'[1]LISTADO ATM'!$A$2:$B$821,2,0)</f>
        <v xml:space="preserve">ATM Kiosco Megacentro I </v>
      </c>
      <c r="D54" s="129" t="s">
        <v>2503</v>
      </c>
      <c r="E54" s="134" t="s">
        <v>2569</v>
      </c>
    </row>
    <row r="55" spans="1:5" ht="19.5" customHeight="1" x14ac:dyDescent="0.25">
      <c r="A55" s="97" t="str">
        <f>VLOOKUP(B55,'[1]LISTADO ATM'!$A$2:$C$821,3,0)</f>
        <v>DISTRITO NACIONAL</v>
      </c>
      <c r="B55" s="129">
        <v>718</v>
      </c>
      <c r="C55" s="132" t="str">
        <f>VLOOKUP(B55,'[1]LISTADO ATM'!$A$2:$B$821,2,0)</f>
        <v xml:space="preserve">ATM Feria Ganadera </v>
      </c>
      <c r="D55" s="129" t="s">
        <v>2503</v>
      </c>
      <c r="E55" s="134" t="s">
        <v>2580</v>
      </c>
    </row>
    <row r="56" spans="1:5" ht="18" x14ac:dyDescent="0.25">
      <c r="A56" s="97" t="str">
        <f>VLOOKUP(B56,'[1]LISTADO ATM'!$A$2:$C$821,3,0)</f>
        <v>DISTRITO NACIONAL</v>
      </c>
      <c r="B56" s="129">
        <v>567</v>
      </c>
      <c r="C56" s="132" t="str">
        <f>VLOOKUP(B56,'[1]LISTADO ATM'!$A$2:$B$821,2,0)</f>
        <v xml:space="preserve">ATM Oficina Máximo Gómez </v>
      </c>
      <c r="D56" s="129" t="s">
        <v>2503</v>
      </c>
      <c r="E56" s="134" t="s">
        <v>2586</v>
      </c>
    </row>
    <row r="57" spans="1:5" ht="18" x14ac:dyDescent="0.25">
      <c r="A57" s="97" t="str">
        <f>VLOOKUP(B57,'[1]LISTADO ATM'!$A$2:$C$821,3,0)</f>
        <v>DISTRITO NACIONAL</v>
      </c>
      <c r="B57" s="129">
        <v>949</v>
      </c>
      <c r="C57" s="132" t="str">
        <f>VLOOKUP(B57,'[1]LISTADO ATM'!$A$2:$B$821,2,0)</f>
        <v xml:space="preserve">ATM S/M Bravo San Isidro Coral Mall </v>
      </c>
      <c r="D57" s="129" t="s">
        <v>2503</v>
      </c>
      <c r="E57" s="134" t="s">
        <v>2587</v>
      </c>
    </row>
    <row r="58" spans="1:5" ht="18" x14ac:dyDescent="0.25">
      <c r="A58" s="97" t="str">
        <f>VLOOKUP(B58,'[1]LISTADO ATM'!$A$2:$C$821,3,0)</f>
        <v>DISTRITO NACIONAL</v>
      </c>
      <c r="B58" s="129">
        <v>577</v>
      </c>
      <c r="C58" s="132" t="str">
        <f>VLOOKUP(B58,'[1]LISTADO ATM'!$A$2:$B$821,2,0)</f>
        <v xml:space="preserve">ATM Olé Ave. Duarte </v>
      </c>
      <c r="D58" s="129" t="s">
        <v>2503</v>
      </c>
      <c r="E58" s="132" t="s">
        <v>2593</v>
      </c>
    </row>
    <row r="59" spans="1:5" ht="18" x14ac:dyDescent="0.25">
      <c r="A59" s="97" t="str">
        <f>VLOOKUP(B59,'[1]LISTADO ATM'!$A$2:$C$821,3,0)</f>
        <v>NORTE</v>
      </c>
      <c r="B59" s="129">
        <v>138</v>
      </c>
      <c r="C59" s="132" t="str">
        <f>VLOOKUP(B59,'[1]LISTADO ATM'!$A$2:$B$821,2,0)</f>
        <v xml:space="preserve">ATM UNP Fantino </v>
      </c>
      <c r="D59" s="129" t="s">
        <v>2503</v>
      </c>
      <c r="E59" s="132" t="s">
        <v>2602</v>
      </c>
    </row>
    <row r="60" spans="1:5" ht="18" x14ac:dyDescent="0.25">
      <c r="A60" s="97" t="str">
        <f>VLOOKUP(B60,'[1]LISTADO ATM'!$A$2:$C$821,3,0)</f>
        <v>ESTE</v>
      </c>
      <c r="B60" s="129">
        <v>613</v>
      </c>
      <c r="C60" s="132" t="str">
        <f>VLOOKUP(B60,'[1]LISTADO ATM'!$A$2:$B$821,2,0)</f>
        <v xml:space="preserve">ATM Almacenes Zaglul (La Altagracia) </v>
      </c>
      <c r="D60" s="129" t="s">
        <v>2503</v>
      </c>
      <c r="E60" s="132" t="s">
        <v>2611</v>
      </c>
    </row>
    <row r="61" spans="1:5" ht="18" x14ac:dyDescent="0.25">
      <c r="A61" s="97" t="str">
        <f>VLOOKUP(B61,'[1]LISTADO ATM'!$A$2:$C$821,3,0)</f>
        <v>DISTRITO NACIONAL</v>
      </c>
      <c r="B61" s="129">
        <v>642</v>
      </c>
      <c r="C61" s="132" t="str">
        <f>VLOOKUP(B61,'[1]LISTADO ATM'!$A$2:$B$821,2,0)</f>
        <v xml:space="preserve">ATM OMSA Sto. Dgo. </v>
      </c>
      <c r="D61" s="129" t="s">
        <v>2503</v>
      </c>
      <c r="E61" s="132" t="s">
        <v>2617</v>
      </c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customHeight="1" thickBot="1" x14ac:dyDescent="0.3">
      <c r="A63" s="100"/>
      <c r="B63" s="142">
        <f>COUNT(B54:B62)</f>
        <v>8</v>
      </c>
      <c r="C63" s="110"/>
      <c r="D63" s="145"/>
      <c r="E63" s="146"/>
    </row>
    <row r="64" spans="1:5" ht="15.75" thickBot="1" x14ac:dyDescent="0.3">
      <c r="B64" s="102"/>
      <c r="E64" s="102"/>
    </row>
    <row r="65" spans="1:5" ht="19.5" customHeight="1" x14ac:dyDescent="0.25">
      <c r="A65" s="163" t="s">
        <v>2480</v>
      </c>
      <c r="B65" s="164"/>
      <c r="C65" s="164"/>
      <c r="D65" s="164"/>
      <c r="E65" s="165"/>
    </row>
    <row r="66" spans="1:5" ht="18" x14ac:dyDescent="0.25">
      <c r="A66" s="99" t="s">
        <v>15</v>
      </c>
      <c r="B66" s="99" t="s">
        <v>2416</v>
      </c>
      <c r="C66" s="101" t="s">
        <v>46</v>
      </c>
      <c r="D66" s="135" t="s">
        <v>2419</v>
      </c>
      <c r="E66" s="108" t="s">
        <v>2417</v>
      </c>
    </row>
    <row r="67" spans="1:5" ht="18.75" customHeight="1" x14ac:dyDescent="0.25">
      <c r="A67" s="97" t="str">
        <f>VLOOKUP(B67,'[1]LISTADO ATM'!$A$2:$C$821,3,0)</f>
        <v>DISTRITO NACIONAL</v>
      </c>
      <c r="B67" s="129">
        <v>231</v>
      </c>
      <c r="C67" s="132" t="str">
        <f>VLOOKUP(B67,'[1]LISTADO ATM'!$A$2:$B$821,2,0)</f>
        <v xml:space="preserve">ATM Oficina Zona Oriental </v>
      </c>
      <c r="D67" s="143" t="s">
        <v>2597</v>
      </c>
      <c r="E67" s="132" t="s">
        <v>2594</v>
      </c>
    </row>
    <row r="68" spans="1:5" ht="18.75" customHeight="1" x14ac:dyDescent="0.25">
      <c r="A68" s="97" t="str">
        <f>VLOOKUP(B68,'[1]LISTADO ATM'!$A$2:$C$821,3,0)</f>
        <v>DISTRITO NACIONAL</v>
      </c>
      <c r="B68" s="129">
        <v>471</v>
      </c>
      <c r="C68" s="132" t="str">
        <f>VLOOKUP(B68,'[1]LISTADO ATM'!$A$2:$B$821,2,0)</f>
        <v>ATM Autoservicio DGT I</v>
      </c>
      <c r="D68" s="143" t="s">
        <v>2597</v>
      </c>
      <c r="E68" s="132" t="s">
        <v>2601</v>
      </c>
    </row>
    <row r="69" spans="1:5" ht="18.75" customHeight="1" x14ac:dyDescent="0.25">
      <c r="A69" s="97" t="str">
        <f>VLOOKUP(B69,'[1]LISTADO ATM'!$A$2:$C$821,3,0)</f>
        <v>DISTRITO NACIONAL</v>
      </c>
      <c r="B69" s="129">
        <v>326</v>
      </c>
      <c r="C69" s="132" t="str">
        <f>VLOOKUP(B69,'[1]LISTADO ATM'!$A$2:$B$821,2,0)</f>
        <v>ATM Autoservicio Jiménez Moya II</v>
      </c>
      <c r="D69" s="143" t="s">
        <v>2597</v>
      </c>
      <c r="E69" s="132" t="s">
        <v>2598</v>
      </c>
    </row>
    <row r="70" spans="1:5" ht="18.75" customHeight="1" x14ac:dyDescent="0.25">
      <c r="A70" s="97" t="e">
        <f>VLOOKUP(B70,'[1]LISTADO ATM'!$A$2:$C$821,3,0)</f>
        <v>#N/A</v>
      </c>
      <c r="B70" s="129"/>
      <c r="C70" s="132" t="e">
        <f>VLOOKUP(B70,'[1]LISTADO ATM'!$A$2:$B$821,2,0)</f>
        <v>#N/A</v>
      </c>
      <c r="D70" s="143" t="s">
        <v>2597</v>
      </c>
      <c r="E70" s="132"/>
    </row>
    <row r="71" spans="1:5" ht="18.75" customHeight="1" x14ac:dyDescent="0.25">
      <c r="A71" s="97" t="e">
        <f>VLOOKUP(B71,'[1]LISTADO ATM'!$A$2:$C$821,3,0)</f>
        <v>#N/A</v>
      </c>
      <c r="B71" s="129"/>
      <c r="C71" s="132" t="e">
        <f>VLOOKUP(B71,'[1]LISTADO ATM'!$A$2:$B$821,2,0)</f>
        <v>#N/A</v>
      </c>
      <c r="D71" s="143" t="s">
        <v>2597</v>
      </c>
      <c r="E71" s="132"/>
    </row>
    <row r="72" spans="1:5" ht="18.75" customHeight="1" thickBot="1" x14ac:dyDescent="0.3">
      <c r="A72" s="97" t="e">
        <f>VLOOKUP(B72,'[1]LISTADO ATM'!$A$2:$C$821,3,0)</f>
        <v>#N/A</v>
      </c>
      <c r="B72" s="129"/>
      <c r="C72" s="132" t="e">
        <f>VLOOKUP(B72,'[1]LISTADO ATM'!$A$2:$B$821,2,0)</f>
        <v>#N/A</v>
      </c>
      <c r="D72" s="143" t="s">
        <v>2597</v>
      </c>
      <c r="E72" s="132"/>
    </row>
    <row r="73" spans="1:5" ht="18.75" thickBot="1" x14ac:dyDescent="0.3">
      <c r="A73" s="100" t="s">
        <v>2477</v>
      </c>
      <c r="B73" s="144">
        <f>COUNT(B67:B72)</f>
        <v>3</v>
      </c>
      <c r="C73" s="110"/>
      <c r="D73" s="136"/>
      <c r="E73" s="136"/>
    </row>
    <row r="74" spans="1:5" ht="15.75" thickBot="1" x14ac:dyDescent="0.3">
      <c r="B74" s="102"/>
      <c r="E74" s="102"/>
    </row>
    <row r="75" spans="1:5" ht="18.75" customHeight="1" thickBot="1" x14ac:dyDescent="0.3">
      <c r="A75" s="166" t="s">
        <v>2481</v>
      </c>
      <c r="B75" s="167"/>
      <c r="C75" s="96" t="s">
        <v>2412</v>
      </c>
      <c r="D75" s="102"/>
      <c r="E75" s="102"/>
    </row>
    <row r="76" spans="1:5" ht="18.75" thickBot="1" x14ac:dyDescent="0.3">
      <c r="A76" s="168">
        <f>+B50+B63+B73</f>
        <v>13</v>
      </c>
      <c r="B76" s="169"/>
    </row>
    <row r="77" spans="1:5" ht="15.75" thickBot="1" x14ac:dyDescent="0.3">
      <c r="B77" s="102"/>
      <c r="E77" s="102"/>
    </row>
    <row r="78" spans="1:5" ht="17.25" customHeight="1" thickBot="1" x14ac:dyDescent="0.3">
      <c r="A78" s="170" t="s">
        <v>2482</v>
      </c>
      <c r="B78" s="171"/>
      <c r="C78" s="171"/>
      <c r="D78" s="171"/>
      <c r="E78" s="172"/>
    </row>
    <row r="79" spans="1:5" ht="17.25" customHeight="1" x14ac:dyDescent="0.25">
      <c r="A79" s="103" t="s">
        <v>15</v>
      </c>
      <c r="B79" s="108" t="s">
        <v>2416</v>
      </c>
      <c r="C79" s="101" t="s">
        <v>46</v>
      </c>
      <c r="D79" s="173" t="s">
        <v>2419</v>
      </c>
      <c r="E79" s="174"/>
    </row>
    <row r="80" spans="1:5" ht="17.25" customHeight="1" x14ac:dyDescent="0.25">
      <c r="A80" s="129" t="str">
        <f>VLOOKUP(B80,'[1]LISTADO ATM'!$A$2:$C$821,3,0)</f>
        <v>ESTE</v>
      </c>
      <c r="B80" s="129">
        <v>802</v>
      </c>
      <c r="C80" s="129" t="str">
        <f>VLOOKUP(B80,'[1]LISTADO ATM'!$A$2:$B$821,2,0)</f>
        <v xml:space="preserve">ATM UNP Aeropuerto La Romana </v>
      </c>
      <c r="D80" s="161" t="s">
        <v>2484</v>
      </c>
      <c r="E80" s="162"/>
    </row>
    <row r="81" spans="1:5" ht="17.25" customHeight="1" x14ac:dyDescent="0.25">
      <c r="A81" s="129" t="str">
        <f>VLOOKUP(B81,'[1]LISTADO ATM'!$A$2:$C$821,3,0)</f>
        <v>ESTE</v>
      </c>
      <c r="B81" s="129">
        <v>630</v>
      </c>
      <c r="C81" s="129" t="str">
        <f>VLOOKUP(B81,'[1]LISTADO ATM'!$A$2:$B$821,2,0)</f>
        <v xml:space="preserve">ATM Oficina Plaza Zaglul (SPM) </v>
      </c>
      <c r="D81" s="161" t="s">
        <v>2484</v>
      </c>
      <c r="E81" s="162"/>
    </row>
    <row r="82" spans="1:5" ht="17.25" customHeight="1" x14ac:dyDescent="0.25">
      <c r="A82" s="129" t="str">
        <f>VLOOKUP(B82,'[1]LISTADO ATM'!$A$2:$C$821,3,0)</f>
        <v>DISTRITO NACIONAL</v>
      </c>
      <c r="B82" s="129">
        <v>561</v>
      </c>
      <c r="C82" s="129" t="str">
        <f>VLOOKUP(B82,'[1]LISTADO ATM'!$A$2:$B$821,2,0)</f>
        <v xml:space="preserve">ATM Comando Regional P.N. S.D. Este </v>
      </c>
      <c r="D82" s="161" t="s">
        <v>2484</v>
      </c>
      <c r="E82" s="162"/>
    </row>
    <row r="83" spans="1:5" ht="18" customHeight="1" x14ac:dyDescent="0.25">
      <c r="A83" s="129" t="str">
        <f>VLOOKUP(B83,'[1]LISTADO ATM'!$A$2:$C$821,3,0)</f>
        <v>ESTE</v>
      </c>
      <c r="B83" s="129">
        <v>673</v>
      </c>
      <c r="C83" s="129" t="str">
        <f>VLOOKUP(B83,'[1]LISTADO ATM'!$A$2:$B$821,2,0)</f>
        <v>ATM Clínica Dr. Cruz Jiminián</v>
      </c>
      <c r="D83" s="161" t="s">
        <v>2484</v>
      </c>
      <c r="E83" s="162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61" t="s">
        <v>2484</v>
      </c>
      <c r="E84" s="162"/>
    </row>
    <row r="85" spans="1:5" ht="17.25" customHeight="1" x14ac:dyDescent="0.25">
      <c r="A85" s="129" t="str">
        <f>VLOOKUP(B85,'[1]LISTADO ATM'!$A$2:$C$821,3,0)</f>
        <v>DISTRITO NACIONAL</v>
      </c>
      <c r="B85" s="129">
        <v>416</v>
      </c>
      <c r="C85" s="129" t="str">
        <f>VLOOKUP(B85,'[1]LISTADO ATM'!$A$2:$B$821,2,0)</f>
        <v xml:space="preserve">ATM Autobanco San Martín II </v>
      </c>
      <c r="D85" s="161" t="s">
        <v>2484</v>
      </c>
      <c r="E85" s="162"/>
    </row>
    <row r="86" spans="1:5" ht="17.25" customHeight="1" x14ac:dyDescent="0.25">
      <c r="A86" s="129" t="str">
        <f>VLOOKUP(B86,'[1]LISTADO ATM'!$A$2:$C$821,3,0)</f>
        <v>DISTRITO NACIONAL</v>
      </c>
      <c r="B86" s="129">
        <v>449</v>
      </c>
      <c r="C86" s="129" t="str">
        <f>VLOOKUP(B86,'[1]LISTADO ATM'!$A$2:$B$821,2,0)</f>
        <v>ATM Autobanco Lope de Vega II</v>
      </c>
      <c r="D86" s="161" t="s">
        <v>2484</v>
      </c>
      <c r="E86" s="162"/>
    </row>
    <row r="87" spans="1:5" ht="17.25" customHeight="1" x14ac:dyDescent="0.25">
      <c r="A87" s="129" t="str">
        <f>VLOOKUP(B87,'[1]LISTADO ATM'!$A$2:$C$821,3,0)</f>
        <v>DISTRITO NACIONAL</v>
      </c>
      <c r="B87" s="129">
        <v>557</v>
      </c>
      <c r="C87" s="129" t="str">
        <f>VLOOKUP(B87,'[1]LISTADO ATM'!$A$2:$B$821,2,0)</f>
        <v xml:space="preserve">ATM Multicentro La Sirena Ave. Mella </v>
      </c>
      <c r="D87" s="161" t="s">
        <v>2484</v>
      </c>
      <c r="E87" s="162"/>
    </row>
    <row r="88" spans="1:5" ht="17.25" customHeight="1" x14ac:dyDescent="0.25">
      <c r="A88" s="129" t="str">
        <f>VLOOKUP(B88,'[1]LISTADO ATM'!$A$2:$C$821,3,0)</f>
        <v>DISTRITO NACIONAL</v>
      </c>
      <c r="B88" s="129">
        <v>225</v>
      </c>
      <c r="C88" s="129" t="str">
        <f>VLOOKUP(B88,'[1]LISTADO ATM'!$A$2:$B$821,2,0)</f>
        <v xml:space="preserve">ATM S/M Nacional Arroyo Hondo </v>
      </c>
      <c r="D88" s="161" t="s">
        <v>2484</v>
      </c>
      <c r="E88" s="162"/>
    </row>
    <row r="89" spans="1:5" ht="17.25" customHeight="1" x14ac:dyDescent="0.25">
      <c r="A89" s="129" t="str">
        <f>VLOOKUP(B89,'[1]LISTADO ATM'!$A$2:$C$821,3,0)</f>
        <v>NORTE</v>
      </c>
      <c r="B89" s="129">
        <v>496</v>
      </c>
      <c r="C89" s="129" t="str">
        <f>VLOOKUP(B89,'[1]LISTADO ATM'!$A$2:$B$821,2,0)</f>
        <v xml:space="preserve">ATM Multicentro La Sirena Bonao </v>
      </c>
      <c r="D89" s="161" t="s">
        <v>2484</v>
      </c>
      <c r="E89" s="162"/>
    </row>
    <row r="90" spans="1:5" ht="17.25" customHeight="1" x14ac:dyDescent="0.25">
      <c r="A90" s="129" t="str">
        <f>VLOOKUP(B90,'[1]LISTADO ATM'!$A$2:$C$821,3,0)</f>
        <v>DISTRITO NACIONAL</v>
      </c>
      <c r="B90" s="129">
        <v>670</v>
      </c>
      <c r="C90" s="129" t="str">
        <f>VLOOKUP(B90,'[1]LISTADO ATM'!$A$2:$B$821,2,0)</f>
        <v>ATM Estación Texaco Algodón</v>
      </c>
      <c r="D90" s="161" t="s">
        <v>2484</v>
      </c>
      <c r="E90" s="162"/>
    </row>
    <row r="91" spans="1:5" ht="17.25" customHeight="1" x14ac:dyDescent="0.25">
      <c r="A91" s="129" t="str">
        <f>VLOOKUP(B91,'[1]LISTADO ATM'!$A$2:$C$821,3,0)</f>
        <v>DISTRITO NACIONAL</v>
      </c>
      <c r="B91" s="129">
        <v>321</v>
      </c>
      <c r="C91" s="129" t="str">
        <f>VLOOKUP(B91,'[1]LISTADO ATM'!$A$2:$B$821,2,0)</f>
        <v xml:space="preserve">ATM Oficina Jiménez Moya I </v>
      </c>
      <c r="D91" s="161" t="s">
        <v>2484</v>
      </c>
      <c r="E91" s="162"/>
    </row>
    <row r="92" spans="1:5" ht="17.25" customHeight="1" x14ac:dyDescent="0.25">
      <c r="A92" s="129" t="str">
        <f>VLOOKUP(B92,'[1]LISTADO ATM'!$A$2:$C$821,3,0)</f>
        <v>SUR</v>
      </c>
      <c r="B92" s="129">
        <v>984</v>
      </c>
      <c r="C92" s="129" t="str">
        <f>VLOOKUP(B92,'[1]LISTADO ATM'!$A$2:$B$821,2,0)</f>
        <v xml:space="preserve">ATM Oficina Neiba II </v>
      </c>
      <c r="D92" s="161" t="s">
        <v>2484</v>
      </c>
      <c r="E92" s="162"/>
    </row>
    <row r="93" spans="1:5" ht="17.25" customHeight="1" x14ac:dyDescent="0.25">
      <c r="A93" s="129" t="e">
        <f>VLOOKUP(B93,'[1]LISTADO ATM'!$A$2:$C$821,3,0)</f>
        <v>#N/A</v>
      </c>
      <c r="B93" s="129"/>
      <c r="C93" s="129" t="e">
        <f>VLOOKUP(B93,'[1]LISTADO ATM'!$A$2:$B$821,2,0)</f>
        <v>#N/A</v>
      </c>
      <c r="D93" s="161"/>
      <c r="E93" s="162"/>
    </row>
    <row r="94" spans="1:5" ht="17.25" customHeight="1" x14ac:dyDescent="0.25">
      <c r="A94" s="129" t="e">
        <f>VLOOKUP(B94,'[1]LISTADO ATM'!$A$2:$C$821,3,0)</f>
        <v>#N/A</v>
      </c>
      <c r="B94" s="129"/>
      <c r="C94" s="129" t="e">
        <f>VLOOKUP(B94,'[1]LISTADO ATM'!$A$2:$B$821,2,0)</f>
        <v>#N/A</v>
      </c>
      <c r="D94" s="161"/>
      <c r="E94" s="162"/>
    </row>
    <row r="95" spans="1:5" ht="17.25" customHeight="1" thickBot="1" x14ac:dyDescent="0.3">
      <c r="A95" s="100"/>
      <c r="B95" s="142">
        <f>COUNT(B80:B94)</f>
        <v>13</v>
      </c>
      <c r="C95" s="112"/>
      <c r="D95" s="112"/>
      <c r="E95" s="113"/>
    </row>
  </sheetData>
  <mergeCells count="28">
    <mergeCell ref="A31:E31"/>
    <mergeCell ref="C39:E39"/>
    <mergeCell ref="A41:E41"/>
    <mergeCell ref="A1:E1"/>
    <mergeCell ref="A2:E2"/>
    <mergeCell ref="A7:E7"/>
    <mergeCell ref="C29:E29"/>
    <mergeCell ref="D87:E87"/>
    <mergeCell ref="D88:E88"/>
    <mergeCell ref="D89:E89"/>
    <mergeCell ref="D90:E90"/>
    <mergeCell ref="A52:E52"/>
    <mergeCell ref="D94:E94"/>
    <mergeCell ref="D92:E92"/>
    <mergeCell ref="D93:E93"/>
    <mergeCell ref="A65:E65"/>
    <mergeCell ref="A75:B75"/>
    <mergeCell ref="A76:B76"/>
    <mergeCell ref="A78:E78"/>
    <mergeCell ref="D79:E79"/>
    <mergeCell ref="D85:E85"/>
    <mergeCell ref="D80:E80"/>
    <mergeCell ref="D81:E81"/>
    <mergeCell ref="D82:E82"/>
    <mergeCell ref="D83:E83"/>
    <mergeCell ref="D84:E84"/>
    <mergeCell ref="D91:E91"/>
    <mergeCell ref="D86:E86"/>
  </mergeCells>
  <phoneticPr fontId="46" type="noConversion"/>
  <hyperlinks>
    <hyperlink ref="E112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7" priority="2"/>
  </conditionalFormatting>
  <conditionalFormatting sqref="A827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2422</v>
      </c>
      <c r="B1" s="191"/>
      <c r="C1" s="191"/>
      <c r="D1" s="19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2432</v>
      </c>
      <c r="B18" s="191"/>
      <c r="C18" s="191"/>
      <c r="D18" s="19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5" priority="119326"/>
  </conditionalFormatting>
  <conditionalFormatting sqref="B33">
    <cfRule type="duplicateValues" dxfId="74" priority="119327"/>
    <cfRule type="duplicateValues" dxfId="73" priority="119328"/>
  </conditionalFormatting>
  <conditionalFormatting sqref="A33">
    <cfRule type="duplicateValues" dxfId="72" priority="119340"/>
  </conditionalFormatting>
  <conditionalFormatting sqref="A33">
    <cfRule type="duplicateValues" dxfId="71" priority="119341"/>
    <cfRule type="duplicateValues" dxfId="70" priority="119342"/>
  </conditionalFormatting>
  <conditionalFormatting sqref="B4:B8">
    <cfRule type="duplicateValues" dxfId="69" priority="6"/>
  </conditionalFormatting>
  <conditionalFormatting sqref="B4:B8">
    <cfRule type="duplicateValues" dxfId="68" priority="5"/>
  </conditionalFormatting>
  <conditionalFormatting sqref="A3:A8">
    <cfRule type="duplicateValues" dxfId="67" priority="3"/>
    <cfRule type="duplicateValues" dxfId="66" priority="4"/>
  </conditionalFormatting>
  <conditionalFormatting sqref="B3">
    <cfRule type="duplicateValues" dxfId="65" priority="2"/>
  </conditionalFormatting>
  <conditionalFormatting sqref="B3">
    <cfRule type="duplicateValues" dxfId="6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2577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63" priority="99258"/>
  </conditionalFormatting>
  <conditionalFormatting sqref="B12">
    <cfRule type="duplicateValues" dxfId="62" priority="42"/>
    <cfRule type="duplicateValues" dxfId="61" priority="43"/>
    <cfRule type="duplicateValues" dxfId="60" priority="44"/>
  </conditionalFormatting>
  <conditionalFormatting sqref="B12">
    <cfRule type="duplicateValues" dxfId="59" priority="41"/>
  </conditionalFormatting>
  <conditionalFormatting sqref="B12">
    <cfRule type="duplicateValues" dxfId="58" priority="39"/>
    <cfRule type="duplicateValues" dxfId="57" priority="40"/>
  </conditionalFormatting>
  <conditionalFormatting sqref="B12">
    <cfRule type="duplicateValues" dxfId="56" priority="36"/>
    <cfRule type="duplicateValues" dxfId="55" priority="37"/>
    <cfRule type="duplicateValues" dxfId="54" priority="38"/>
  </conditionalFormatting>
  <conditionalFormatting sqref="B12">
    <cfRule type="duplicateValues" dxfId="53" priority="35"/>
  </conditionalFormatting>
  <conditionalFormatting sqref="B12">
    <cfRule type="duplicateValues" dxfId="52" priority="33"/>
    <cfRule type="duplicateValues" dxfId="51" priority="34"/>
  </conditionalFormatting>
  <conditionalFormatting sqref="B12">
    <cfRule type="duplicateValues" dxfId="50" priority="32"/>
  </conditionalFormatting>
  <conditionalFormatting sqref="B12">
    <cfRule type="duplicateValues" dxfId="49" priority="29"/>
    <cfRule type="duplicateValues" dxfId="48" priority="30"/>
    <cfRule type="duplicateValues" dxfId="47" priority="31"/>
  </conditionalFormatting>
  <conditionalFormatting sqref="B12">
    <cfRule type="duplicateValues" dxfId="46" priority="28"/>
  </conditionalFormatting>
  <conditionalFormatting sqref="B12">
    <cfRule type="duplicateValues" dxfId="45" priority="27"/>
  </conditionalFormatting>
  <conditionalFormatting sqref="B14">
    <cfRule type="duplicateValues" dxfId="44" priority="26"/>
  </conditionalFormatting>
  <conditionalFormatting sqref="B14">
    <cfRule type="duplicateValues" dxfId="43" priority="23"/>
    <cfRule type="duplicateValues" dxfId="42" priority="24"/>
    <cfRule type="duplicateValues" dxfId="41" priority="25"/>
  </conditionalFormatting>
  <conditionalFormatting sqref="B14">
    <cfRule type="duplicateValues" dxfId="40" priority="21"/>
    <cfRule type="duplicateValues" dxfId="39" priority="22"/>
  </conditionalFormatting>
  <conditionalFormatting sqref="B14">
    <cfRule type="duplicateValues" dxfId="38" priority="18"/>
    <cfRule type="duplicateValues" dxfId="37" priority="19"/>
    <cfRule type="duplicateValues" dxfId="36" priority="20"/>
  </conditionalFormatting>
  <conditionalFormatting sqref="B14">
    <cfRule type="duplicateValues" dxfId="35" priority="17"/>
  </conditionalFormatting>
  <conditionalFormatting sqref="B14">
    <cfRule type="duplicateValues" dxfId="34" priority="16"/>
  </conditionalFormatting>
  <conditionalFormatting sqref="B14">
    <cfRule type="duplicateValues" dxfId="33" priority="15"/>
  </conditionalFormatting>
  <conditionalFormatting sqref="B14">
    <cfRule type="duplicateValues" dxfId="32" priority="12"/>
    <cfRule type="duplicateValues" dxfId="31" priority="13"/>
    <cfRule type="duplicateValues" dxfId="30" priority="14"/>
  </conditionalFormatting>
  <conditionalFormatting sqref="B14">
    <cfRule type="duplicateValues" dxfId="29" priority="10"/>
    <cfRule type="duplicateValues" dxfId="28" priority="11"/>
  </conditionalFormatting>
  <conditionalFormatting sqref="C14">
    <cfRule type="duplicateValues" dxfId="27" priority="9"/>
  </conditionalFormatting>
  <conditionalFormatting sqref="E3:E8">
    <cfRule type="duplicateValues" dxfId="26" priority="8"/>
  </conditionalFormatting>
  <conditionalFormatting sqref="E3:E8">
    <cfRule type="duplicateValues" dxfId="25" priority="6"/>
    <cfRule type="duplicateValues" dxfId="24" priority="7"/>
  </conditionalFormatting>
  <conditionalFormatting sqref="E3:E8">
    <cfRule type="duplicateValues" dxfId="23" priority="2"/>
    <cfRule type="duplicateValues" dxfId="22" priority="3"/>
    <cfRule type="duplicateValues" dxfId="21" priority="4"/>
    <cfRule type="duplicateValues" dxfId="20" priority="5"/>
  </conditionalFormatting>
  <conditionalFormatting sqref="B3:B8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2021-05-11T03:06:01Z</cp:lastPrinted>
  <dcterms:created xsi:type="dcterms:W3CDTF">2014-10-01T23:18:29Z</dcterms:created>
  <dcterms:modified xsi:type="dcterms:W3CDTF">2021-05-12T10:48:53Z</dcterms:modified>
</cp:coreProperties>
</file>