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2\"/>
    </mc:Choice>
  </mc:AlternateContent>
  <xr:revisionPtr revIDLastSave="0" documentId="13_ncr:1_{A959CEDC-860E-405C-8F74-10012E309ABE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6" l="1"/>
  <c r="A40" i="16"/>
  <c r="A41" i="16"/>
  <c r="K90" i="1"/>
  <c r="J90" i="1"/>
  <c r="I90" i="1"/>
  <c r="H90" i="1"/>
  <c r="G90" i="1"/>
  <c r="F90" i="1"/>
  <c r="A90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2" i="1"/>
  <c r="F72" i="1"/>
  <c r="G72" i="1"/>
  <c r="H72" i="1"/>
  <c r="I72" i="1"/>
  <c r="J72" i="1"/>
  <c r="K72" i="1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A77" i="1"/>
  <c r="G77" i="1"/>
  <c r="H77" i="1"/>
  <c r="I77" i="1"/>
  <c r="J77" i="1"/>
  <c r="K77" i="1"/>
  <c r="A76" i="1"/>
  <c r="G76" i="1"/>
  <c r="H76" i="1"/>
  <c r="I76" i="1"/>
  <c r="J76" i="1"/>
  <c r="K76" i="1"/>
  <c r="A75" i="1"/>
  <c r="G75" i="1"/>
  <c r="H75" i="1"/>
  <c r="I75" i="1"/>
  <c r="J75" i="1"/>
  <c r="K75" i="1"/>
  <c r="A74" i="1"/>
  <c r="G74" i="1"/>
  <c r="H74" i="1"/>
  <c r="I74" i="1"/>
  <c r="J74" i="1"/>
  <c r="K74" i="1"/>
  <c r="A73" i="1"/>
  <c r="G73" i="1"/>
  <c r="H73" i="1"/>
  <c r="I73" i="1"/>
  <c r="J73" i="1"/>
  <c r="K73" i="1"/>
  <c r="A71" i="1"/>
  <c r="G71" i="1"/>
  <c r="H71" i="1"/>
  <c r="I71" i="1"/>
  <c r="J71" i="1"/>
  <c r="K71" i="1"/>
  <c r="A70" i="1"/>
  <c r="G70" i="1"/>
  <c r="H70" i="1"/>
  <c r="I70" i="1"/>
  <c r="J70" i="1"/>
  <c r="K70" i="1"/>
  <c r="A69" i="1"/>
  <c r="G69" i="1"/>
  <c r="H69" i="1"/>
  <c r="I69" i="1"/>
  <c r="J69" i="1"/>
  <c r="K69" i="1"/>
  <c r="A68" i="1"/>
  <c r="G68" i="1"/>
  <c r="H68" i="1"/>
  <c r="I68" i="1"/>
  <c r="J68" i="1"/>
  <c r="K68" i="1"/>
  <c r="A67" i="1"/>
  <c r="G67" i="1"/>
  <c r="H67" i="1"/>
  <c r="I67" i="1"/>
  <c r="J67" i="1"/>
  <c r="K67" i="1"/>
  <c r="A66" i="1"/>
  <c r="G66" i="1"/>
  <c r="H66" i="1"/>
  <c r="I66" i="1"/>
  <c r="J66" i="1"/>
  <c r="K66" i="1"/>
  <c r="A65" i="1"/>
  <c r="G65" i="1"/>
  <c r="H65" i="1"/>
  <c r="I65" i="1"/>
  <c r="J65" i="1"/>
  <c r="K65" i="1"/>
  <c r="A64" i="1"/>
  <c r="G64" i="1"/>
  <c r="H64" i="1"/>
  <c r="I64" i="1"/>
  <c r="J64" i="1"/>
  <c r="K64" i="1"/>
  <c r="A63" i="1"/>
  <c r="G63" i="1"/>
  <c r="H63" i="1"/>
  <c r="I63" i="1"/>
  <c r="J63" i="1"/>
  <c r="K63" i="1"/>
  <c r="A62" i="1"/>
  <c r="G62" i="1"/>
  <c r="H62" i="1"/>
  <c r="I62" i="1"/>
  <c r="J62" i="1"/>
  <c r="K62" i="1"/>
  <c r="A61" i="1"/>
  <c r="G61" i="1"/>
  <c r="H61" i="1"/>
  <c r="I61" i="1"/>
  <c r="J61" i="1"/>
  <c r="K61" i="1"/>
  <c r="A60" i="1"/>
  <c r="G60" i="1"/>
  <c r="H60" i="1"/>
  <c r="I60" i="1"/>
  <c r="J60" i="1"/>
  <c r="K60" i="1"/>
  <c r="A59" i="1"/>
  <c r="G59" i="1"/>
  <c r="H59" i="1"/>
  <c r="I59" i="1"/>
  <c r="J59" i="1"/>
  <c r="K59" i="1"/>
  <c r="A58" i="1"/>
  <c r="G58" i="1"/>
  <c r="H58" i="1"/>
  <c r="I58" i="1"/>
  <c r="J58" i="1"/>
  <c r="K58" i="1"/>
  <c r="A57" i="1" l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F10" i="1" l="1"/>
  <c r="G10" i="1"/>
  <c r="H10" i="1"/>
  <c r="I10" i="1"/>
  <c r="J10" i="1"/>
  <c r="K10" i="1"/>
  <c r="A10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22" i="1"/>
  <c r="G22" i="1"/>
  <c r="H22" i="1"/>
  <c r="I22" i="1"/>
  <c r="J22" i="1"/>
  <c r="K22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A50" i="1"/>
  <c r="A49" i="1"/>
  <c r="A48" i="1"/>
  <c r="A22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1" i="1"/>
  <c r="B29" i="16" l="1"/>
  <c r="C20" i="16"/>
  <c r="A20" i="16"/>
  <c r="C19" i="16"/>
  <c r="A19" i="16"/>
  <c r="C18" i="16"/>
  <c r="A18" i="16"/>
  <c r="C17" i="16"/>
  <c r="A17" i="16"/>
  <c r="C24" i="16"/>
  <c r="A24" i="16"/>
  <c r="C23" i="16"/>
  <c r="A23" i="16"/>
  <c r="C22" i="16"/>
  <c r="A22" i="16"/>
  <c r="C21" i="16"/>
  <c r="A21" i="16"/>
  <c r="B42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34" i="16"/>
  <c r="A34" i="16"/>
  <c r="C33" i="16"/>
  <c r="A33" i="16"/>
  <c r="C36" i="16"/>
  <c r="A36" i="16"/>
  <c r="C35" i="16"/>
  <c r="A35" i="16"/>
  <c r="C37" i="16"/>
  <c r="A37" i="16"/>
  <c r="C16" i="16"/>
  <c r="A16" i="16"/>
  <c r="C15" i="16"/>
  <c r="A15" i="16"/>
  <c r="C26" i="16"/>
  <c r="A26" i="16"/>
  <c r="C25" i="16"/>
  <c r="A25" i="16"/>
  <c r="C27" i="16"/>
  <c r="A27" i="16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73" i="16" l="1"/>
  <c r="C73" i="16"/>
  <c r="A72" i="16"/>
  <c r="C72" i="16"/>
  <c r="A63" i="16"/>
  <c r="C63" i="16"/>
  <c r="A51" i="16"/>
  <c r="C51" i="16"/>
  <c r="A52" i="16"/>
  <c r="C52" i="16"/>
  <c r="B98" i="16"/>
  <c r="A97" i="16"/>
  <c r="C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1" i="16"/>
  <c r="A71" i="16"/>
  <c r="C70" i="16"/>
  <c r="A70" i="16"/>
  <c r="B66" i="16"/>
  <c r="C65" i="16"/>
  <c r="A65" i="16"/>
  <c r="C64" i="16"/>
  <c r="A64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0" i="16"/>
  <c r="A50" i="16"/>
  <c r="C49" i="16"/>
  <c r="A49" i="16"/>
  <c r="C48" i="16"/>
  <c r="A48" i="16"/>
  <c r="C47" i="16"/>
  <c r="A47" i="16"/>
  <c r="C46" i="16"/>
  <c r="A46" i="16"/>
  <c r="C38" i="16"/>
  <c r="A38" i="16"/>
  <c r="C28" i="16"/>
  <c r="A28" i="16"/>
  <c r="A79" i="16" l="1"/>
  <c r="A9" i="1" l="1"/>
  <c r="F9" i="1"/>
  <c r="G9" i="1"/>
  <c r="H9" i="1"/>
  <c r="I9" i="1"/>
  <c r="J9" i="1"/>
  <c r="K9" i="1"/>
  <c r="A7" i="1"/>
  <c r="A8" i="1"/>
  <c r="F7" i="1"/>
  <c r="G7" i="1"/>
  <c r="H7" i="1"/>
  <c r="I7" i="1"/>
  <c r="J7" i="1"/>
  <c r="K7" i="1"/>
  <c r="F8" i="1"/>
  <c r="G8" i="1"/>
  <c r="H8" i="1"/>
  <c r="I8" i="1"/>
  <c r="J8" i="1"/>
  <c r="K8" i="1"/>
  <c r="G5" i="1"/>
  <c r="G6" i="1"/>
  <c r="F6" i="1" l="1"/>
  <c r="H6" i="1"/>
  <c r="I6" i="1"/>
  <c r="J6" i="1"/>
  <c r="K6" i="1"/>
  <c r="A6" i="1"/>
  <c r="F5" i="1" l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<sst xmlns="http://schemas.openxmlformats.org/spreadsheetml/2006/main" count="13645" uniqueCount="2685">
  <si>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</si>
  <si>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</si>
  <si>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</si>
  <si>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</si>
  <si>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</si>
  <si>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</si>
  <si>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</si>
  <si>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</si>
  <si>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</si>
  <si>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</si>
  <si>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</si>
  <si>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</si>
  <si>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</si>
  <si>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</si>
  <si>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</si>
  <si>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</si>
  <si>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</si>
  <si>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</si>
  <si>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</si>
  <si>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</si>
  <si>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</si>
  <si>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</si>
  <si>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</si>
  <si>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</si>
  <si>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</si>
  <si>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</si>
  <si>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</si>
  <si>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</si>
  <si>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</si>
  <si>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</si>
  <si>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</si>
  <si>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</si>
  <si>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</si>
  <si>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</si>
  <si>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</si>
  <si>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</si>
  <si>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</si>
  <si>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</si>
  <si>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</si>
  <si>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</si>
  <si>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</si>
  <si>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</si>
  <si>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</si>
  <si>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</si>
  <si>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</si>
  <si>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</si>
  <si>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</si>
  <si>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</si>
  <si>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</si>
  <si>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</si>
  <si>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</si>
  <si>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</si>
  <si>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</si>
  <si>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</si>
  <si>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</si>
  <si>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</si>
  <si>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</si>
  <si>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</si>
  <si>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</si>
  <si>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</si>
  <si>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</si>
  <si>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</si>
  <si>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</si>
  <si>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</si>
  <si>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</si>
  <si>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</si>
  <si>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</si>
  <si>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</si>
  <si>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</si>
  <si>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</si>
  <si>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</si>
  <si>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</si>
  <si>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</si>
  <si>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</si>
  <si>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</si>
  <si>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</si>
  <si>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</si>
  <si>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</si>
  <si>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</si>
  <si>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</si>
  <si>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</si>
  <si>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</si>
  <si>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</si>
  <si>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</si>
  <si>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</si>
  <si>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</si>
  <si>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</si>
  <si>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</si>
  <si>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</si>
  <si>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</si>
  <si>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</si>
  <si>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</si>
  <si>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</si>
  <si>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</si>
  <si>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</si>
  <si>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</si>
  <si>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</si>
  <si>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</si>
  <si>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</si>
  <si>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</si>
  <si>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</si>
  <si>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</si>
  <si>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</si>
  <si>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</si>
  <si>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</si>
  <si>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</si>
  <si>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</si>
  <si>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</si>
  <si>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</si>
  <si>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</si>
  <si>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</si>
  <si>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</si>
  <si>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</si>
  <si>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</si>
  <si>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</si>
  <si>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</si>
  <si>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</si>
  <si>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</si>
  <si>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</si>
  <si>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</si>
  <si>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</si>
  <si>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</si>
  <si>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</si>
  <si>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</si>
  <si>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</si>
  <si>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</si>
  <si>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</si>
  <si>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</si>
  <si>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</si>
  <si>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</si>
  <si>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</si>
  <si>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</si>
  <si>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</si>
  <si>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</si>
  <si>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</si>
  <si>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</si>
  <si>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</si>
  <si>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</si>
  <si>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</si>
  <si>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</si>
  <si>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</si>
  <si>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</si>
  <si>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</si>
  <si>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</si>
  <si>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</si>
  <si>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</si>
  <si>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</si>
  <si>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</si>
  <si>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</si>
  <si>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</si>
  <si>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</si>
  <si>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</si>
  <si>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</si>
  <si>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</si>
  <si>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</si>
  <si>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</si>
  <si>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</si>
  <si>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</si>
  <si>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</si>
  <si>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</si>
  <si>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</si>
  <si>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</si>
  <si>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</si>
  <si>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</si>
  <si>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</si>
  <si>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</si>
  <si>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</si>
  <si>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</si>
  <si>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</si>
  <si>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</si>
  <si>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</si>
  <si>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</si>
  <si>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</si>
  <si>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</si>
  <si>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</si>
  <si>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</si>
  <si>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</si>
  <si>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</si>
  <si>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</si>
  <si>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</si>
  <si>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</si>
  <si>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</si>
  <si>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</si>
  <si>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</si>
  <si>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</si>
  <si>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</si>
  <si>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</si>
  <si>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</si>
  <si>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</si>
  <si>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</si>
  <si>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</si>
  <si>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</si>
  <si>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</si>
  <si>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</si>
  <si>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</si>
  <si>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</si>
  <si>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</si>
  <si>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</si>
  <si>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</si>
  <si>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</si>
  <si>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</si>
  <si>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</si>
  <si>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</si>
  <si>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</si>
  <si>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</si>
  <si>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</si>
  <si>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</si>
  <si>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</si>
  <si>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</si>
  <si>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</si>
  <si>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</si>
  <si>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</si>
  <si>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</si>
  <si>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</si>
  <si>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</si>
  <si>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</si>
  <si>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</si>
  <si>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</si>
  <si>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</si>
  <si>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</si>
  <si>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</si>
  <si>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</si>
  <si>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</si>
  <si>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</si>
  <si>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</si>
  <si>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</si>
  <si>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</si>
  <si>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</si>
  <si>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</si>
  <si>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</si>
  <si>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</si>
  <si>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</si>
  <si>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</si>
  <si>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</si>
  <si>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</si>
  <si>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</si>
  <si>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</si>
  <si>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</si>
  <si>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</si>
  <si>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</si>
  <si>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</si>
  <si>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</si>
  <si>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</si>
  <si>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</si>
  <si>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</si>
  <si>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</si>
  <si>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</si>
  <si>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</si>
  <si>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</si>
  <si>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</si>
  <si>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</si>
  <si>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</si>
  <si>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</si>
  <si>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</si>
  <si>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</si>
  <si>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</si>
  <si>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</si>
  <si>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</si>
  <si>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</si>
  <si>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</si>
  <si>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</si>
  <si>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</si>
  <si>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</si>
  <si>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</si>
  <si>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</si>
  <si>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</si>
  <si>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</si>
  <si>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</si>
  <si>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</si>
  <si>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</si>
  <si>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</si>
  <si>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</si>
  <si>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</si>
  <si>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</si>
  <si>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</si>
  <si>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</si>
  <si>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</si>
  <si>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</si>
  <si>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</si>
  <si>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</si>
  <si>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</si>
  <si>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</si>
  <si>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</si>
  <si>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</si>
  <si>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</si>
  <si>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</si>
  <si>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</si>
  <si>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</si>
  <si>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</si>
  <si>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</si>
  <si>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</si>
  <si>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</si>
  <si>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</si>
  <si>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</si>
  <si>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</si>
  <si>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</si>
  <si>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</si>
  <si>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</si>
  <si>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</si>
  <si>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</si>
  <si>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</si>
  <si>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</si>
  <si>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</si>
  <si>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</si>
  <si>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</si>
  <si>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</si>
  <si>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</si>
  <si>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</si>
  <si>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</si>
  <si>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</si>
  <si>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</si>
  <si>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</si>
  <si>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</si>
  <si>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</si>
  <si>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</si>
  <si>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</si>
  <si>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</si>
  <si>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</si>
  <si>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</si>
  <si>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</si>
  <si>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</si>
  <si>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</si>
  <si>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</si>
  <si>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</si>
  <si>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</si>
  <si>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</si>
  <si>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</si>
  <si>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</si>
  <si>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</si>
  <si>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</si>
  <si>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</si>
  <si>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</si>
  <si>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</si>
  <si>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</si>
  <si>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</si>
  <si>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</si>
  <si>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</si>
  <si>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</si>
  <si>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</si>
  <si>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</si>
  <si>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</si>
  <si>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</si>
  <si>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</si>
  <si>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</si>
  <si>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</si>
  <si>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</si>
  <si>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</si>
  <si>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</si>
  <si>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</si>
  <si>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</si>
  <si>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</si>
  <si>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</si>
  <si>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</si>
  <si>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</si>
  <si>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</si>
  <si>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</si>
  <si>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</si>
  <si>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</si>
  <si>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</si>
  <si>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</si>
  <si>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</si>
  <si>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</si>
  <si>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</si>
  <si>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</si>
  <si>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</si>
  <si>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</si>
  <si>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</si>
  <si>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</si>
  <si>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</si>
  <si>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</si>
  <si>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</si>
  <si>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</si>
  <si>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</si>
  <si>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</si>
  <si>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</si>
  <si>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</si>
  <si>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</si>
  <si>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</si>
  <si>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</si>
  <si>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</si>
  <si>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</si>
  <si>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</si>
  <si>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</si>
  <si>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</si>
  <si>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</si>
  <si>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</si>
  <si>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</si>
  <si>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</si>
  <si>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</si>
  <si>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</si>
  <si>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</si>
  <si>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</si>
  <si>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</si>
  <si>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</si>
  <si>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</si>
  <si>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</si>
  <si>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</si>
  <si>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</si>
  <si>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</si>
  <si>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</si>
  <si>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</si>
  <si>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</si>
  <si>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</si>
  <si>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</si>
  <si>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</si>
  <si>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</si>
  <si>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</si>
  <si>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</si>
  <si>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</si>
  <si>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</si>
  <si>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</si>
  <si>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</si>
  <si>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</si>
  <si>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</si>
  <si>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</si>
  <si>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</si>
  <si>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</si>
  <si>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</si>
  <si>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</si>
  <si>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</si>
  <si>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</si>
  <si>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</si>
  <si>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</si>
  <si>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</si>
  <si>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</si>
  <si>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</si>
  <si>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</si>
  <si>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</si>
  <si>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</si>
  <si>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</si>
  <si>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</si>
  <si>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</si>
  <si>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</si>
  <si>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</si>
  <si>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</si>
  <si>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</si>
  <si>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</si>
  <si>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</si>
  <si>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</si>
  <si>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</si>
  <si>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</si>
  <si>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</si>
  <si>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</si>
  <si>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</si>
  <si>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</si>
  <si>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</si>
  <si>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</si>
  <si>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</si>
  <si>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</si>
  <si>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</si>
  <si>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</si>
  <si>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</si>
  <si>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</si>
  <si>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</si>
  <si>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</si>
  <si>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</si>
  <si>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</si>
  <si>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</si>
  <si>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</si>
  <si>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</si>
  <si>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</si>
  <si>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</si>
  <si>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</si>
  <si>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</si>
  <si>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</si>
  <si>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</si>
  <si>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</si>
  <si>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</si>
  <si>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</si>
  <si>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</si>
  <si>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</si>
  <si>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</si>
  <si>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</si>
  <si>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</si>
  <si>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</si>
  <si>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</si>
  <si>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</si>
  <si>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</si>
  <si>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</si>
  <si>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</si>
  <si>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</si>
  <si>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</si>
  <si>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</si>
  <si>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</si>
  <si>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</si>
  <si>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</si>
  <si>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</si>
  <si>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</si>
  <si>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</si>
  <si>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</si>
  <si>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</si>
  <si>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</si>
  <si>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</si>
  <si>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</si>
  <si>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</si>
  <si>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</si>
  <si>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</si>
  <si>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</si>
  <si>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</si>
  <si>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</si>
  <si>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</si>
  <si>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</si>
  <si>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</si>
  <si>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</si>
  <si>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</si>
  <si>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</si>
  <si>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</si>
  <si>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</si>
  <si>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</si>
  <si>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</si>
  <si>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</si>
  <si>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</si>
  <si>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</si>
  <si>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</si>
  <si>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</si>
  <si>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</si>
  <si>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</si>
  <si>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</si>
  <si>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</si>
  <si>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</si>
  <si>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</si>
  <si>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</si>
  <si>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</si>
  <si>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</si>
  <si>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</si>
  <si>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</si>
  <si>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</si>
  <si>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</si>
  <si>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</si>
  <si>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</si>
  <si>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</si>
  <si>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</si>
  <si>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</si>
  <si>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</si>
  <si>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</si>
  <si>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</si>
  <si>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</si>
  <si>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</si>
  <si>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</si>
  <si>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</si>
  <si>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</si>
  <si>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</si>
  <si>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</si>
  <si>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</si>
  <si>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</si>
  <si>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</si>
  <si>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</si>
  <si>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</si>
  <si>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</si>
  <si>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</si>
  <si>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</si>
  <si>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</si>
  <si>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</si>
  <si>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</si>
  <si>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</si>
  <si>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</si>
  <si>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</si>
  <si>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</si>
  <si>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</si>
  <si>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</si>
  <si>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</si>
  <si>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</si>
  <si>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</si>
  <si>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</si>
  <si>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</si>
  <si>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</si>
  <si>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</si>
  <si>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</si>
  <si>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</si>
  <si>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</si>
  <si>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</si>
  <si>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</si>
  <si>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</si>
  <si>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</si>
  <si>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</si>
  <si>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</si>
  <si>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</si>
  <si>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</si>
  <si>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</si>
  <si>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</si>
  <si>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</si>
  <si>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</si>
  <si>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</si>
  <si>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</si>
  <si>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</si>
  <si>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</si>
  <si>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</si>
  <si>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</si>
  <si>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</si>
  <si>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</si>
  <si>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</si>
  <si>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</si>
  <si>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</si>
  <si>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</si>
  <si>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</si>
  <si>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</si>
  <si>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</si>
  <si>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</si>
  <si>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</si>
  <si>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</si>
  <si>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</si>
  <si>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</si>
  <si>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</si>
  <si>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</si>
  <si>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</si>
  <si>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</si>
  <si>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</si>
  <si>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</si>
  <si>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</si>
  <si>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</si>
  <si>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</si>
  <si>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</si>
  <si>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</si>
  <si>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</si>
  <si>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</si>
  <si>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</si>
  <si>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</si>
  <si>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</si>
  <si>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</si>
  <si>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</si>
  <si>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</si>
  <si>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</si>
  <si>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</si>
  <si>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</si>
  <si>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</si>
  <si>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</si>
  <si>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</si>
  <si>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</si>
  <si>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</si>
  <si>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</si>
  <si>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</si>
  <si>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</si>
  <si>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</si>
  <si>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</si>
  <si>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</si>
  <si>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</si>
  <si>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</si>
  <si>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</si>
  <si>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</si>
  <si>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</si>
  <si>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</si>
  <si>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</si>
  <si>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</si>
  <si>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</si>
  <si>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</si>
  <si>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</si>
  <si>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</si>
  <si>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</si>
  <si>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</si>
  <si>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</si>
  <si>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</si>
  <si>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</si>
  <si>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</si>
  <si>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</si>
  <si>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</si>
  <si>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</si>
  <si>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</si>
  <si>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</si>
  <si>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</si>
  <si>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</si>
  <si>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</si>
  <si>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</si>
  <si>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</si>
  <si>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</si>
  <si>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</si>
  <si>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</si>
  <si>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</si>
  <si>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</si>
  <si>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</si>
  <si>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</si>
  <si>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</si>
  <si>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</si>
  <si>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</si>
  <si>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</si>
  <si>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</si>
  <si>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</si>
  <si>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</si>
  <si>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</si>
  <si>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</si>
  <si>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</si>
  <si>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</si>
  <si>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</si>
  <si>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</si>
  <si>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</si>
  <si>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</si>
  <si>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</si>
  <si>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</si>
  <si>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</si>
  <si>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</si>
  <si>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</si>
  <si>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</si>
  <si>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</si>
  <si>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</si>
  <si>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</si>
  <si>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</si>
  <si>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</si>
  <si>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</si>
  <si>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</si>
  <si>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</si>
  <si>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</si>
  <si>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</si>
  <si>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</si>
  <si>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</si>
  <si>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</si>
  <si>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</si>
  <si>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</si>
  <si>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</si>
  <si>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</si>
  <si>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</si>
  <si>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</si>
  <si>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</si>
  <si>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</si>
  <si>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</si>
  <si>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</si>
  <si>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</si>
  <si>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</si>
  <si>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</si>
  <si>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</si>
  <si>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</si>
  <si>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</si>
  <si>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</si>
  <si>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</si>
  <si>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</si>
  <si>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</si>
  <si>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</si>
  <si>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</si>
  <si>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</si>
  <si>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</si>
  <si>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</si>
  <si>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</si>
  <si>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</si>
  <si>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</si>
  <si>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</si>
  <si>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</si>
  <si>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</si>
  <si>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</si>
  <si>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</si>
  <si>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</si>
  <si>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</si>
  <si>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</si>
  <si>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</si>
  <si>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</si>
  <si>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</si>
  <si>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</si>
  <si>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</si>
  <si>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</si>
  <si>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</si>
  <si>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</si>
  <si>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</si>
  <si>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</si>
  <si>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</si>
  <si>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</si>
  <si>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</si>
  <si>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</si>
  <si>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</si>
  <si>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</si>
  <si>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</si>
  <si>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</si>
  <si>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</si>
  <si>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</si>
  <si>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</si>
  <si>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</si>
  <si>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</si>
  <si>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</si>
  <si>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</si>
  <si>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</si>
  <si>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</si>
  <si>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</si>
  <si>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</si>
  <si>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</si>
  <si>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</si>
  <si>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</si>
  <si>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</si>
  <si>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</si>
  <si>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</si>
  <si>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</si>
  <si>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</si>
  <si>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</si>
  <si>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</si>
  <si>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</si>
  <si>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</si>
  <si>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</si>
  <si>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</si>
  <si>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</si>
  <si>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</si>
  <si>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</si>
  <si>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</si>
  <si>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</si>
  <si>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</si>
  <si>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</si>
  <si>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</si>
  <si>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</si>
  <si>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</si>
  <si>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</si>
  <si>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</si>
  <si>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</si>
  <si>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</si>
  <si>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</si>
  <si>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</si>
  <si>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</si>
  <si>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</si>
  <si>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</si>
  <si>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</si>
  <si>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</si>
  <si>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</si>
  <si>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</si>
  <si>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</si>
  <si>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</si>
  <si>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</si>
  <si>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</si>
  <si>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</si>
  <si>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</si>
  <si>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</si>
  <si>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</si>
  <si>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</si>
  <si>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</si>
  <si>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</si>
  <si>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</si>
  <si>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</si>
  <si>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</si>
  <si>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</si>
  <si>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</si>
  <si>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</si>
  <si>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</si>
  <si>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</si>
  <si>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</si>
  <si>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</si>
  <si>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</si>
  <si>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</si>
  <si>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</si>
  <si>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</si>
  <si>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</si>
  <si>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</si>
  <si>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</si>
  <si>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</si>
  <si>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</si>
  <si>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</si>
  <si>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</si>
  <si>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</si>
  <si>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</si>
  <si>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</si>
  <si>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</si>
  <si>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</si>
  <si>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</si>
  <si>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</si>
  <si>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</si>
  <si>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</si>
  <si>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</si>
  <si>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</si>
  <si>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</si>
  <si>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</si>
  <si>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</si>
  <si>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</si>
  <si>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</si>
  <si>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</si>
  <si>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</si>
  <si>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</si>
  <si>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</si>
  <si>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</si>
  <si>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</si>
  <si>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</si>
  <si>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</si>
  <si>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</si>
  <si>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</si>
  <si>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</si>
  <si>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</si>
  <si>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</si>
  <si>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</si>
  <si>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</si>
  <si>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</si>
  <si>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</si>
  <si>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</si>
  <si>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</si>
  <si>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</si>
  <si>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</si>
  <si>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</si>
  <si>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</si>
  <si>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</si>
  <si>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</si>
  <si>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</si>
  <si>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</si>
  <si>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</si>
  <si>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</si>
  <si>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</si>
  <si>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</si>
  <si>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</si>
  <si>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</si>
  <si>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</si>
  <si>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</si>
  <si>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</si>
  <si>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</si>
  <si>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</si>
  <si>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</si>
  <si>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</si>
  <si>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</si>
  <si>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</si>
  <si>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</si>
  <si>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</si>
  <si>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</si>
  <si>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</si>
  <si>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</si>
  <si>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</si>
  <si>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</si>
  <si>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</si>
  <si>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</si>
  <si>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</si>
  <si>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</si>
  <si>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</si>
  <si>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</si>
  <si>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</si>
  <si>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</si>
  <si>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</si>
  <si>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</si>
  <si>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</si>
  <si>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</si>
  <si>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</si>
  <si>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</si>
  <si>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</si>
  <si>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</si>
  <si>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</si>
  <si>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</si>
  <si>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</si>
  <si>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</si>
  <si>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</si>
  <si>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</si>
  <si>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</si>
  <si>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</si>
  <si>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</si>
  <si>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</si>
  <si>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</si>
  <si>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</si>
  <si>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</si>
  <si>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</si>
  <si>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</si>
  <si>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</si>
  <si>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</si>
  <si>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</si>
  <si>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</si>
  <si>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</si>
  <si>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</si>
  <si>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</si>
  <si>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</si>
  <si>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</si>
  <si>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</si>
  <si>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</si>
  <si>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</si>
  <si>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</si>
  <si>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</si>
  <si>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</si>
  <si>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</si>
  <si>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</si>
  <si>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</si>
  <si>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</si>
  <si>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</si>
  <si>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</si>
  <si>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</si>
  <si>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</si>
  <si>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</si>
  <si>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</si>
  <si>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</si>
  <si>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</si>
  <si>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</si>
  <si>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</si>
  <si>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</si>
  <si>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</si>
  <si>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</si>
  <si>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</si>
  <si>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</si>
  <si>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</si>
  <si>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</si>
  <si>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</si>
  <si>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</si>
  <si>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</si>
  <si>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</si>
  <si>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</si>
  <si>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</si>
  <si>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</si>
  <si>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</si>
  <si>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</si>
  <si>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</si>
  <si>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</si>
  <si>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</si>
  <si>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</si>
  <si>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</si>
  <si>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</si>
  <si>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</si>
  <si>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</si>
  <si>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</si>
  <si>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</si>
  <si>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</si>
  <si>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</si>
  <si>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</si>
  <si>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</si>
  <si>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</si>
  <si>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</si>
  <si>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</si>
  <si>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</si>
  <si>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</si>
  <si>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</si>
  <si>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</si>
  <si>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</si>
  <si>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</si>
  <si>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</si>
  <si>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</si>
  <si>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</si>
  <si>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</si>
  <si>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</si>
  <si>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</si>
  <si>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</si>
  <si>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</si>
  <si>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</si>
  <si>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</si>
  <si>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</si>
  <si>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</si>
  <si>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</si>
  <si>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</si>
  <si>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</si>
  <si>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</si>
  <si>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</si>
  <si>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</si>
  <si>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</si>
  <si>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</si>
  <si>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</si>
  <si>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</si>
  <si>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</si>
  <si>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</si>
  <si>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</si>
  <si>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</si>
  <si>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</si>
  <si>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</si>
  <si>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</si>
  <si>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</si>
  <si>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</si>
  <si>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</si>
  <si>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</si>
  <si>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</si>
  <si>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</si>
  <si>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</si>
  <si>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</si>
  <si>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</si>
  <si>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</si>
  <si>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</si>
  <si>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</si>
  <si>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</si>
  <si>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</si>
  <si>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</si>
  <si>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</si>
  <si>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</si>
  <si>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</si>
  <si>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</si>
  <si>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</si>
  <si>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</si>
  <si>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</si>
  <si>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</si>
  <si>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</si>
  <si>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</si>
  <si>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</si>
  <si>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</si>
  <si>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</si>
  <si>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</si>
  <si>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</si>
  <si>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</si>
  <si>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</si>
  <si>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</si>
  <si>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</si>
  <si>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</si>
  <si>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</si>
  <si>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</si>
  <si>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</si>
  <si>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</si>
  <si>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</si>
  <si>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</si>
  <si>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</si>
  <si>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</si>
  <si>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</si>
  <si>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</si>
  <si>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</si>
  <si>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</si>
  <si>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</si>
  <si>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</si>
  <si>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</si>
  <si>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</si>
  <si>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</si>
  <si>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</si>
  <si>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</si>
  <si>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</si>
  <si>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</si>
  <si>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</si>
  <si>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</si>
  <si>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</si>
  <si>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</si>
  <si>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</si>
  <si>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</si>
  <si>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</si>
  <si>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</si>
  <si>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</si>
  <si>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</si>
  <si>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</si>
  <si>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</si>
  <si>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</si>
  <si>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</si>
  <si>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</si>
  <si>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</si>
  <si>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</si>
  <si>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</si>
  <si>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</si>
  <si>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</si>
  <si>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</si>
  <si>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</si>
  <si>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</si>
  <si>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</si>
  <si>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</si>
  <si>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</si>
  <si>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</si>
  <si>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</si>
  <si>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</si>
  <si>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</si>
  <si>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</si>
  <si>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</si>
  <si>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</si>
  <si>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</si>
  <si>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</si>
  <si>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</si>
  <si>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</si>
  <si>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</si>
  <si>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</si>
  <si>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</si>
  <si>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</si>
  <si>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</si>
  <si>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</si>
  <si>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</si>
  <si>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</si>
  <si>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</si>
  <si>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</si>
  <si>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</si>
  <si>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</si>
  <si>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</si>
  <si>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</si>
  <si>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</si>
  <si>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</si>
  <si>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</si>
  <si>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</si>
  <si>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</si>
  <si>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</si>
  <si>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</si>
  <si>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</si>
  <si>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</si>
  <si>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</si>
  <si>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</si>
  <si>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</si>
  <si>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</si>
  <si>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</si>
  <si>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</si>
  <si>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</si>
  <si>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</si>
  <si>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</si>
  <si>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</si>
  <si>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</si>
  <si>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</si>
  <si>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</si>
  <si>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</si>
  <si>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</si>
  <si>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</si>
  <si>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</si>
  <si>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</si>
  <si>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</si>
  <si>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</si>
  <si>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</si>
  <si>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</si>
  <si>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</si>
  <si>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</si>
  <si>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</si>
  <si>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</si>
  <si>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</si>
  <si>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</si>
  <si>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</si>
  <si>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</si>
  <si>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</si>
  <si>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</si>
  <si>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</si>
  <si>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</si>
  <si>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</si>
  <si>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</si>
  <si>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</si>
  <si>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</si>
  <si>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</si>
  <si>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</si>
  <si>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</si>
  <si>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</si>
  <si>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</si>
  <si>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</si>
  <si>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</si>
  <si>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</si>
  <si>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</si>
  <si>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</si>
  <si>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</si>
  <si>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</si>
  <si>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</si>
  <si>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</si>
  <si>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</si>
  <si>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</si>
  <si>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</si>
  <si>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</si>
  <si>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</si>
  <si>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</si>
  <si>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</si>
  <si>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</si>
  <si>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</si>
  <si>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</si>
  <si>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</si>
  <si>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</si>
  <si>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</si>
  <si>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</si>
  <si>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</si>
  <si>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</si>
  <si>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</si>
  <si>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</si>
  <si>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</si>
  <si>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</si>
  <si>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</si>
  <si>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</si>
  <si>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</si>
  <si>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</si>
  <si>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</si>
  <si>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</si>
  <si>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</si>
  <si>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</si>
  <si>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</si>
  <si>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</si>
  <si>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</si>
  <si>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</si>
  <si>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</si>
  <si>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</si>
  <si>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</si>
  <si>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</si>
  <si>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</si>
  <si>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</si>
  <si>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</si>
  <si>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</si>
  <si>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</si>
  <si>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</si>
  <si>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</si>
  <si>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</si>
  <si>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</si>
  <si>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</si>
  <si>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</si>
  <si>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</si>
  <si>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</si>
  <si>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</si>
  <si>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</si>
  <si>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</si>
  <si>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</si>
  <si>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</si>
  <si>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</si>
  <si>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</si>
  <si>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</si>
  <si>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</si>
  <si>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</si>
  <si>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</si>
  <si>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</si>
  <si>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</si>
  <si>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</si>
  <si>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</si>
  <si>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</si>
  <si>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</si>
  <si>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</si>
  <si>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</si>
  <si>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</si>
  <si>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</si>
  <si>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</si>
  <si>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</si>
  <si>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</si>
  <si>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</si>
  <si>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</si>
  <si>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</si>
  <si>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</si>
  <si>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</si>
  <si>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</si>
  <si>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</si>
  <si>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</si>
  <si>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</si>
  <si>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</si>
  <si>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</si>
  <si>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</si>
  <si>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</si>
  <si>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</si>
  <si>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</si>
  <si>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</si>
  <si>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</si>
  <si>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</si>
  <si>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</si>
  <si>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</si>
  <si>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</si>
  <si>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</si>
  <si>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</si>
  <si>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</si>
  <si>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</si>
  <si>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</si>
  <si>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</si>
  <si>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</si>
  <si>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</si>
  <si>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</si>
  <si>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</si>
  <si>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</si>
  <si>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</si>
  <si>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</si>
  <si>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</si>
  <si>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</si>
  <si>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</si>
  <si>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</si>
  <si>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</si>
  <si>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</si>
  <si>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</si>
  <si>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</si>
  <si>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</si>
  <si>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</si>
  <si>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</si>
  <si>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</si>
  <si>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</si>
  <si>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</si>
  <si>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</si>
  <si>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</si>
  <si>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</si>
  <si>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</si>
  <si>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</si>
  <si>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</si>
  <si>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</si>
  <si>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</si>
  <si>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</si>
  <si>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</si>
  <si>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</si>
  <si>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</si>
  <si>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</si>
  <si>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</si>
  <si>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</si>
  <si>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</si>
  <si>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</si>
  <si>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</si>
  <si>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</si>
  <si>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</si>
  <si>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</si>
  <si>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</si>
  <si>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</si>
  <si>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</si>
  <si>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</si>
  <si>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</si>
  <si>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</si>
  <si>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</si>
  <si>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</si>
  <si>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</si>
  <si>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</si>
  <si>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</si>
  <si>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</si>
  <si>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</si>
  <si>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</si>
  <si>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</si>
  <si>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</si>
  <si>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</si>
  <si>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</si>
  <si>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</si>
  <si>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</si>
  <si>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</si>
  <si>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</si>
  <si>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</si>
  <si>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</si>
  <si>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</si>
  <si>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</si>
  <si>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</si>
  <si>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</si>
  <si>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</si>
  <si>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</si>
  <si>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</si>
  <si>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</si>
  <si>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</si>
  <si>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</si>
  <si>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</si>
  <si>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</si>
  <si>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</si>
  <si>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</si>
  <si>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</si>
  <si>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</si>
  <si>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</si>
  <si>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</si>
  <si>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</si>
  <si>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</si>
  <si>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</si>
  <si>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</si>
  <si>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</si>
  <si>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</si>
  <si>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</si>
  <si>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</si>
  <si>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</si>
  <si>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</si>
  <si>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</si>
  <si>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</si>
  <si>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</si>
  <si>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</si>
  <si>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</si>
  <si>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</si>
  <si>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</si>
  <si>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</si>
  <si>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</si>
  <si>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</si>
  <si>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</si>
  <si>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</si>
  <si>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</si>
  <si>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</si>
  <si>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</si>
  <si>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</si>
  <si>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</si>
  <si>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</si>
  <si>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</si>
  <si>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</si>
  <si>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</si>
  <si>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</si>
  <si>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</si>
  <si>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</si>
  <si>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</si>
  <si>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</si>
  <si>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</si>
  <si>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</si>
  <si>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</si>
  <si>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</si>
  <si>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</si>
  <si>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</si>
  <si>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</si>
  <si>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</si>
  <si>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</si>
  <si>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</si>
  <si>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</si>
  <si>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</si>
  <si>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</si>
  <si>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</si>
  <si>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</si>
  <si>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</si>
  <si>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</si>
  <si>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</si>
  <si>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</si>
  <si>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</si>
  <si>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</si>
  <si>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</si>
  <si>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</si>
  <si>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</si>
  <si>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</si>
  <si>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</si>
  <si>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</si>
  <si>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</si>
  <si>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</si>
  <si>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</si>
  <si>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</si>
  <si>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</si>
  <si>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</si>
  <si>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</si>
  <si>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</si>
  <si>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</si>
  <si>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</si>
  <si>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</si>
  <si>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</si>
  <si>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</si>
  <si>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</si>
  <si>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</si>
  <si>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</si>
  <si>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</si>
  <si>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</si>
  <si>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</si>
  <si>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</si>
  <si>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</si>
  <si>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</si>
  <si>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</si>
  <si>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</si>
  <si>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</si>
  <si>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</si>
  <si>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</si>
  <si>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</si>
  <si>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</si>
  <si>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</si>
  <si>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</si>
  <si>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</si>
  <si>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</si>
  <si>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</si>
  <si>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</si>
  <si>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</si>
  <si>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</si>
  <si>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</si>
  <si>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</si>
  <si>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</si>
  <si>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</si>
  <si>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</si>
  <si>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</si>
  <si>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</si>
  <si>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</si>
  <si>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</si>
  <si>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</si>
  <si>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</si>
  <si>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</si>
  <si>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</si>
  <si>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</si>
  <si>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</si>
  <si>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</si>
  <si>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</si>
  <si>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</si>
  <si>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</si>
  <si>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</si>
  <si>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</si>
  <si>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</si>
  <si>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</si>
  <si>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</si>
  <si>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</si>
  <si>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</si>
  <si>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</si>
  <si>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</si>
  <si>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</si>
  <si>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</si>
  <si>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</si>
  <si>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</si>
  <si>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</si>
  <si>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</si>
  <si>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</si>
  <si>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</si>
  <si>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</si>
  <si>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</si>
  <si>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</si>
  <si>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</si>
  <si>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</si>
  <si>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</si>
  <si>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</si>
  <si>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</si>
  <si>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</si>
  <si>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</si>
  <si>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</si>
  <si>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</si>
  <si>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</si>
  <si>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</si>
  <si>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</si>
  <si>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</si>
  <si>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</si>
  <si>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</si>
  <si>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</si>
  <si>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</si>
  <si>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</si>
  <si>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</si>
  <si>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</si>
  <si>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</si>
  <si>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</si>
  <si>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</si>
  <si>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</si>
  <si>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</si>
  <si>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</si>
  <si>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</si>
  <si>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</si>
  <si>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</si>
  <si>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</si>
  <si>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</si>
  <si>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</si>
  <si>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</si>
  <si>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</si>
  <si>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</si>
  <si>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</si>
  <si>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</si>
  <si>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</si>
  <si>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</si>
  <si>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</si>
  <si>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</si>
  <si>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</si>
  <si>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</si>
  <si>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</si>
  <si>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</si>
  <si>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</si>
  <si>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</si>
  <si>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</si>
  <si>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</si>
  <si>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</si>
  <si>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</si>
  <si>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</si>
  <si>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</si>
  <si>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</si>
  <si>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</si>
  <si>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</si>
  <si>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</si>
  <si>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</si>
  <si>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</si>
  <si>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</si>
  <si>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</si>
  <si>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</si>
  <si>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</si>
  <si>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</si>
  <si>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</si>
  <si>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</si>
  <si>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</si>
  <si>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</si>
  <si>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</si>
  <si>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</si>
  <si>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</si>
  <si>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</si>
  <si>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</si>
  <si>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</si>
  <si>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</si>
  <si>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</si>
  <si>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</si>
  <si>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</si>
  <si>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</si>
  <si>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</si>
  <si>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</si>
  <si>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</si>
  <si>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</si>
  <si>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</si>
  <si>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</si>
  <si>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</si>
  <si>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</si>
  <si>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</si>
  <si>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</si>
  <si>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</si>
  <si>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</si>
  <si>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</si>
  <si>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</si>
  <si>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</si>
  <si>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</si>
  <si>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</si>
  <si>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</si>
  <si>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</si>
  <si>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</si>
  <si>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</si>
  <si>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</si>
  <si>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</si>
  <si>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</si>
  <si>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</si>
  <si>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</si>
  <si>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</si>
  <si>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</si>
  <si>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</si>
  <si>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</si>
  <si>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</si>
  <si>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</si>
  <si>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</si>
  <si>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</si>
  <si>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</si>
  <si>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</si>
  <si>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</si>
  <si>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</si>
  <si>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</si>
  <si>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</si>
  <si>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</si>
  <si>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</si>
  <si>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</si>
  <si>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</si>
  <si>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</si>
  <si>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</si>
  <si>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</si>
  <si>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</si>
  <si>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</si>
  <si>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</si>
  <si>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</si>
  <si>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</si>
  <si>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</si>
  <si>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</si>
  <si>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</si>
  <si>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</si>
  <si>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</si>
  <si>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</si>
  <si>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</si>
  <si>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</si>
  <si>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</si>
  <si>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</si>
  <si>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</si>
  <si>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</si>
  <si>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</si>
  <si>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</si>
  <si>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</si>
  <si>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</si>
  <si>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</si>
  <si>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</si>
  <si>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</si>
  <si>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</si>
  <si>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</si>
  <si>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</si>
  <si>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</si>
  <si>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</si>
  <si>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</si>
  <si>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</si>
  <si>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</si>
  <si>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</si>
  <si>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</si>
  <si>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</si>
  <si>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</si>
  <si>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</si>
  <si>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</si>
  <si>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</si>
  <si>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</si>
  <si>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</si>
  <si>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</si>
  <si>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</si>
  <si>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</si>
  <si>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</si>
  <si>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</si>
  <si>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</si>
  <si>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</si>
  <si>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</si>
  <si>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</si>
  <si>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</si>
  <si>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</si>
  <si>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</si>
  <si>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</si>
  <si>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</si>
  <si>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</si>
  <si>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</si>
  <si>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</si>
  <si>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</si>
  <si>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</si>
  <si>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</si>
  <si>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</si>
  <si>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</si>
  <si>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</si>
  <si>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</si>
  <si>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</si>
  <si>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</si>
  <si>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</si>
  <si>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</si>
  <si>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</si>
  <si>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</si>
  <si>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</si>
  <si>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</si>
  <si>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</si>
  <si>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</si>
  <si>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</si>
  <si>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</si>
  <si>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</si>
  <si>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</si>
  <si>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</si>
  <si>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</si>
  <si>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</si>
  <si>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</si>
  <si>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</si>
  <si>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</si>
  <si>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</si>
  <si>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</si>
  <si>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</si>
  <si>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</si>
  <si>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</si>
  <si>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</si>
  <si>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</si>
  <si>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</si>
  <si>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</si>
  <si>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</si>
  <si>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</si>
  <si>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</si>
  <si>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</si>
  <si>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</si>
  <si>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</si>
  <si>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</si>
  <si>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</si>
  <si>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</si>
  <si>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</si>
  <si>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</si>
  <si>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</si>
  <si>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</si>
  <si>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</si>
  <si>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</si>
  <si>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</si>
  <si>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</si>
  <si>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</si>
  <si>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</si>
  <si>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</si>
  <si>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</si>
  <si>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</si>
  <si>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</si>
  <si>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</si>
  <si>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</si>
  <si>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</si>
  <si>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</si>
  <si>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</si>
  <si>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</si>
  <si>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</si>
  <si>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</si>
  <si>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</si>
  <si>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</si>
  <si>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</si>
  <si>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</si>
  <si>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</si>
  <si>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</si>
  <si>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</si>
  <si>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</si>
  <si>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</si>
  <si>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</si>
  <si>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</si>
  <si>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</si>
  <si>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</si>
  <si>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</si>
  <si>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</si>
  <si>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</si>
  <si>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</si>
  <si>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</si>
  <si>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</si>
  <si>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</si>
  <si>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</si>
  <si>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</si>
  <si>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</si>
  <si>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</si>
  <si>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</si>
  <si>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</si>
  <si>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</si>
  <si>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</si>
  <si>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</si>
  <si>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</si>
  <si>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</si>
  <si>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</si>
  <si>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</si>
  <si>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</si>
  <si>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</si>
  <si>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</si>
  <si>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</si>
  <si>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</si>
  <si>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</si>
  <si>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</si>
  <si>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</si>
  <si>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</si>
  <si>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</si>
  <si>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</si>
  <si>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</si>
  <si>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</si>
  <si>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</si>
  <si>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</si>
  <si>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</si>
  <si>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</si>
  <si>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</si>
  <si>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</si>
  <si>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</si>
  <si>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</si>
  <si>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</si>
  <si>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</si>
  <si>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</si>
  <si>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</si>
  <si>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</si>
  <si>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</si>
  <si>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</si>
  <si>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</si>
  <si>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</si>
  <si>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</si>
  <si>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</si>
  <si>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</si>
  <si>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</si>
  <si>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</si>
  <si>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</si>
  <si>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</si>
  <si>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</si>
  <si>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</si>
  <si>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</si>
  <si>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</si>
  <si>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</si>
  <si>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</si>
  <si>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</si>
  <si>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</si>
  <si>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</si>
  <si>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</si>
  <si>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</si>
  <si>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</si>
  <si>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</si>
  <si>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</si>
  <si>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</si>
  <si>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</si>
  <si>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</si>
  <si>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</si>
  <si>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</si>
  <si>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</si>
  <si>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</si>
  <si>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</si>
  <si>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</si>
  <si>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</si>
  <si>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</si>
  <si>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</si>
  <si>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</si>
  <si>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</si>
  <si>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</si>
  <si>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</si>
  <si>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</si>
  <si>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</si>
  <si>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</si>
  <si>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</si>
  <si>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</si>
  <si>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</si>
  <si>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</si>
  <si>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</si>
  <si>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</si>
  <si>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</si>
  <si>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</si>
  <si>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</si>
  <si>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</si>
  <si>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</si>
  <si>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</si>
  <si>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</si>
  <si>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</si>
  <si>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</si>
  <si>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</si>
  <si>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</si>
  <si>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</si>
  <si>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</si>
  <si>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</si>
  <si>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</si>
  <si>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</si>
  <si>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</si>
  <si>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</si>
  <si>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</si>
  <si>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</si>
  <si>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</si>
  <si>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</si>
  <si>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</si>
  <si>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</si>
  <si>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</si>
  <si>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</si>
  <si>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</si>
  <si>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</si>
  <si>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</si>
  <si>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</si>
  <si>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</si>
  <si>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</si>
  <si>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</si>
  <si>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</si>
  <si>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</si>
  <si>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</si>
  <si>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</si>
  <si>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</si>
  <si>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</si>
  <si>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</si>
  <si>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</si>
  <si>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</si>
  <si>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</si>
  <si>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</si>
  <si>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</si>
  <si>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</si>
  <si>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</si>
  <si>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</si>
  <si>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</si>
  <si>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</si>
  <si>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</si>
  <si>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</si>
  <si>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</si>
  <si>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</si>
  <si>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</si>
  <si>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</si>
  <si>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</si>
  <si>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</si>
  <si>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</si>
  <si>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</si>
  <si>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</si>
  <si>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</si>
  <si>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</si>
  <si>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</si>
  <si>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</si>
  <si>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</si>
  <si>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</si>
  <si>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</si>
  <si>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</si>
  <si>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</si>
  <si>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</si>
  <si>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</si>
  <si>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</si>
  <si>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</si>
  <si>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</si>
  <si>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</si>
  <si>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</si>
  <si>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</si>
  <si>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</si>
  <si>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</si>
  <si>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</si>
  <si>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</si>
  <si>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</si>
  <si>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</si>
  <si>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</si>
  <si>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</si>
  <si>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</si>
  <si>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</si>
  <si>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</si>
  <si>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</si>
  <si>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</si>
  <si>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</si>
  <si>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</si>
  <si>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</si>
  <si>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</si>
  <si>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</si>
  <si>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</si>
  <si>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</si>
  <si>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</si>
  <si>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</si>
  <si>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</si>
  <si>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</si>
  <si>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</si>
  <si>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</si>
  <si>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</si>
  <si>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</si>
  <si>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</si>
  <si>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</si>
  <si>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</si>
  <si>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</si>
  <si>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</si>
  <si>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</si>
  <si>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</si>
  <si>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</si>
  <si>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</si>
  <si>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</si>
  <si>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</si>
  <si>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</si>
  <si>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</si>
  <si>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</si>
  <si>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</si>
  <si>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</si>
  <si>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</si>
  <si>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</si>
  <si>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</si>
  <si>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</si>
  <si>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</si>
  <si>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</si>
  <si>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</si>
  <si>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</si>
  <si>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</si>
  <si>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</si>
  <si>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</si>
  <si>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</si>
  <si>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</si>
  <si>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</si>
  <si>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</si>
  <si>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</si>
  <si>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</si>
  <si>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</si>
  <si>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</si>
  <si>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</si>
  <si>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</si>
  <si>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</si>
  <si>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</si>
  <si>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</si>
  <si>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</si>
  <si>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</si>
  <si>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</si>
  <si>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</si>
  <si>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</si>
  <si>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</si>
  <si>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</si>
  <si>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</si>
  <si>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</si>
  <si>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</si>
  <si>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</si>
  <si>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</si>
  <si>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</si>
  <si>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</si>
  <si>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</si>
  <si>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</si>
  <si>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</si>
  <si>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</si>
  <si>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</si>
  <si>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</si>
  <si>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</si>
  <si>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</si>
  <si>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</si>
  <si>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</si>
  <si>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</si>
  <si>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</si>
  <si>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</si>
  <si>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</si>
  <si>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</si>
  <si>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</si>
  <si>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</si>
  <si>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</si>
  <si>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</si>
  <si>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</si>
  <si>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</si>
  <si>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</si>
  <si>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</si>
  <si>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</si>
  <si>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</si>
  <si>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</si>
  <si>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</si>
  <si>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</si>
  <si>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</si>
  <si>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</si>
  <si>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</si>
  <si>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</si>
  <si>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</si>
  <si>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</si>
  <si>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</si>
  <si>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</si>
  <si>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</si>
  <si>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</si>
  <si>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</si>
  <si>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</si>
  <si>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</si>
  <si>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</si>
  <si>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</si>
  <si>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</si>
  <si>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</si>
  <si>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</si>
  <si>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</si>
  <si>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</si>
  <si>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</si>
  <si>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</si>
  <si>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</si>
  <si>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</si>
  <si>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</si>
  <si>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</si>
  <si>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</si>
  <si>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</si>
  <si>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</si>
  <si>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</si>
  <si>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</si>
  <si>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</si>
  <si>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</si>
  <si>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</si>
  <si>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</si>
  <si>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</si>
  <si>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</si>
  <si>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</si>
  <si>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</si>
  <si>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</si>
  <si>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</si>
  <si>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</si>
  <si>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</si>
  <si>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</si>
  <si>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</si>
  <si>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</si>
  <si>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</si>
  <si>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</si>
  <si>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</si>
  <si>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</si>
  <si>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</si>
  <si>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</si>
  <si>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</si>
  <si>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</si>
  <si>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</si>
  <si>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</si>
  <si>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</si>
  <si>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</si>
  <si>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</si>
  <si>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</si>
  <si>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</si>
  <si>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</si>
  <si>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</si>
  <si>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</si>
  <si>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</si>
  <si>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</si>
  <si>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</si>
  <si>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</si>
  <si>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</si>
  <si>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</si>
  <si>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</si>
  <si>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</si>
  <si>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</si>
  <si>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</si>
  <si>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</si>
  <si>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</si>
  <si>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</si>
  <si>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</si>
  <si>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</si>
  <si>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</si>
  <si>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</si>
  <si>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</si>
  <si>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</si>
  <si>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</si>
  <si>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</si>
  <si>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</si>
  <si>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</si>
  <si>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</si>
  <si>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</si>
  <si>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</si>
  <si>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</si>
  <si>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</si>
  <si>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</si>
  <si>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</si>
  <si>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</si>
  <si>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</si>
  <si>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</si>
  <si>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</si>
  <si>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</si>
  <si>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</si>
  <si>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</si>
  <si>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</si>
  <si>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</si>
  <si>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</si>
  <si>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</si>
  <si>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</si>
  <si>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</si>
  <si>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</si>
  <si>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</si>
  <si>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</si>
  <si>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</si>
  <si>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</si>
  <si>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</si>
  <si>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</si>
  <si>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</si>
  <si>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</si>
  <si>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</si>
  <si>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</si>
  <si>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</si>
  <si>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</si>
  <si>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</si>
  <si>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</si>
  <si>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</si>
  <si>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</si>
  <si>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</si>
  <si>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</si>
  <si>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</si>
  <si>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</si>
  <si>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</si>
  <si>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</si>
  <si>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</si>
  <si>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</si>
  <si>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</si>
  <si>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</si>
  <si>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</si>
  <si>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</si>
  <si>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</si>
  <si>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</si>
  <si>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</si>
  <si>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</si>
  <si>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</si>
  <si>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</si>
  <si>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</si>
  <si>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</si>
  <si>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</si>
  <si>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</si>
  <si>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</si>
  <si>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</si>
  <si>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</si>
  <si>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</si>
  <si>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</si>
  <si>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</si>
  <si>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</si>
  <si>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</si>
  <si>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</si>
  <si>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</si>
  <si>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</si>
  <si>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</si>
  <si>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</si>
  <si>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</si>
  <si>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</si>
  <si>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</si>
  <si>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</si>
  <si>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</si>
  <si>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</si>
  <si>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</si>
  <si>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</si>
  <si>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</si>
  <si>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</si>
  <si>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</si>
  <si>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</si>
  <si>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</si>
  <si>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</si>
  <si>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</si>
  <si>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</si>
  <si>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</si>
  <si>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</si>
  <si>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</si>
  <si>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</si>
  <si>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</si>
  <si>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</si>
  <si>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</si>
  <si>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</si>
  <si>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</si>
  <si>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</si>
  <si>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</si>
  <si>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</si>
  <si>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</si>
  <si>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</si>
  <si>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</si>
  <si>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</si>
  <si>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</si>
  <si>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</si>
  <si>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</si>
  <si>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</si>
  <si>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</si>
  <si>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</si>
  <si>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</si>
  <si>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</si>
  <si>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</si>
  <si>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</si>
  <si>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</si>
  <si>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</si>
  <si>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</si>
  <si>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</si>
  <si>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</si>
  <si>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</si>
  <si>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</si>
  <si>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</si>
  <si>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</si>
  <si>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</si>
  <si>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</si>
  <si>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</si>
  <si>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</si>
  <si>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</si>
  <si>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</si>
  <si>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</si>
  <si>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</si>
  <si>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</si>
  <si>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</si>
  <si>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</si>
  <si>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</si>
  <si>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</si>
  <si>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</si>
  <si>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</si>
  <si>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</si>
  <si>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</si>
  <si>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</si>
  <si>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</si>
  <si>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</si>
  <si>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</si>
  <si>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</si>
  <si>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</si>
  <si>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</si>
  <si>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</si>
  <si>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</si>
  <si>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</si>
  <si>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</si>
  <si>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</si>
  <si>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</si>
  <si>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</si>
  <si>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</si>
  <si>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</si>
  <si>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</si>
  <si>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</si>
  <si>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</si>
  <si>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</si>
  <si>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</si>
  <si>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</si>
  <si>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</si>
  <si>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</si>
  <si>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</si>
  <si>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</si>
  <si>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</si>
  <si>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</si>
  <si>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</si>
  <si>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</si>
  <si>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</si>
  <si>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</si>
  <si>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</si>
  <si>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</si>
  <si>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</si>
  <si>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</si>
  <si>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</si>
  <si>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</si>
  <si>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</si>
  <si>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</si>
  <si>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</si>
  <si>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</si>
  <si>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</si>
  <si>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</si>
  <si>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</si>
  <si>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</si>
  <si>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</si>
  <si>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</si>
  <si>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</si>
  <si>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</si>
  <si>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</si>
  <si>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</si>
  <si>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</si>
  <si>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</si>
  <si>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</si>
  <si>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</si>
  <si>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</si>
  <si>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</si>
  <si>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</si>
  <si>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</si>
  <si>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</si>
  <si>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</si>
  <si>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</si>
  <si>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</si>
  <si>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</si>
  <si>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</si>
  <si>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</si>
  <si>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</si>
  <si>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</si>
  <si>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</si>
  <si>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</si>
  <si>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</si>
  <si>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</si>
  <si>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</si>
  <si>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</si>
  <si>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</si>
  <si>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</si>
  <si>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</si>
  <si>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</si>
  <si>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</si>
  <si>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</si>
  <si>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</si>
  <si>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</si>
  <si>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</si>
  <si>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</si>
  <si>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</si>
  <si>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</si>
  <si>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</si>
  <si>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</si>
  <si>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</si>
  <si>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</si>
  <si>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</si>
  <si>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</si>
  <si>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</si>
  <si>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</si>
  <si>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</si>
  <si>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</si>
  <si>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</si>
  <si>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</si>
  <si>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</si>
  <si>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</si>
  <si>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</si>
  <si>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</si>
  <si>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</si>
  <si>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</si>
  <si>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</si>
  <si>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</si>
  <si>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</si>
  <si>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</si>
  <si>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</si>
  <si>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</si>
  <si>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</si>
  <si>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</si>
  <si>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</si>
  <si>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</si>
  <si>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</si>
  <si>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</si>
  <si>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</si>
  <si>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</si>
  <si>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</si>
  <si>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</si>
  <si>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</si>
  <si>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</si>
  <si>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</si>
  <si>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</si>
  <si>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</si>
  <si>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</si>
  <si>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</si>
  <si>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</si>
  <si>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</si>
  <si>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</si>
  <si>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</si>
  <si>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</si>
  <si>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</si>
  <si>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</si>
  <si>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</si>
  <si>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</si>
  <si>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</si>
  <si>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</si>
  <si>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</si>
  <si>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</si>
  <si>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</si>
  <si>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</si>
  <si>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</si>
  <si>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</si>
  <si>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</si>
  <si>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</si>
  <si>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</si>
  <si>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</si>
  <si>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</si>
  <si>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</si>
  <si>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</si>
  <si>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</si>
  <si>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</si>
  <si>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</si>
  <si>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</si>
  <si>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</si>
  <si>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</si>
  <si>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</si>
  <si>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</si>
  <si>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</si>
  <si>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</si>
  <si>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</si>
  <si>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</si>
  <si>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</si>
  <si>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</si>
  <si>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</si>
  <si>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</si>
  <si>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</si>
  <si>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</si>
  <si>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</si>
  <si>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</si>
  <si>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</si>
  <si>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</si>
  <si>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</si>
  <si>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</si>
  <si>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</si>
  <si>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</si>
  <si>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</si>
  <si>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</si>
  <si>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</si>
  <si>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</si>
  <si>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</si>
  <si>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</si>
  <si>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</si>
  <si>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</si>
  <si>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</si>
  <si>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</si>
  <si>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</si>
  <si>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</si>
  <si>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</si>
  <si>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</si>
  <si>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</si>
  <si>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</si>
  <si>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</si>
  <si>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</si>
  <si>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</si>
  <si>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</si>
  <si>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</si>
  <si>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</si>
  <si>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</si>
  <si>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</si>
  <si>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</si>
  <si>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</si>
  <si>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</si>
  <si>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</si>
  <si>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</si>
  <si>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</si>
  <si>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</si>
  <si>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</si>
  <si>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</si>
  <si>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</si>
  <si>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</si>
  <si>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</si>
  <si>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</si>
  <si>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</si>
  <si>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</si>
  <si>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</si>
  <si>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</si>
  <si>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</si>
  <si>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</si>
  <si>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</si>
  <si>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</si>
  <si>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</si>
  <si>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</si>
  <si>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</si>
  <si>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</si>
  <si>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</si>
  <si>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</si>
  <si>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</si>
  <si>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</si>
  <si>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</si>
  <si>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</si>
  <si>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</si>
  <si>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</si>
  <si>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</si>
  <si>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</si>
  <si>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</si>
  <si>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</si>
  <si>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</si>
  <si>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</si>
  <si>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</si>
  <si>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</si>
  <si>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</si>
  <si>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</si>
  <si>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</si>
  <si>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</si>
  <si>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</si>
  <si>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</si>
  <si>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</si>
  <si>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</si>
  <si>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</si>
  <si>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</si>
  <si>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</si>
  <si>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</si>
  <si>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</si>
  <si>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</si>
  <si>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</si>
  <si>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</si>
  <si>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</si>
  <si>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</si>
  <si>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</si>
  <si>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</si>
  <si>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</si>
  <si>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</si>
  <si>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</si>
  <si>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</si>
  <si>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</si>
  <si>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</si>
  <si>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</si>
  <si>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</si>
  <si>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</si>
  <si>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</si>
  <si>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</si>
  <si>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</si>
  <si>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</si>
  <si>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</si>
  <si>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</si>
  <si>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</si>
  <si>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</si>
  <si>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 xml:space="preserve">Gil Carrera, Santiago </t>
  </si>
  <si>
    <t>3335880900</t>
  </si>
  <si>
    <t>3335881822</t>
  </si>
  <si>
    <t>3335881865</t>
  </si>
  <si>
    <t>3335881882</t>
  </si>
  <si>
    <t>GAVETA DE DEPOSITO  LLENA</t>
  </si>
  <si>
    <t>3335882279</t>
  </si>
  <si>
    <t xml:space="preserve">Gonzalez Ceballos, Dionisio </t>
  </si>
  <si>
    <t>3335882557</t>
  </si>
  <si>
    <t>3335882412</t>
  </si>
  <si>
    <t>3335882931</t>
  </si>
  <si>
    <t>3335882896</t>
  </si>
  <si>
    <t>3335882880</t>
  </si>
  <si>
    <t>3335882857</t>
  </si>
  <si>
    <t>3335882825</t>
  </si>
  <si>
    <t>3335882976 </t>
  </si>
  <si>
    <t>3335883438</t>
  </si>
  <si>
    <t>3335883437</t>
  </si>
  <si>
    <t>3335883436</t>
  </si>
  <si>
    <t>3335883434</t>
  </si>
  <si>
    <t>3335883433</t>
  </si>
  <si>
    <t>3335883432</t>
  </si>
  <si>
    <t>3335883431</t>
  </si>
  <si>
    <t>3335883430</t>
  </si>
  <si>
    <t>3335883427</t>
  </si>
  <si>
    <t>3335883426</t>
  </si>
  <si>
    <t>3335883421</t>
  </si>
  <si>
    <t>3335883420</t>
  </si>
  <si>
    <t>3335883419</t>
  </si>
  <si>
    <t>3335883417</t>
  </si>
  <si>
    <t>3335883416</t>
  </si>
  <si>
    <t>3335883415</t>
  </si>
  <si>
    <t>3335883414</t>
  </si>
  <si>
    <t>3335883411</t>
  </si>
  <si>
    <t>3335883410</t>
  </si>
  <si>
    <t>3335883407</t>
  </si>
  <si>
    <t>3335883406</t>
  </si>
  <si>
    <t>3335883405</t>
  </si>
  <si>
    <t>3335883404</t>
  </si>
  <si>
    <t>3335883403</t>
  </si>
  <si>
    <t>3335883402</t>
  </si>
  <si>
    <t>3335883394</t>
  </si>
  <si>
    <t>3335883393</t>
  </si>
  <si>
    <t>3335883392</t>
  </si>
  <si>
    <t>3335883161</t>
  </si>
  <si>
    <t>GAVETA DE RECHAZO LLENA</t>
  </si>
  <si>
    <t>12 Mayo de 2021</t>
  </si>
  <si>
    <t xml:space="preserve">En Servicio </t>
  </si>
  <si>
    <t>3335883491</t>
  </si>
  <si>
    <t>3335883488</t>
  </si>
  <si>
    <t>3335883445</t>
  </si>
  <si>
    <t>3335883443</t>
  </si>
  <si>
    <t>3335883441</t>
  </si>
  <si>
    <t>3335883440</t>
  </si>
  <si>
    <t>3335883439</t>
  </si>
  <si>
    <t>3335883996</t>
  </si>
  <si>
    <t>3335883992</t>
  </si>
  <si>
    <t>3335883989</t>
  </si>
  <si>
    <t>3335883952</t>
  </si>
  <si>
    <t>3335883946</t>
  </si>
  <si>
    <t>3335883923</t>
  </si>
  <si>
    <t>3335883922</t>
  </si>
  <si>
    <t>3335883913</t>
  </si>
  <si>
    <t>3335883900</t>
  </si>
  <si>
    <t>3335883890</t>
  </si>
  <si>
    <t>3335883877</t>
  </si>
  <si>
    <t>3335883874</t>
  </si>
  <si>
    <t>3335883855</t>
  </si>
  <si>
    <t>3335883839</t>
  </si>
  <si>
    <t>3335883705</t>
  </si>
  <si>
    <t>3335883697</t>
  </si>
  <si>
    <t>3335883681</t>
  </si>
  <si>
    <t>3335883671</t>
  </si>
  <si>
    <t>3335883660</t>
  </si>
  <si>
    <t>FALLA NO CONFI...</t>
  </si>
  <si>
    <t>Cepeda, Ricardo Alberto</t>
  </si>
  <si>
    <t>3335884116</t>
  </si>
  <si>
    <t>3335884111</t>
  </si>
  <si>
    <t>3335884104</t>
  </si>
  <si>
    <t>3335884099</t>
  </si>
  <si>
    <t>3335883924</t>
  </si>
  <si>
    <t>CARGA</t>
  </si>
  <si>
    <t>Closed</t>
  </si>
  <si>
    <t>Morales Payano, Wilfredy Leandro</t>
  </si>
  <si>
    <t>Moreta, Christian Aury</t>
  </si>
  <si>
    <t>CARGA- EXITOSA</t>
  </si>
  <si>
    <t>3335884431</t>
  </si>
  <si>
    <t>3335884399</t>
  </si>
  <si>
    <t>3335884388</t>
  </si>
  <si>
    <t>3335884379</t>
  </si>
  <si>
    <t>3335884362</t>
  </si>
  <si>
    <t>3335884297</t>
  </si>
  <si>
    <t>3335884276</t>
  </si>
  <si>
    <t>3335884260</t>
  </si>
  <si>
    <t>3335884224</t>
  </si>
  <si>
    <t>3335884142</t>
  </si>
  <si>
    <t>3335884134</t>
  </si>
  <si>
    <t>3335884027</t>
  </si>
  <si>
    <t>3335884019</t>
  </si>
  <si>
    <t>REINICIO POR INHIBIDO</t>
  </si>
  <si>
    <t>Fernandez Pichardo, Jorge Rafael</t>
  </si>
  <si>
    <t>Santos Torres, Braian Antonio</t>
  </si>
  <si>
    <t>Reyes Martinez, Samuel Elymax</t>
  </si>
  <si>
    <t>3335884322 </t>
  </si>
  <si>
    <t>REINICIO POR LECTOR</t>
  </si>
  <si>
    <t>REINICIO EXITOSO</t>
  </si>
  <si>
    <t>2 Gavetas Vacias y 1 Fallando</t>
  </si>
  <si>
    <t>2 Gavetas Fallando y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</si>
</sst>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9" xfId="0" applyFont="1" applyFill="1" applyBorder="1" applyAlignment="1">
      <alignment horizontal="center" vertical="center"/>
    </xf>
    <xf numFmtId="0" fontId="11" fillId="5" borderId="55" xfId="0" applyNumberFormat="1" applyFont="1" applyFill="1" applyBorder="1" applyAlignment="1">
      <alignment horizontal="center" vertical="center" wrapText="1"/>
    </xf>
    <xf numFmtId="0" fontId="30" fillId="4" borderId="47" xfId="0" applyFont="1" applyFill="1" applyBorder="1" applyAlignment="1">
      <alignment horizontal="center" vertical="center" wrapText="1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32"/>
      <tableStyleElement type="headerRow" dxfId="231"/>
      <tableStyleElement type="totalRow" dxfId="230"/>
      <tableStyleElement type="firstColumn" dxfId="229"/>
      <tableStyleElement type="lastColumn" dxfId="228"/>
      <tableStyleElement type="firstRowStripe" dxfId="227"/>
      <tableStyleElement type="firstColumnStripe" dxfId="2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081E44F684A3314EB5DFC690BCA65568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2B6ECB4D422B6144BA94437C681887ED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3C5FD6D565FBC040B64798815DB6C92B%22)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95"/>
  <sheetViews>
    <sheetView tabSelected="1" zoomScaleNormal="100" workbookViewId="0">
      <pane ySplit="4" topLeftCell="A5" activePane="bottomLeft" state="frozen"/>
      <selection pane="bottomLeft" activeCell="Q88" sqref="Q88:Q90"/>
    </sheetView>
  </sheetViews>
  <sheetFormatPr defaultColWidth="25.42578125" defaultRowHeight="15" x14ac:dyDescent="0.25"/>
  <cols>
    <col min="1" max="1" width="24.7109375" style="87" bestFit="1" customWidth="1"/>
    <col min="2" max="2" width="19.140625" style="111" bestFit="1" customWidth="1"/>
    <col min="3" max="3" width="16.28515625" style="44" customWidth="1"/>
    <col min="4" max="4" width="26.42578125" style="87" customWidth="1"/>
    <col min="5" max="5" width="10.5703125" style="82" bestFit="1" customWidth="1"/>
    <col min="6" max="6" width="11.140625" style="45" customWidth="1"/>
    <col min="7" max="7" width="50.85546875" style="45" customWidth="1"/>
    <col min="8" max="11" width="5.140625" style="45" customWidth="1"/>
    <col min="12" max="12" width="47.5703125" style="45" customWidth="1"/>
    <col min="13" max="13" width="18.28515625" style="87" customWidth="1"/>
    <col min="14" max="14" width="16.42578125" style="87" customWidth="1"/>
    <col min="15" max="15" width="39" style="87" customWidth="1"/>
    <col min="16" max="16" width="25.42578125" style="89" customWidth="1"/>
    <col min="17" max="17" width="47.5703125" style="75" bestFit="1" customWidth="1"/>
    <col min="18" max="16384" width="25.4257812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2623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5" t="s">
        <v>2440</v>
      </c>
    </row>
    <row r="5" spans="1:17" s="96" customFormat="1" ht="18" x14ac:dyDescent="0.25">
      <c r="A5" s="137" t="str">
        <f>VLOOKUP(E5,'LISTADO ATM'!$A$2:$C$898,3,0)</f>
        <v>DISTRITO NACIONAL</v>
      </c>
      <c r="B5" s="134" t="s">
        <v>2575</v>
      </c>
      <c r="C5" s="139">
        <v>44325.170752314814</v>
      </c>
      <c r="D5" s="139" t="s">
        <v>2180</v>
      </c>
      <c r="E5" s="126">
        <v>516</v>
      </c>
      <c r="F5" s="147" t="str">
        <f>VLOOKUP(E5,VIP!$A$2:$O13051,2,0)</f>
        <v>DRBR516</v>
      </c>
      <c r="G5" s="137" t="str">
        <f>VLOOKUP(E5,'LISTADO ATM'!$A$2:$B$897,2,0)</f>
        <v xml:space="preserve">ATM Oficina Gascue </v>
      </c>
      <c r="H5" s="137" t="str">
        <f>VLOOKUP(E5,VIP!$A$2:$O17927,7,FALSE)</f>
        <v>Si</v>
      </c>
      <c r="I5" s="137" t="str">
        <f>VLOOKUP(E5,VIP!$A$2:$O9892,8,FALSE)</f>
        <v>Si</v>
      </c>
      <c r="J5" s="137" t="str">
        <f>VLOOKUP(E5,VIP!$A$2:$O9842,8,FALSE)</f>
        <v>Si</v>
      </c>
      <c r="K5" s="137" t="str">
        <f>VLOOKUP(E5,VIP!$A$2:$O13416,6,0)</f>
        <v>SI</v>
      </c>
      <c r="L5" s="127" t="s">
        <v>2219</v>
      </c>
      <c r="M5" s="138" t="s">
        <v>2448</v>
      </c>
      <c r="N5" s="138" t="s">
        <v>2455</v>
      </c>
      <c r="O5" s="137" t="s">
        <v>2457</v>
      </c>
      <c r="P5" s="140"/>
      <c r="Q5" s="149" t="s">
        <v>2219</v>
      </c>
    </row>
    <row r="6" spans="1:17" s="96" customFormat="1" ht="18" x14ac:dyDescent="0.25">
      <c r="A6" s="137" t="str">
        <f>VLOOKUP(E6,'LISTADO ATM'!$A$2:$C$898,3,0)</f>
        <v>DISTRITO NACIONAL</v>
      </c>
      <c r="B6" s="134" t="s">
        <v>2578</v>
      </c>
      <c r="C6" s="139">
        <v>44326.444814814815</v>
      </c>
      <c r="D6" s="139" t="s">
        <v>2180</v>
      </c>
      <c r="E6" s="126">
        <v>180</v>
      </c>
      <c r="F6" s="147" t="str">
        <f>VLOOKUP(E6,VIP!$A$2:$O13058,2,0)</f>
        <v>DRBR180</v>
      </c>
      <c r="G6" s="137" t="str">
        <f>VLOOKUP(E6,'LISTADO ATM'!$A$2:$B$897,2,0)</f>
        <v xml:space="preserve">ATM Megacentro II </v>
      </c>
      <c r="H6" s="137" t="str">
        <f>VLOOKUP(E6,VIP!$A$2:$O17921,7,FALSE)</f>
        <v>Si</v>
      </c>
      <c r="I6" s="137" t="str">
        <f>VLOOKUP(E6,VIP!$A$2:$O9886,8,FALSE)</f>
        <v>Si</v>
      </c>
      <c r="J6" s="137" t="str">
        <f>VLOOKUP(E6,VIP!$A$2:$O9836,8,FALSE)</f>
        <v>Si</v>
      </c>
      <c r="K6" s="137" t="str">
        <f>VLOOKUP(E6,VIP!$A$2:$O13410,6,0)</f>
        <v>SI</v>
      </c>
      <c r="L6" s="127" t="s">
        <v>2219</v>
      </c>
      <c r="M6" s="138" t="s">
        <v>2448</v>
      </c>
      <c r="N6" s="138" t="s">
        <v>2568</v>
      </c>
      <c r="O6" s="137" t="s">
        <v>2457</v>
      </c>
      <c r="P6" s="140"/>
      <c r="Q6" s="149" t="s">
        <v>2219</v>
      </c>
    </row>
    <row r="7" spans="1:17" s="96" customFormat="1" ht="18" x14ac:dyDescent="0.25">
      <c r="A7" s="137" t="str">
        <f>VLOOKUP(E7,'LISTADO ATM'!$A$2:$C$898,3,0)</f>
        <v>DISTRITO NACIONAL</v>
      </c>
      <c r="B7" s="134" t="s">
        <v>2579</v>
      </c>
      <c r="C7" s="139">
        <v>44326.766585648147</v>
      </c>
      <c r="D7" s="139" t="s">
        <v>2474</v>
      </c>
      <c r="E7" s="126">
        <v>567</v>
      </c>
      <c r="F7" s="147" t="str">
        <f>VLOOKUP(E7,VIP!$A$2:$O13047,2,0)</f>
        <v>DRBR015</v>
      </c>
      <c r="G7" s="137" t="str">
        <f>VLOOKUP(E7,'LISTADO ATM'!$A$2:$B$897,2,0)</f>
        <v xml:space="preserve">ATM Oficina Máximo Gómez </v>
      </c>
      <c r="H7" s="137" t="str">
        <f>VLOOKUP(E7,VIP!$A$2:$O17910,7,FALSE)</f>
        <v>Si</v>
      </c>
      <c r="I7" s="137" t="str">
        <f>VLOOKUP(E7,VIP!$A$2:$O9875,8,FALSE)</f>
        <v>Si</v>
      </c>
      <c r="J7" s="137" t="str">
        <f>VLOOKUP(E7,VIP!$A$2:$O9825,8,FALSE)</f>
        <v>Si</v>
      </c>
      <c r="K7" s="137" t="str">
        <f>VLOOKUP(E7,VIP!$A$2:$O13399,6,0)</f>
        <v>NO</v>
      </c>
      <c r="L7" s="127" t="s">
        <v>2444</v>
      </c>
      <c r="M7" s="138" t="s">
        <v>2448</v>
      </c>
      <c r="N7" s="138" t="s">
        <v>2455</v>
      </c>
      <c r="O7" s="137" t="s">
        <v>2475</v>
      </c>
      <c r="P7" s="140"/>
      <c r="Q7" s="138" t="s">
        <v>2444</v>
      </c>
    </row>
    <row r="8" spans="1:17" s="96" customFormat="1" ht="18" x14ac:dyDescent="0.25">
      <c r="A8" s="137" t="str">
        <f>VLOOKUP(E8,'LISTADO ATM'!$A$2:$C$898,3,0)</f>
        <v>ESTE</v>
      </c>
      <c r="B8" s="134" t="s">
        <v>2580</v>
      </c>
      <c r="C8" s="139">
        <v>44326.836805555555</v>
      </c>
      <c r="D8" s="139" t="s">
        <v>2180</v>
      </c>
      <c r="E8" s="126">
        <v>830</v>
      </c>
      <c r="F8" s="147" t="str">
        <f>VLOOKUP(E8,VIP!$A$2:$O13059,2,0)</f>
        <v>DRBR830</v>
      </c>
      <c r="G8" s="137" t="str">
        <f>VLOOKUP(E8,'LISTADO ATM'!$A$2:$B$897,2,0)</f>
        <v xml:space="preserve">ATM UNP Sabana Grande de Boyá </v>
      </c>
      <c r="H8" s="137" t="str">
        <f>VLOOKUP(E8,VIP!$A$2:$O17922,7,FALSE)</f>
        <v>Si</v>
      </c>
      <c r="I8" s="137" t="str">
        <f>VLOOKUP(E8,VIP!$A$2:$O9887,8,FALSE)</f>
        <v>Si</v>
      </c>
      <c r="J8" s="137" t="str">
        <f>VLOOKUP(E8,VIP!$A$2:$O9837,8,FALSE)</f>
        <v>Si</v>
      </c>
      <c r="K8" s="137" t="str">
        <f>VLOOKUP(E8,VIP!$A$2:$O13411,6,0)</f>
        <v>NO</v>
      </c>
      <c r="L8" s="127" t="s">
        <v>2219</v>
      </c>
      <c r="M8" s="138" t="s">
        <v>2448</v>
      </c>
      <c r="N8" s="138" t="s">
        <v>2455</v>
      </c>
      <c r="O8" s="137" t="s">
        <v>2457</v>
      </c>
      <c r="P8" s="140"/>
      <c r="Q8" s="149" t="s">
        <v>2219</v>
      </c>
    </row>
    <row r="9" spans="1:17" s="96" customFormat="1" ht="18" x14ac:dyDescent="0.25">
      <c r="A9" s="137" t="str">
        <f>VLOOKUP(E9,'LISTADO ATM'!$A$2:$C$898,3,0)</f>
        <v>DISTRITO NACIONAL</v>
      </c>
      <c r="B9" s="134" t="s">
        <v>2581</v>
      </c>
      <c r="C9" s="139">
        <v>44326.929131944446</v>
      </c>
      <c r="D9" s="139" t="s">
        <v>2451</v>
      </c>
      <c r="E9" s="126">
        <v>577</v>
      </c>
      <c r="F9" s="147" t="str">
        <f>VLOOKUP(E9,VIP!$A$2:$O13067,2,0)</f>
        <v>DRBR173</v>
      </c>
      <c r="G9" s="137" t="str">
        <f>VLOOKUP(E9,'LISTADO ATM'!$A$2:$B$897,2,0)</f>
        <v xml:space="preserve">ATM Olé Ave. Duarte </v>
      </c>
      <c r="H9" s="137" t="str">
        <f>VLOOKUP(E9,VIP!$A$2:$O17930,7,FALSE)</f>
        <v>Si</v>
      </c>
      <c r="I9" s="137" t="str">
        <f>VLOOKUP(E9,VIP!$A$2:$O9895,8,FALSE)</f>
        <v>Si</v>
      </c>
      <c r="J9" s="137" t="str">
        <f>VLOOKUP(E9,VIP!$A$2:$O9845,8,FALSE)</f>
        <v>Si</v>
      </c>
      <c r="K9" s="137" t="str">
        <f>VLOOKUP(E9,VIP!$A$2:$O13419,6,0)</f>
        <v>SI</v>
      </c>
      <c r="L9" s="127" t="s">
        <v>2444</v>
      </c>
      <c r="M9" s="157" t="s">
        <v>2624</v>
      </c>
      <c r="N9" s="138" t="s">
        <v>2455</v>
      </c>
      <c r="O9" s="137" t="s">
        <v>2456</v>
      </c>
      <c r="P9" s="140"/>
      <c r="Q9" s="159">
        <v>44328.572222222225</v>
      </c>
    </row>
    <row r="10" spans="1:17" s="96" customFormat="1" ht="18" x14ac:dyDescent="0.25">
      <c r="A10" s="137" t="str">
        <f>VLOOKUP(E10,'LISTADO ATM'!$A$2:$C$898,3,0)</f>
        <v>DISTRITO NACIONAL</v>
      </c>
      <c r="B10" s="134">
        <v>3335881883</v>
      </c>
      <c r="C10" s="139">
        <v>44326.931250000001</v>
      </c>
      <c r="D10" s="139" t="s">
        <v>2474</v>
      </c>
      <c r="E10" s="126">
        <v>231</v>
      </c>
      <c r="F10" s="147" t="str">
        <f>VLOOKUP(E10,VIP!$A$2:$O13112,2,0)</f>
        <v>DRBR231</v>
      </c>
      <c r="G10" s="137" t="str">
        <f>VLOOKUP(E10,'LISTADO ATM'!$A$2:$B$897,2,0)</f>
        <v xml:space="preserve">ATM Oficina Zona Oriental </v>
      </c>
      <c r="H10" s="137" t="str">
        <f>VLOOKUP(E10,VIP!$A$2:$O17975,7,FALSE)</f>
        <v>Si</v>
      </c>
      <c r="I10" s="137" t="str">
        <f>VLOOKUP(E10,VIP!$A$2:$O9940,8,FALSE)</f>
        <v>Si</v>
      </c>
      <c r="J10" s="137" t="str">
        <f>VLOOKUP(E10,VIP!$A$2:$O9890,8,FALSE)</f>
        <v>Si</v>
      </c>
      <c r="K10" s="137" t="str">
        <f>VLOOKUP(E10,VIP!$A$2:$O13464,6,0)</f>
        <v>SI</v>
      </c>
      <c r="L10" s="127" t="s">
        <v>2564</v>
      </c>
      <c r="M10" s="138" t="s">
        <v>2448</v>
      </c>
      <c r="N10" s="138" t="s">
        <v>2455</v>
      </c>
      <c r="O10" s="137" t="s">
        <v>2475</v>
      </c>
      <c r="P10" s="140"/>
      <c r="Q10" s="138" t="s">
        <v>2564</v>
      </c>
    </row>
    <row r="11" spans="1:17" s="96" customFormat="1" ht="18" x14ac:dyDescent="0.25">
      <c r="A11" s="137" t="str">
        <f>VLOOKUP(E11,'LISTADO ATM'!$A$2:$C$898,3,0)</f>
        <v>NORTE</v>
      </c>
      <c r="B11" s="134" t="s">
        <v>2583</v>
      </c>
      <c r="C11" s="139">
        <v>44327.404236111113</v>
      </c>
      <c r="D11" s="139" t="s">
        <v>2474</v>
      </c>
      <c r="E11" s="126">
        <v>138</v>
      </c>
      <c r="F11" s="147" t="str">
        <f>VLOOKUP(E11,VIP!$A$2:$O13075,2,0)</f>
        <v>DRBR138</v>
      </c>
      <c r="G11" s="137" t="str">
        <f>VLOOKUP(E11,'LISTADO ATM'!$A$2:$B$897,2,0)</f>
        <v xml:space="preserve">ATM UNP Fantino </v>
      </c>
      <c r="H11" s="137" t="str">
        <f>VLOOKUP(E11,VIP!$A$2:$O17938,7,FALSE)</f>
        <v>Si</v>
      </c>
      <c r="I11" s="137" t="str">
        <f>VLOOKUP(E11,VIP!$A$2:$O9903,8,FALSE)</f>
        <v>Si</v>
      </c>
      <c r="J11" s="137" t="str">
        <f>VLOOKUP(E11,VIP!$A$2:$O9853,8,FALSE)</f>
        <v>Si</v>
      </c>
      <c r="K11" s="137" t="str">
        <f>VLOOKUP(E11,VIP!$A$2:$O13427,6,0)</f>
        <v>NO</v>
      </c>
      <c r="L11" s="127" t="s">
        <v>2444</v>
      </c>
      <c r="M11" s="157" t="s">
        <v>2624</v>
      </c>
      <c r="N11" s="138" t="s">
        <v>2455</v>
      </c>
      <c r="O11" s="137" t="s">
        <v>2584</v>
      </c>
      <c r="P11" s="140"/>
      <c r="Q11" s="158">
        <v>44328.431944444441</v>
      </c>
    </row>
    <row r="12" spans="1:17" s="96" customFormat="1" ht="18" x14ac:dyDescent="0.25">
      <c r="A12" s="137" t="str">
        <f>VLOOKUP(E12,'LISTADO ATM'!$A$2:$C$898,3,0)</f>
        <v>ESTE</v>
      </c>
      <c r="B12" s="134" t="s">
        <v>2586</v>
      </c>
      <c r="C12" s="139">
        <v>44327.436122685183</v>
      </c>
      <c r="D12" s="139" t="s">
        <v>2451</v>
      </c>
      <c r="E12" s="126">
        <v>613</v>
      </c>
      <c r="F12" s="147" t="str">
        <f>VLOOKUP(E12,VIP!$A$2:$O13087,2,0)</f>
        <v>DRBR145</v>
      </c>
      <c r="G12" s="137" t="str">
        <f>VLOOKUP(E12,'LISTADO ATM'!$A$2:$B$897,2,0)</f>
        <v xml:space="preserve">ATM Almacenes Zaglul (La Altagracia) </v>
      </c>
      <c r="H12" s="137" t="str">
        <f>VLOOKUP(E12,VIP!$A$2:$O17950,7,FALSE)</f>
        <v>Si</v>
      </c>
      <c r="I12" s="137" t="str">
        <f>VLOOKUP(E12,VIP!$A$2:$O9915,8,FALSE)</f>
        <v>Si</v>
      </c>
      <c r="J12" s="137" t="str">
        <f>VLOOKUP(E12,VIP!$A$2:$O9865,8,FALSE)</f>
        <v>Si</v>
      </c>
      <c r="K12" s="137" t="str">
        <f>VLOOKUP(E12,VIP!$A$2:$O13439,6,0)</f>
        <v>NO</v>
      </c>
      <c r="L12" s="127" t="s">
        <v>2444</v>
      </c>
      <c r="M12" s="157" t="s">
        <v>2624</v>
      </c>
      <c r="N12" s="138" t="s">
        <v>2455</v>
      </c>
      <c r="O12" s="137" t="s">
        <v>2456</v>
      </c>
      <c r="P12" s="140"/>
      <c r="Q12" s="158">
        <v>44328.572222222225</v>
      </c>
    </row>
    <row r="13" spans="1:17" s="96" customFormat="1" ht="18" x14ac:dyDescent="0.25">
      <c r="A13" s="137" t="str">
        <f>VLOOKUP(E13,'LISTADO ATM'!$A$2:$C$898,3,0)</f>
        <v>NORTE</v>
      </c>
      <c r="B13" s="134" t="s">
        <v>2585</v>
      </c>
      <c r="C13" s="139">
        <v>44327.481921296298</v>
      </c>
      <c r="D13" s="139" t="s">
        <v>2181</v>
      </c>
      <c r="E13" s="126">
        <v>140</v>
      </c>
      <c r="F13" s="147" t="str">
        <f>VLOOKUP(E13,VIP!$A$2:$O13079,2,0)</f>
        <v>DRBR140</v>
      </c>
      <c r="G13" s="137" t="str">
        <f>VLOOKUP(E13,'LISTADO ATM'!$A$2:$B$897,2,0)</f>
        <v>ATM Hospital San Vicente de Paul (SFM.)</v>
      </c>
      <c r="H13" s="137" t="str">
        <f>VLOOKUP(E13,VIP!$A$2:$O17942,7,FALSE)</f>
        <v>N/A</v>
      </c>
      <c r="I13" s="137" t="str">
        <f>VLOOKUP(E13,VIP!$A$2:$O9907,8,FALSE)</f>
        <v>N/A</v>
      </c>
      <c r="J13" s="137" t="str">
        <f>VLOOKUP(E13,VIP!$A$2:$O9857,8,FALSE)</f>
        <v>N/A</v>
      </c>
      <c r="K13" s="137" t="str">
        <f>VLOOKUP(E13,VIP!$A$2:$O13431,6,0)</f>
        <v>N/A</v>
      </c>
      <c r="L13" s="127" t="s">
        <v>2219</v>
      </c>
      <c r="M13" s="157" t="s">
        <v>2624</v>
      </c>
      <c r="N13" s="138" t="s">
        <v>2455</v>
      </c>
      <c r="O13" s="137" t="s">
        <v>2483</v>
      </c>
      <c r="P13" s="140"/>
      <c r="Q13" s="158">
        <v>44328.386805555558</v>
      </c>
    </row>
    <row r="14" spans="1:17" s="96" customFormat="1" ht="18" x14ac:dyDescent="0.25">
      <c r="A14" s="137" t="str">
        <f>VLOOKUP(E14,'LISTADO ATM'!$A$2:$C$898,3,0)</f>
        <v>DISTRITO NACIONAL</v>
      </c>
      <c r="B14" s="134" t="s">
        <v>2591</v>
      </c>
      <c r="C14" s="139">
        <v>44327.563692129632</v>
      </c>
      <c r="D14" s="139" t="s">
        <v>2451</v>
      </c>
      <c r="E14" s="126">
        <v>642</v>
      </c>
      <c r="F14" s="147" t="str">
        <f>VLOOKUP(E14,VIP!$A$2:$O13085,2,0)</f>
        <v>DRBR24O</v>
      </c>
      <c r="G14" s="137" t="str">
        <f>VLOOKUP(E14,'LISTADO ATM'!$A$2:$B$897,2,0)</f>
        <v xml:space="preserve">ATM OMSA Sto. Dgo. </v>
      </c>
      <c r="H14" s="137" t="str">
        <f>VLOOKUP(E14,VIP!$A$2:$O17948,7,FALSE)</f>
        <v>Si</v>
      </c>
      <c r="I14" s="137" t="str">
        <f>VLOOKUP(E14,VIP!$A$2:$O9913,8,FALSE)</f>
        <v>Si</v>
      </c>
      <c r="J14" s="137" t="str">
        <f>VLOOKUP(E14,VIP!$A$2:$O9863,8,FALSE)</f>
        <v>Si</v>
      </c>
      <c r="K14" s="137" t="str">
        <f>VLOOKUP(E14,VIP!$A$2:$O13437,6,0)</f>
        <v>NO</v>
      </c>
      <c r="L14" s="127" t="s">
        <v>2444</v>
      </c>
      <c r="M14" s="157" t="s">
        <v>2624</v>
      </c>
      <c r="N14" s="138" t="s">
        <v>2455</v>
      </c>
      <c r="O14" s="137" t="s">
        <v>2456</v>
      </c>
      <c r="P14" s="140"/>
      <c r="Q14" s="158">
        <v>44328.553472222222</v>
      </c>
    </row>
    <row r="15" spans="1:17" s="96" customFormat="1" ht="18" x14ac:dyDescent="0.25">
      <c r="A15" s="137" t="str">
        <f>VLOOKUP(E15,'LISTADO ATM'!$A$2:$C$898,3,0)</f>
        <v>NORTE</v>
      </c>
      <c r="B15" s="134" t="s">
        <v>2590</v>
      </c>
      <c r="C15" s="139">
        <v>44327.578981481478</v>
      </c>
      <c r="D15" s="139" t="s">
        <v>2180</v>
      </c>
      <c r="E15" s="126">
        <v>266</v>
      </c>
      <c r="F15" s="147" t="str">
        <f>VLOOKUP(E15,VIP!$A$2:$O13083,2,0)</f>
        <v>DRBR266</v>
      </c>
      <c r="G15" s="137" t="str">
        <f>VLOOKUP(E15,'LISTADO ATM'!$A$2:$B$897,2,0)</f>
        <v xml:space="preserve">ATM Oficina Villa Francisca </v>
      </c>
      <c r="H15" s="137" t="str">
        <f>VLOOKUP(E15,VIP!$A$2:$O17946,7,FALSE)</f>
        <v>Si</v>
      </c>
      <c r="I15" s="137" t="str">
        <f>VLOOKUP(E15,VIP!$A$2:$O9911,8,FALSE)</f>
        <v>Si</v>
      </c>
      <c r="J15" s="137" t="str">
        <f>VLOOKUP(E15,VIP!$A$2:$O9861,8,FALSE)</f>
        <v>Si</v>
      </c>
      <c r="K15" s="137" t="str">
        <f>VLOOKUP(E15,VIP!$A$2:$O13435,6,0)</f>
        <v>NO</v>
      </c>
      <c r="L15" s="127" t="s">
        <v>2421</v>
      </c>
      <c r="M15" s="157" t="s">
        <v>2624</v>
      </c>
      <c r="N15" s="138" t="s">
        <v>2455</v>
      </c>
      <c r="O15" s="137" t="s">
        <v>2457</v>
      </c>
      <c r="P15" s="140"/>
      <c r="Q15" s="158">
        <v>44328.322916666664</v>
      </c>
    </row>
    <row r="16" spans="1:17" s="96" customFormat="1" ht="18" x14ac:dyDescent="0.25">
      <c r="A16" s="137" t="str">
        <f>VLOOKUP(E16,'LISTADO ATM'!$A$2:$C$898,3,0)</f>
        <v>DISTRITO NACIONAL</v>
      </c>
      <c r="B16" s="134" t="s">
        <v>2589</v>
      </c>
      <c r="C16" s="139">
        <v>44327.585266203707</v>
      </c>
      <c r="D16" s="139" t="s">
        <v>2180</v>
      </c>
      <c r="E16" s="126">
        <v>36</v>
      </c>
      <c r="F16" s="147" t="str">
        <f>VLOOKUP(E16,VIP!$A$2:$O13082,2,0)</f>
        <v>DRBR036</v>
      </c>
      <c r="G16" s="137" t="str">
        <f>VLOOKUP(E16,'LISTADO ATM'!$A$2:$B$897,2,0)</f>
        <v xml:space="preserve">ATM Banco Central </v>
      </c>
      <c r="H16" s="137" t="str">
        <f>VLOOKUP(E16,VIP!$A$2:$O17945,7,FALSE)</f>
        <v>Si</v>
      </c>
      <c r="I16" s="137" t="str">
        <f>VLOOKUP(E16,VIP!$A$2:$O9910,8,FALSE)</f>
        <v>Si</v>
      </c>
      <c r="J16" s="137" t="str">
        <f>VLOOKUP(E16,VIP!$A$2:$O9860,8,FALSE)</f>
        <v>Si</v>
      </c>
      <c r="K16" s="137" t="str">
        <f>VLOOKUP(E16,VIP!$A$2:$O13434,6,0)</f>
        <v>SI</v>
      </c>
      <c r="L16" s="127" t="s">
        <v>2219</v>
      </c>
      <c r="M16" s="157" t="s">
        <v>2624</v>
      </c>
      <c r="N16" s="138" t="s">
        <v>2455</v>
      </c>
      <c r="O16" s="137" t="s">
        <v>2457</v>
      </c>
      <c r="P16" s="140"/>
      <c r="Q16" s="158">
        <v>44328.543055555558</v>
      </c>
    </row>
    <row r="17" spans="1:17" s="96" customFormat="1" ht="18" x14ac:dyDescent="0.25">
      <c r="A17" s="137" t="str">
        <f>VLOOKUP(E17,'LISTADO ATM'!$A$2:$C$898,3,0)</f>
        <v>ESTE</v>
      </c>
      <c r="B17" s="134" t="s">
        <v>2588</v>
      </c>
      <c r="C17" s="139">
        <v>44327.58797453704</v>
      </c>
      <c r="D17" s="139" t="s">
        <v>2180</v>
      </c>
      <c r="E17" s="126">
        <v>219</v>
      </c>
      <c r="F17" s="147" t="str">
        <f>VLOOKUP(E17,VIP!$A$2:$O13081,2,0)</f>
        <v>DRBR219</v>
      </c>
      <c r="G17" s="137" t="str">
        <f>VLOOKUP(E17,'LISTADO ATM'!$A$2:$B$897,2,0)</f>
        <v xml:space="preserve">ATM Oficina La Altagracia (Higuey) </v>
      </c>
      <c r="H17" s="137" t="str">
        <f>VLOOKUP(E17,VIP!$A$2:$O17944,7,FALSE)</f>
        <v>Si</v>
      </c>
      <c r="I17" s="137" t="str">
        <f>VLOOKUP(E17,VIP!$A$2:$O9909,8,FALSE)</f>
        <v>Si</v>
      </c>
      <c r="J17" s="137" t="str">
        <f>VLOOKUP(E17,VIP!$A$2:$O9859,8,FALSE)</f>
        <v>Si</v>
      </c>
      <c r="K17" s="137" t="str">
        <f>VLOOKUP(E17,VIP!$A$2:$O13433,6,0)</f>
        <v>NO</v>
      </c>
      <c r="L17" s="127" t="s">
        <v>2421</v>
      </c>
      <c r="M17" s="157" t="s">
        <v>2624</v>
      </c>
      <c r="N17" s="138" t="s">
        <v>2455</v>
      </c>
      <c r="O17" s="137" t="s">
        <v>2457</v>
      </c>
      <c r="P17" s="140"/>
      <c r="Q17" s="158">
        <v>44328.418055555558</v>
      </c>
    </row>
    <row r="18" spans="1:17" s="96" customFormat="1" ht="18" x14ac:dyDescent="0.25">
      <c r="A18" s="137" t="str">
        <f>VLOOKUP(E18,'LISTADO ATM'!$A$2:$C$898,3,0)</f>
        <v>DISTRITO NACIONAL</v>
      </c>
      <c r="B18" s="134" t="s">
        <v>2587</v>
      </c>
      <c r="C18" s="139">
        <v>44327.598645833335</v>
      </c>
      <c r="D18" s="139" t="s">
        <v>2180</v>
      </c>
      <c r="E18" s="126">
        <v>325</v>
      </c>
      <c r="F18" s="147" t="str">
        <f>VLOOKUP(E18,VIP!$A$2:$O13080,2,0)</f>
        <v>DRBR325</v>
      </c>
      <c r="G18" s="137" t="str">
        <f>VLOOKUP(E18,'LISTADO ATM'!$A$2:$B$897,2,0)</f>
        <v>ATM Casa Edwin</v>
      </c>
      <c r="H18" s="137" t="str">
        <f>VLOOKUP(E18,VIP!$A$2:$O17943,7,FALSE)</f>
        <v>Si</v>
      </c>
      <c r="I18" s="137" t="str">
        <f>VLOOKUP(E18,VIP!$A$2:$O9908,8,FALSE)</f>
        <v>Si</v>
      </c>
      <c r="J18" s="137" t="str">
        <f>VLOOKUP(E18,VIP!$A$2:$O9858,8,FALSE)</f>
        <v>Si</v>
      </c>
      <c r="K18" s="137" t="str">
        <f>VLOOKUP(E18,VIP!$A$2:$O13432,6,0)</f>
        <v>NO</v>
      </c>
      <c r="L18" s="154" t="s">
        <v>2470</v>
      </c>
      <c r="M18" s="157" t="s">
        <v>2624</v>
      </c>
      <c r="N18" s="138" t="s">
        <v>2455</v>
      </c>
      <c r="O18" s="137" t="s">
        <v>2457</v>
      </c>
      <c r="P18" s="140"/>
      <c r="Q18" s="158">
        <v>44328.57916666667</v>
      </c>
    </row>
    <row r="19" spans="1:17" s="96" customFormat="1" ht="18" x14ac:dyDescent="0.25">
      <c r="A19" s="137" t="str">
        <f>VLOOKUP(E19,'LISTADO ATM'!$A$2:$C$898,3,0)</f>
        <v>DISTRITO NACIONAL</v>
      </c>
      <c r="B19" s="134">
        <v>3335882944</v>
      </c>
      <c r="C19" s="139">
        <v>44327.606249999997</v>
      </c>
      <c r="D19" s="139" t="s">
        <v>2180</v>
      </c>
      <c r="E19" s="126">
        <v>149</v>
      </c>
      <c r="F19" s="147" t="str">
        <f>VLOOKUP(E19,VIP!$A$2:$O13093,2,0)</f>
        <v>DRBR149</v>
      </c>
      <c r="G19" s="137" t="str">
        <f>VLOOKUP(E19,'LISTADO ATM'!$A$2:$B$897,2,0)</f>
        <v>ATM Estación Metro Concepción</v>
      </c>
      <c r="H19" s="137" t="str">
        <f>VLOOKUP(E19,VIP!$A$2:$O17956,7,FALSE)</f>
        <v>N/A</v>
      </c>
      <c r="I19" s="137" t="str">
        <f>VLOOKUP(E19,VIP!$A$2:$O9921,8,FALSE)</f>
        <v>N/A</v>
      </c>
      <c r="J19" s="137" t="str">
        <f>VLOOKUP(E19,VIP!$A$2:$O9871,8,FALSE)</f>
        <v>N/A</v>
      </c>
      <c r="K19" s="137" t="str">
        <f>VLOOKUP(E19,VIP!$A$2:$O13445,6,0)</f>
        <v>N/A</v>
      </c>
      <c r="L19" s="127" t="s">
        <v>2470</v>
      </c>
      <c r="M19" s="157" t="s">
        <v>2624</v>
      </c>
      <c r="N19" s="138" t="s">
        <v>2455</v>
      </c>
      <c r="O19" s="137" t="s">
        <v>2457</v>
      </c>
      <c r="P19" s="140"/>
      <c r="Q19" s="158">
        <v>44328.397916666669</v>
      </c>
    </row>
    <row r="20" spans="1:17" s="96" customFormat="1" ht="18" x14ac:dyDescent="0.25">
      <c r="A20" s="137" t="str">
        <f>VLOOKUP(E20,'LISTADO ATM'!$A$2:$C$898,3,0)</f>
        <v>DISTRITO NACIONAL</v>
      </c>
      <c r="B20" s="134" t="s">
        <v>2592</v>
      </c>
      <c r="C20" s="139">
        <v>44327.614583333336</v>
      </c>
      <c r="D20" s="139" t="s">
        <v>2180</v>
      </c>
      <c r="E20" s="126">
        <v>738</v>
      </c>
      <c r="F20" s="147" t="str">
        <f>VLOOKUP(E20,VIP!$A$2:$O13094,2,0)</f>
        <v>DRBR24S</v>
      </c>
      <c r="G20" s="137" t="str">
        <f>VLOOKUP(E20,'LISTADO ATM'!$A$2:$B$897,2,0)</f>
        <v xml:space="preserve">ATM Zona Franca Los Alcarrizos </v>
      </c>
      <c r="H20" s="137" t="str">
        <f>VLOOKUP(E20,VIP!$A$2:$O17957,7,FALSE)</f>
        <v>Si</v>
      </c>
      <c r="I20" s="137" t="str">
        <f>VLOOKUP(E20,VIP!$A$2:$O9922,8,FALSE)</f>
        <v>Si</v>
      </c>
      <c r="J20" s="137" t="str">
        <f>VLOOKUP(E20,VIP!$A$2:$O9872,8,FALSE)</f>
        <v>Si</v>
      </c>
      <c r="K20" s="137" t="str">
        <f>VLOOKUP(E20,VIP!$A$2:$O13446,6,0)</f>
        <v>NO</v>
      </c>
      <c r="L20" s="127" t="s">
        <v>2245</v>
      </c>
      <c r="M20" s="138" t="s">
        <v>2448</v>
      </c>
      <c r="N20" s="138" t="s">
        <v>2455</v>
      </c>
      <c r="O20" s="137" t="s">
        <v>2457</v>
      </c>
      <c r="P20" s="140"/>
      <c r="Q20" s="138" t="s">
        <v>2245</v>
      </c>
    </row>
    <row r="21" spans="1:17" s="96" customFormat="1" ht="18" x14ac:dyDescent="0.25">
      <c r="A21" s="137" t="str">
        <f>VLOOKUP(E21,'LISTADO ATM'!$A$2:$C$898,3,0)</f>
        <v>NORTE</v>
      </c>
      <c r="B21" s="134" t="s">
        <v>2621</v>
      </c>
      <c r="C21" s="139">
        <v>44327.667280092595</v>
      </c>
      <c r="D21" s="139" t="s">
        <v>2181</v>
      </c>
      <c r="E21" s="126">
        <v>8</v>
      </c>
      <c r="F21" s="147" t="str">
        <f>VLOOKUP(E21,VIP!$A$2:$O13128,2,0)</f>
        <v>DRBR008</v>
      </c>
      <c r="G21" s="137" t="str">
        <f>VLOOKUP(E21,'LISTADO ATM'!$A$2:$B$897,2,0)</f>
        <v>ATM Autoservicio Yaque</v>
      </c>
      <c r="H21" s="137" t="str">
        <f>VLOOKUP(E21,VIP!$A$2:$O17991,7,FALSE)</f>
        <v>Si</v>
      </c>
      <c r="I21" s="137" t="str">
        <f>VLOOKUP(E21,VIP!$A$2:$O9956,8,FALSE)</f>
        <v>Si</v>
      </c>
      <c r="J21" s="137" t="str">
        <f>VLOOKUP(E21,VIP!$A$2:$O9906,8,FALSE)</f>
        <v>Si</v>
      </c>
      <c r="K21" s="137" t="str">
        <f>VLOOKUP(E21,VIP!$A$2:$O13480,6,0)</f>
        <v>NO</v>
      </c>
      <c r="L21" s="127" t="s">
        <v>2421</v>
      </c>
      <c r="M21" s="157" t="s">
        <v>2624</v>
      </c>
      <c r="N21" s="138" t="s">
        <v>2455</v>
      </c>
      <c r="O21" s="137" t="s">
        <v>2483</v>
      </c>
      <c r="P21" s="140"/>
      <c r="Q21" s="158">
        <v>44328.396527777775</v>
      </c>
    </row>
    <row r="22" spans="1:17" s="96" customFormat="1" ht="18" x14ac:dyDescent="0.25">
      <c r="A22" s="137" t="str">
        <f>VLOOKUP(E22,'LISTADO ATM'!$A$2:$C$898,3,0)</f>
        <v>DISTRITO NACIONAL</v>
      </c>
      <c r="B22" s="134">
        <v>3335883330</v>
      </c>
      <c r="C22" s="139">
        <v>44327.712500000001</v>
      </c>
      <c r="D22" s="139" t="s">
        <v>2451</v>
      </c>
      <c r="E22" s="126">
        <v>225</v>
      </c>
      <c r="F22" s="147" t="str">
        <f>VLOOKUP(E22,VIP!$A$2:$O13098,2,0)</f>
        <v>DRBR225</v>
      </c>
      <c r="G22" s="137" t="str">
        <f>VLOOKUP(E22,'LISTADO ATM'!$A$2:$B$897,2,0)</f>
        <v xml:space="preserve">ATM S/M Nacional Arroyo Hondo </v>
      </c>
      <c r="H22" s="137" t="str">
        <f>VLOOKUP(E22,VIP!$A$2:$O17961,7,FALSE)</f>
        <v>Si</v>
      </c>
      <c r="I22" s="137" t="str">
        <f>VLOOKUP(E22,VIP!$A$2:$O9926,8,FALSE)</f>
        <v>Si</v>
      </c>
      <c r="J22" s="137" t="str">
        <f>VLOOKUP(E22,VIP!$A$2:$O9876,8,FALSE)</f>
        <v>Si</v>
      </c>
      <c r="K22" s="137" t="str">
        <f>VLOOKUP(E22,VIP!$A$2:$O13450,6,0)</f>
        <v>NO</v>
      </c>
      <c r="L22" s="127" t="s">
        <v>2444</v>
      </c>
      <c r="M22" s="157" t="s">
        <v>2624</v>
      </c>
      <c r="N22" s="138" t="s">
        <v>2455</v>
      </c>
      <c r="O22" s="137" t="s">
        <v>2456</v>
      </c>
      <c r="P22" s="140"/>
      <c r="Q22" s="158">
        <v>44328.574305555558</v>
      </c>
    </row>
    <row r="23" spans="1:17" s="96" customFormat="1" ht="18" x14ac:dyDescent="0.25">
      <c r="A23" s="137" t="str">
        <f>VLOOKUP(E23,'LISTADO ATM'!$A$2:$C$898,3,0)</f>
        <v>DISTRITO NACIONAL</v>
      </c>
      <c r="B23" s="134" t="s">
        <v>2620</v>
      </c>
      <c r="C23" s="139">
        <v>44327.785543981481</v>
      </c>
      <c r="D23" s="139" t="s">
        <v>2474</v>
      </c>
      <c r="E23" s="126">
        <v>527</v>
      </c>
      <c r="F23" s="147" t="str">
        <f>VLOOKUP(E23,VIP!$A$2:$O13125,2,0)</f>
        <v>DRBR527</v>
      </c>
      <c r="G23" s="137" t="str">
        <f>VLOOKUP(E23,'LISTADO ATM'!$A$2:$B$897,2,0)</f>
        <v>ATM Oficina Zona Oriental II</v>
      </c>
      <c r="H23" s="137" t="str">
        <f>VLOOKUP(E23,VIP!$A$2:$O17988,7,FALSE)</f>
        <v>Si</v>
      </c>
      <c r="I23" s="137" t="str">
        <f>VLOOKUP(E23,VIP!$A$2:$O9953,8,FALSE)</f>
        <v>Si</v>
      </c>
      <c r="J23" s="137" t="str">
        <f>VLOOKUP(E23,VIP!$A$2:$O9903,8,FALSE)</f>
        <v>Si</v>
      </c>
      <c r="K23" s="137" t="str">
        <f>VLOOKUP(E23,VIP!$A$2:$O13477,6,0)</f>
        <v>SI</v>
      </c>
      <c r="L23" s="127" t="s">
        <v>2418</v>
      </c>
      <c r="M23" s="138" t="s">
        <v>2448</v>
      </c>
      <c r="N23" s="138" t="s">
        <v>2455</v>
      </c>
      <c r="O23" s="137" t="s">
        <v>2475</v>
      </c>
      <c r="P23" s="140"/>
      <c r="Q23" s="138" t="s">
        <v>2418</v>
      </c>
    </row>
    <row r="24" spans="1:17" ht="18" x14ac:dyDescent="0.25">
      <c r="A24" s="137" t="str">
        <f>VLOOKUP(E24,'LISTADO ATM'!$A$2:$C$898,3,0)</f>
        <v>ESTE</v>
      </c>
      <c r="B24" s="134" t="s">
        <v>2619</v>
      </c>
      <c r="C24" s="139">
        <v>44327.786412037036</v>
      </c>
      <c r="D24" s="139" t="s">
        <v>2451</v>
      </c>
      <c r="E24" s="126">
        <v>963</v>
      </c>
      <c r="F24" s="148" t="str">
        <f>VLOOKUP(E24,VIP!$A$2:$O13124,2,0)</f>
        <v>DRBR963</v>
      </c>
      <c r="G24" s="137" t="str">
        <f>VLOOKUP(E24,'LISTADO ATM'!$A$2:$B$897,2,0)</f>
        <v xml:space="preserve">ATM Multiplaza La Romana </v>
      </c>
      <c r="H24" s="137" t="str">
        <f>VLOOKUP(E24,VIP!$A$2:$O17987,7,FALSE)</f>
        <v>Si</v>
      </c>
      <c r="I24" s="137" t="str">
        <f>VLOOKUP(E24,VIP!$A$2:$O9952,8,FALSE)</f>
        <v>Si</v>
      </c>
      <c r="J24" s="137" t="str">
        <f>VLOOKUP(E24,VIP!$A$2:$O9902,8,FALSE)</f>
        <v>Si</v>
      </c>
      <c r="K24" s="137" t="str">
        <f>VLOOKUP(E24,VIP!$A$2:$O13476,6,0)</f>
        <v>NO</v>
      </c>
      <c r="L24" s="127" t="s">
        <v>2444</v>
      </c>
      <c r="M24" s="157" t="s">
        <v>2624</v>
      </c>
      <c r="N24" s="138" t="s">
        <v>2455</v>
      </c>
      <c r="O24" s="137" t="s">
        <v>2456</v>
      </c>
      <c r="P24" s="140"/>
      <c r="Q24" s="158">
        <v>44328.578472222223</v>
      </c>
    </row>
    <row r="25" spans="1:17" ht="18" x14ac:dyDescent="0.25">
      <c r="A25" s="137" t="str">
        <f>VLOOKUP(E25,'LISTADO ATM'!$A$2:$C$898,3,0)</f>
        <v>DISTRITO NACIONAL</v>
      </c>
      <c r="B25" s="134" t="s">
        <v>2618</v>
      </c>
      <c r="C25" s="139">
        <v>44327.787476851852</v>
      </c>
      <c r="D25" s="139" t="s">
        <v>2451</v>
      </c>
      <c r="E25" s="126">
        <v>224</v>
      </c>
      <c r="F25" s="148" t="str">
        <f>VLOOKUP(E25,VIP!$A$2:$O13123,2,0)</f>
        <v>DRBR224</v>
      </c>
      <c r="G25" s="137" t="str">
        <f>VLOOKUP(E25,'LISTADO ATM'!$A$2:$B$897,2,0)</f>
        <v xml:space="preserve">ATM S/M Nacional El Millón (Núñez de Cáceres) </v>
      </c>
      <c r="H25" s="137" t="str">
        <f>VLOOKUP(E25,VIP!$A$2:$O17986,7,FALSE)</f>
        <v>Si</v>
      </c>
      <c r="I25" s="137" t="str">
        <f>VLOOKUP(E25,VIP!$A$2:$O9951,8,FALSE)</f>
        <v>Si</v>
      </c>
      <c r="J25" s="137" t="str">
        <f>VLOOKUP(E25,VIP!$A$2:$O9901,8,FALSE)</f>
        <v>Si</v>
      </c>
      <c r="K25" s="137" t="str">
        <f>VLOOKUP(E25,VIP!$A$2:$O13475,6,0)</f>
        <v>SI</v>
      </c>
      <c r="L25" s="127" t="s">
        <v>2444</v>
      </c>
      <c r="M25" s="138" t="s">
        <v>2448</v>
      </c>
      <c r="N25" s="138" t="s">
        <v>2455</v>
      </c>
      <c r="O25" s="137" t="s">
        <v>2456</v>
      </c>
      <c r="P25" s="140"/>
      <c r="Q25" s="138" t="s">
        <v>2444</v>
      </c>
    </row>
    <row r="26" spans="1:17" ht="18" x14ac:dyDescent="0.25">
      <c r="A26" s="137" t="str">
        <f>VLOOKUP(E26,'LISTADO ATM'!$A$2:$C$898,3,0)</f>
        <v>ESTE</v>
      </c>
      <c r="B26" s="134" t="s">
        <v>2617</v>
      </c>
      <c r="C26" s="139">
        <v>44327.863935185182</v>
      </c>
      <c r="D26" s="139" t="s">
        <v>2451</v>
      </c>
      <c r="E26" s="126">
        <v>651</v>
      </c>
      <c r="F26" s="148" t="str">
        <f>VLOOKUP(E26,VIP!$A$2:$O13122,2,0)</f>
        <v>DRBR651</v>
      </c>
      <c r="G26" s="137" t="str">
        <f>VLOOKUP(E26,'LISTADO ATM'!$A$2:$B$897,2,0)</f>
        <v>ATM Eco Petroleo Romana</v>
      </c>
      <c r="H26" s="137" t="str">
        <f>VLOOKUP(E26,VIP!$A$2:$O17985,7,FALSE)</f>
        <v>Si</v>
      </c>
      <c r="I26" s="137" t="str">
        <f>VLOOKUP(E26,VIP!$A$2:$O9950,8,FALSE)</f>
        <v>Si</v>
      </c>
      <c r="J26" s="137" t="str">
        <f>VLOOKUP(E26,VIP!$A$2:$O9900,8,FALSE)</f>
        <v>Si</v>
      </c>
      <c r="K26" s="137" t="str">
        <f>VLOOKUP(E26,VIP!$A$2:$O13474,6,0)</f>
        <v>NO</v>
      </c>
      <c r="L26" s="127" t="s">
        <v>2418</v>
      </c>
      <c r="M26" s="157" t="s">
        <v>2624</v>
      </c>
      <c r="N26" s="138" t="s">
        <v>2455</v>
      </c>
      <c r="O26" s="137" t="s">
        <v>2456</v>
      </c>
      <c r="P26" s="140"/>
      <c r="Q26" s="158">
        <v>44328.308333333334</v>
      </c>
    </row>
    <row r="27" spans="1:17" ht="18" x14ac:dyDescent="0.25">
      <c r="A27" s="137" t="str">
        <f>VLOOKUP(E27,'LISTADO ATM'!$A$2:$C$898,3,0)</f>
        <v>DISTRITO NACIONAL</v>
      </c>
      <c r="B27" s="134" t="s">
        <v>2616</v>
      </c>
      <c r="C27" s="139">
        <v>44327.868298611109</v>
      </c>
      <c r="D27" s="139" t="s">
        <v>2451</v>
      </c>
      <c r="E27" s="126">
        <v>354</v>
      </c>
      <c r="F27" s="148" t="str">
        <f>VLOOKUP(E27,VIP!$A$2:$O13121,2,0)</f>
        <v>DRBR354</v>
      </c>
      <c r="G27" s="137" t="str">
        <f>VLOOKUP(E27,'LISTADO ATM'!$A$2:$B$897,2,0)</f>
        <v xml:space="preserve">ATM Oficina Núñez de Cáceres II </v>
      </c>
      <c r="H27" s="137" t="str">
        <f>VLOOKUP(E27,VIP!$A$2:$O17984,7,FALSE)</f>
        <v>Si</v>
      </c>
      <c r="I27" s="137" t="str">
        <f>VLOOKUP(E27,VIP!$A$2:$O9949,8,FALSE)</f>
        <v>Si</v>
      </c>
      <c r="J27" s="137" t="str">
        <f>VLOOKUP(E27,VIP!$A$2:$O9899,8,FALSE)</f>
        <v>Si</v>
      </c>
      <c r="K27" s="137" t="str">
        <f>VLOOKUP(E27,VIP!$A$2:$O13473,6,0)</f>
        <v>NO</v>
      </c>
      <c r="L27" s="127" t="s">
        <v>2418</v>
      </c>
      <c r="M27" s="157" t="s">
        <v>2624</v>
      </c>
      <c r="N27" s="138" t="s">
        <v>2455</v>
      </c>
      <c r="O27" s="137" t="s">
        <v>2456</v>
      </c>
      <c r="P27" s="140"/>
      <c r="Q27" s="158">
        <v>44328.576388888891</v>
      </c>
    </row>
    <row r="28" spans="1:17" ht="18" x14ac:dyDescent="0.25">
      <c r="A28" s="137" t="str">
        <f>VLOOKUP(E28,'LISTADO ATM'!$A$2:$C$898,3,0)</f>
        <v>DISTRITO NACIONAL</v>
      </c>
      <c r="B28" s="134" t="s">
        <v>2615</v>
      </c>
      <c r="C28" s="139">
        <v>44327.86855324074</v>
      </c>
      <c r="D28" s="139" t="s">
        <v>2180</v>
      </c>
      <c r="E28" s="126">
        <v>904</v>
      </c>
      <c r="F28" s="148" t="str">
        <f>VLOOKUP(E28,VIP!$A$2:$O13120,2,0)</f>
        <v>DRBR24B</v>
      </c>
      <c r="G28" s="137" t="str">
        <f>VLOOKUP(E28,'LISTADO ATM'!$A$2:$B$897,2,0)</f>
        <v xml:space="preserve">ATM Oficina Multicentro La Sirena Churchill </v>
      </c>
      <c r="H28" s="137" t="str">
        <f>VLOOKUP(E28,VIP!$A$2:$O17983,7,FALSE)</f>
        <v>Si</v>
      </c>
      <c r="I28" s="137" t="str">
        <f>VLOOKUP(E28,VIP!$A$2:$O9948,8,FALSE)</f>
        <v>Si</v>
      </c>
      <c r="J28" s="137" t="str">
        <f>VLOOKUP(E28,VIP!$A$2:$O9898,8,FALSE)</f>
        <v>Si</v>
      </c>
      <c r="K28" s="137" t="str">
        <f>VLOOKUP(E28,VIP!$A$2:$O13472,6,0)</f>
        <v>SI</v>
      </c>
      <c r="L28" s="127" t="s">
        <v>2219</v>
      </c>
      <c r="M28" s="138" t="s">
        <v>2448</v>
      </c>
      <c r="N28" s="138" t="s">
        <v>2455</v>
      </c>
      <c r="O28" s="137" t="s">
        <v>2457</v>
      </c>
      <c r="P28" s="140"/>
      <c r="Q28" s="138" t="s">
        <v>2219</v>
      </c>
    </row>
    <row r="29" spans="1:17" ht="18" x14ac:dyDescent="0.25">
      <c r="A29" s="137" t="str">
        <f>VLOOKUP(E29,'LISTADO ATM'!$A$2:$C$898,3,0)</f>
        <v>DISTRITO NACIONAL</v>
      </c>
      <c r="B29" s="134" t="s">
        <v>2614</v>
      </c>
      <c r="C29" s="139">
        <v>44327.869756944441</v>
      </c>
      <c r="D29" s="139" t="s">
        <v>2180</v>
      </c>
      <c r="E29" s="126">
        <v>160</v>
      </c>
      <c r="F29" s="148" t="str">
        <f>VLOOKUP(E29,VIP!$A$2:$O13119,2,0)</f>
        <v>DRBR160</v>
      </c>
      <c r="G29" s="137" t="str">
        <f>VLOOKUP(E29,'LISTADO ATM'!$A$2:$B$897,2,0)</f>
        <v xml:space="preserve">ATM Oficina Herrera </v>
      </c>
      <c r="H29" s="137" t="str">
        <f>VLOOKUP(E29,VIP!$A$2:$O17982,7,FALSE)</f>
        <v>Si</v>
      </c>
      <c r="I29" s="137" t="str">
        <f>VLOOKUP(E29,VIP!$A$2:$O9947,8,FALSE)</f>
        <v>Si</v>
      </c>
      <c r="J29" s="137" t="str">
        <f>VLOOKUP(E29,VIP!$A$2:$O9897,8,FALSE)</f>
        <v>Si</v>
      </c>
      <c r="K29" s="137" t="str">
        <f>VLOOKUP(E29,VIP!$A$2:$O13471,6,0)</f>
        <v>NO</v>
      </c>
      <c r="L29" s="127" t="s">
        <v>2219</v>
      </c>
      <c r="M29" s="138" t="s">
        <v>2448</v>
      </c>
      <c r="N29" s="138" t="s">
        <v>2455</v>
      </c>
      <c r="O29" s="137" t="s">
        <v>2457</v>
      </c>
      <c r="P29" s="140"/>
      <c r="Q29" s="138" t="s">
        <v>2219</v>
      </c>
    </row>
    <row r="30" spans="1:17" ht="18" x14ac:dyDescent="0.25">
      <c r="A30" s="137" t="str">
        <f>VLOOKUP(E30,'LISTADO ATM'!$A$2:$C$898,3,0)</f>
        <v>ESTE</v>
      </c>
      <c r="B30" s="134" t="s">
        <v>2613</v>
      </c>
      <c r="C30" s="139">
        <v>44327.870428240742</v>
      </c>
      <c r="D30" s="139" t="s">
        <v>2451</v>
      </c>
      <c r="E30" s="126">
        <v>399</v>
      </c>
      <c r="F30" s="148" t="str">
        <f>VLOOKUP(E30,VIP!$A$2:$O13118,2,0)</f>
        <v>DRBR399</v>
      </c>
      <c r="G30" s="137" t="str">
        <f>VLOOKUP(E30,'LISTADO ATM'!$A$2:$B$897,2,0)</f>
        <v xml:space="preserve">ATM Oficina La Romana II </v>
      </c>
      <c r="H30" s="137" t="str">
        <f>VLOOKUP(E30,VIP!$A$2:$O17981,7,FALSE)</f>
        <v>Si</v>
      </c>
      <c r="I30" s="137" t="str">
        <f>VLOOKUP(E30,VIP!$A$2:$O9946,8,FALSE)</f>
        <v>Si</v>
      </c>
      <c r="J30" s="137" t="str">
        <f>VLOOKUP(E30,VIP!$A$2:$O9896,8,FALSE)</f>
        <v>Si</v>
      </c>
      <c r="K30" s="137" t="str">
        <f>VLOOKUP(E30,VIP!$A$2:$O13470,6,0)</f>
        <v>NO</v>
      </c>
      <c r="L30" s="127" t="s">
        <v>2622</v>
      </c>
      <c r="M30" s="157" t="s">
        <v>2624</v>
      </c>
      <c r="N30" s="138" t="s">
        <v>2455</v>
      </c>
      <c r="O30" s="137" t="s">
        <v>2456</v>
      </c>
      <c r="P30" s="140"/>
      <c r="Q30" s="158">
        <v>44328.430555555555</v>
      </c>
    </row>
    <row r="31" spans="1:17" ht="18" x14ac:dyDescent="0.25">
      <c r="A31" s="137" t="str">
        <f>VLOOKUP(E31,'LISTADO ATM'!$A$2:$C$898,3,0)</f>
        <v>DISTRITO NACIONAL</v>
      </c>
      <c r="B31" s="134" t="s">
        <v>2612</v>
      </c>
      <c r="C31" s="139">
        <v>44327.87127314815</v>
      </c>
      <c r="D31" s="139" t="s">
        <v>2180</v>
      </c>
      <c r="E31" s="126">
        <v>424</v>
      </c>
      <c r="F31" s="148" t="str">
        <f>VLOOKUP(E31,VIP!$A$2:$O13117,2,0)</f>
        <v>DRBR424</v>
      </c>
      <c r="G31" s="137" t="str">
        <f>VLOOKUP(E31,'LISTADO ATM'!$A$2:$B$897,2,0)</f>
        <v xml:space="preserve">ATM UNP Jumbo Luperón I </v>
      </c>
      <c r="H31" s="137" t="str">
        <f>VLOOKUP(E31,VIP!$A$2:$O17980,7,FALSE)</f>
        <v>Si</v>
      </c>
      <c r="I31" s="137" t="str">
        <f>VLOOKUP(E31,VIP!$A$2:$O9945,8,FALSE)</f>
        <v>Si</v>
      </c>
      <c r="J31" s="137" t="str">
        <f>VLOOKUP(E31,VIP!$A$2:$O9895,8,FALSE)</f>
        <v>Si</v>
      </c>
      <c r="K31" s="137" t="str">
        <f>VLOOKUP(E31,VIP!$A$2:$O13469,6,0)</f>
        <v>NO</v>
      </c>
      <c r="L31" s="127" t="s">
        <v>2219</v>
      </c>
      <c r="M31" s="157" t="s">
        <v>2624</v>
      </c>
      <c r="N31" s="138" t="s">
        <v>2455</v>
      </c>
      <c r="O31" s="137" t="s">
        <v>2457</v>
      </c>
      <c r="P31" s="140"/>
      <c r="Q31" s="158">
        <v>44328.557638888888</v>
      </c>
    </row>
    <row r="32" spans="1:17" ht="18" x14ac:dyDescent="0.25">
      <c r="A32" s="137" t="str">
        <f>VLOOKUP(E32,'LISTADO ATM'!$A$2:$C$898,3,0)</f>
        <v>SUR</v>
      </c>
      <c r="B32" s="134" t="s">
        <v>2611</v>
      </c>
      <c r="C32" s="139">
        <v>44327.902048611111</v>
      </c>
      <c r="D32" s="139" t="s">
        <v>2180</v>
      </c>
      <c r="E32" s="126">
        <v>182</v>
      </c>
      <c r="F32" s="148" t="str">
        <f>VLOOKUP(E32,VIP!$A$2:$O13116,2,0)</f>
        <v>DRBR182</v>
      </c>
      <c r="G32" s="137" t="str">
        <f>VLOOKUP(E32,'LISTADO ATM'!$A$2:$B$897,2,0)</f>
        <v xml:space="preserve">ATM Barahona Comb </v>
      </c>
      <c r="H32" s="137" t="str">
        <f>VLOOKUP(E32,VIP!$A$2:$O17979,7,FALSE)</f>
        <v>Si</v>
      </c>
      <c r="I32" s="137" t="str">
        <f>VLOOKUP(E32,VIP!$A$2:$O9944,8,FALSE)</f>
        <v>Si</v>
      </c>
      <c r="J32" s="137" t="str">
        <f>VLOOKUP(E32,VIP!$A$2:$O9894,8,FALSE)</f>
        <v>Si</v>
      </c>
      <c r="K32" s="137" t="str">
        <f>VLOOKUP(E32,VIP!$A$2:$O13468,6,0)</f>
        <v>NO</v>
      </c>
      <c r="L32" s="127" t="s">
        <v>2219</v>
      </c>
      <c r="M32" s="157" t="s">
        <v>2624</v>
      </c>
      <c r="N32" s="138" t="s">
        <v>2455</v>
      </c>
      <c r="O32" s="137" t="s">
        <v>2457</v>
      </c>
      <c r="P32" s="140"/>
      <c r="Q32" s="158">
        <v>44328.554166666669</v>
      </c>
    </row>
    <row r="33" spans="1:17" ht="18" x14ac:dyDescent="0.25">
      <c r="A33" s="137" t="str">
        <f>VLOOKUP(E33,'LISTADO ATM'!$A$2:$C$898,3,0)</f>
        <v>DISTRITO NACIONAL</v>
      </c>
      <c r="B33" s="134" t="s">
        <v>2610</v>
      </c>
      <c r="C33" s="139">
        <v>44327.902881944443</v>
      </c>
      <c r="D33" s="139" t="s">
        <v>2180</v>
      </c>
      <c r="E33" s="126">
        <v>858</v>
      </c>
      <c r="F33" s="148" t="str">
        <f>VLOOKUP(E33,VIP!$A$2:$O13115,2,0)</f>
        <v>DRBR858</v>
      </c>
      <c r="G33" s="137" t="str">
        <f>VLOOKUP(E33,'LISTADO ATM'!$A$2:$B$897,2,0)</f>
        <v xml:space="preserve">ATM Cooperativa Maestros (COOPNAMA) </v>
      </c>
      <c r="H33" s="137" t="str">
        <f>VLOOKUP(E33,VIP!$A$2:$O17978,7,FALSE)</f>
        <v>Si</v>
      </c>
      <c r="I33" s="137" t="str">
        <f>VLOOKUP(E33,VIP!$A$2:$O9943,8,FALSE)</f>
        <v>No</v>
      </c>
      <c r="J33" s="137" t="str">
        <f>VLOOKUP(E33,VIP!$A$2:$O9893,8,FALSE)</f>
        <v>No</v>
      </c>
      <c r="K33" s="137" t="str">
        <f>VLOOKUP(E33,VIP!$A$2:$O13467,6,0)</f>
        <v>NO</v>
      </c>
      <c r="L33" s="127" t="s">
        <v>2219</v>
      </c>
      <c r="M33" s="157" t="s">
        <v>2624</v>
      </c>
      <c r="N33" s="138" t="s">
        <v>2455</v>
      </c>
      <c r="O33" s="137" t="s">
        <v>2457</v>
      </c>
      <c r="P33" s="140"/>
      <c r="Q33" s="158">
        <v>44328.318749999999</v>
      </c>
    </row>
    <row r="34" spans="1:17" ht="18" x14ac:dyDescent="0.25">
      <c r="A34" s="137" t="str">
        <f>VLOOKUP(E34,'LISTADO ATM'!$A$2:$C$898,3,0)</f>
        <v>NORTE</v>
      </c>
      <c r="B34" s="134" t="s">
        <v>2609</v>
      </c>
      <c r="C34" s="139">
        <v>44327.909780092596</v>
      </c>
      <c r="D34" s="139" t="s">
        <v>2181</v>
      </c>
      <c r="E34" s="126">
        <v>351</v>
      </c>
      <c r="F34" s="148" t="str">
        <f>VLOOKUP(E34,VIP!$A$2:$O13112,2,0)</f>
        <v>DRBR351</v>
      </c>
      <c r="G34" s="137" t="str">
        <f>VLOOKUP(E34,'LISTADO ATM'!$A$2:$B$897,2,0)</f>
        <v xml:space="preserve">ATM S/M José Luís (Puerto Plata) </v>
      </c>
      <c r="H34" s="137" t="str">
        <f>VLOOKUP(E34,VIP!$A$2:$O17975,7,FALSE)</f>
        <v>Si</v>
      </c>
      <c r="I34" s="137" t="str">
        <f>VLOOKUP(E34,VIP!$A$2:$O9940,8,FALSE)</f>
        <v>Si</v>
      </c>
      <c r="J34" s="137" t="str">
        <f>VLOOKUP(E34,VIP!$A$2:$O9890,8,FALSE)</f>
        <v>Si</v>
      </c>
      <c r="K34" s="137" t="str">
        <f>VLOOKUP(E34,VIP!$A$2:$O13464,6,0)</f>
        <v>NO</v>
      </c>
      <c r="L34" s="127" t="s">
        <v>2470</v>
      </c>
      <c r="M34" s="157" t="s">
        <v>2624</v>
      </c>
      <c r="N34" s="138" t="s">
        <v>2455</v>
      </c>
      <c r="O34" s="137" t="s">
        <v>2577</v>
      </c>
      <c r="P34" s="140"/>
      <c r="Q34" s="158">
        <v>44328.579861111109</v>
      </c>
    </row>
    <row r="35" spans="1:17" ht="18" x14ac:dyDescent="0.25">
      <c r="A35" s="137" t="str">
        <f>VLOOKUP(E35,'LISTADO ATM'!$A$2:$C$898,3,0)</f>
        <v>NORTE</v>
      </c>
      <c r="B35" s="134" t="s">
        <v>2608</v>
      </c>
      <c r="C35" s="139">
        <v>44327.911377314813</v>
      </c>
      <c r="D35" s="139" t="s">
        <v>2181</v>
      </c>
      <c r="E35" s="126">
        <v>965</v>
      </c>
      <c r="F35" s="148" t="str">
        <f>VLOOKUP(E35,VIP!$A$2:$O13111,2,0)</f>
        <v>DRBR965</v>
      </c>
      <c r="G35" s="137" t="str">
        <f>VLOOKUP(E35,'LISTADO ATM'!$A$2:$B$897,2,0)</f>
        <v xml:space="preserve">ATM S/M La Fuente FUN (Santiago) </v>
      </c>
      <c r="H35" s="137" t="str">
        <f>VLOOKUP(E35,VIP!$A$2:$O17974,7,FALSE)</f>
        <v>Si</v>
      </c>
      <c r="I35" s="137" t="str">
        <f>VLOOKUP(E35,VIP!$A$2:$O9939,8,FALSE)</f>
        <v>Si</v>
      </c>
      <c r="J35" s="137" t="str">
        <f>VLOOKUP(E35,VIP!$A$2:$O9889,8,FALSE)</f>
        <v>Si</v>
      </c>
      <c r="K35" s="137" t="str">
        <f>VLOOKUP(E35,VIP!$A$2:$O13463,6,0)</f>
        <v>NO</v>
      </c>
      <c r="L35" s="127" t="s">
        <v>2470</v>
      </c>
      <c r="M35" s="138" t="s">
        <v>2448</v>
      </c>
      <c r="N35" s="138" t="s">
        <v>2455</v>
      </c>
      <c r="O35" s="137" t="s">
        <v>2577</v>
      </c>
      <c r="P35" s="140"/>
      <c r="Q35" s="138" t="s">
        <v>2470</v>
      </c>
    </row>
    <row r="36" spans="1:17" ht="18" x14ac:dyDescent="0.25">
      <c r="A36" s="137" t="str">
        <f>VLOOKUP(E36,'LISTADO ATM'!$A$2:$C$898,3,0)</f>
        <v>DISTRITO NACIONAL</v>
      </c>
      <c r="B36" s="134" t="s">
        <v>2607</v>
      </c>
      <c r="C36" s="139">
        <v>44327.91951388889</v>
      </c>
      <c r="D36" s="139" t="s">
        <v>2451</v>
      </c>
      <c r="E36" s="126">
        <v>70</v>
      </c>
      <c r="F36" s="148" t="str">
        <f>VLOOKUP(E36,VIP!$A$2:$O13110,2,0)</f>
        <v>DRBR070</v>
      </c>
      <c r="G36" s="137" t="str">
        <f>VLOOKUP(E36,'LISTADO ATM'!$A$2:$B$897,2,0)</f>
        <v xml:space="preserve">ATM Autoservicio Plaza Lama Zona Oriental </v>
      </c>
      <c r="H36" s="137" t="str">
        <f>VLOOKUP(E36,VIP!$A$2:$O17973,7,FALSE)</f>
        <v>Si</v>
      </c>
      <c r="I36" s="137" t="str">
        <f>VLOOKUP(E36,VIP!$A$2:$O9938,8,FALSE)</f>
        <v>Si</v>
      </c>
      <c r="J36" s="137" t="str">
        <f>VLOOKUP(E36,VIP!$A$2:$O9888,8,FALSE)</f>
        <v>Si</v>
      </c>
      <c r="K36" s="137" t="str">
        <f>VLOOKUP(E36,VIP!$A$2:$O13462,6,0)</f>
        <v>NO</v>
      </c>
      <c r="L36" s="127" t="s">
        <v>2564</v>
      </c>
      <c r="M36" s="138" t="s">
        <v>2448</v>
      </c>
      <c r="N36" s="138" t="s">
        <v>2455</v>
      </c>
      <c r="O36" s="137" t="s">
        <v>2456</v>
      </c>
      <c r="P36" s="140"/>
      <c r="Q36" s="138" t="s">
        <v>2564</v>
      </c>
    </row>
    <row r="37" spans="1:17" ht="18" x14ac:dyDescent="0.25">
      <c r="A37" s="137" t="str">
        <f>VLOOKUP(E37,'LISTADO ATM'!$A$2:$C$898,3,0)</f>
        <v>DISTRITO NACIONAL</v>
      </c>
      <c r="B37" s="134" t="s">
        <v>2606</v>
      </c>
      <c r="C37" s="139">
        <v>44327.922256944446</v>
      </c>
      <c r="D37" s="139" t="s">
        <v>2474</v>
      </c>
      <c r="E37" s="126">
        <v>946</v>
      </c>
      <c r="F37" s="148" t="str">
        <f>VLOOKUP(E37,VIP!$A$2:$O13109,2,0)</f>
        <v>DRBR24R</v>
      </c>
      <c r="G37" s="137" t="str">
        <f>VLOOKUP(E37,'LISTADO ATM'!$A$2:$B$897,2,0)</f>
        <v xml:space="preserve">ATM Oficina Núñez de Cáceres I </v>
      </c>
      <c r="H37" s="137" t="str">
        <f>VLOOKUP(E37,VIP!$A$2:$O17972,7,FALSE)</f>
        <v>Si</v>
      </c>
      <c r="I37" s="137" t="str">
        <f>VLOOKUP(E37,VIP!$A$2:$O9937,8,FALSE)</f>
        <v>Si</v>
      </c>
      <c r="J37" s="137" t="str">
        <f>VLOOKUP(E37,VIP!$A$2:$O9887,8,FALSE)</f>
        <v>Si</v>
      </c>
      <c r="K37" s="137" t="str">
        <f>VLOOKUP(E37,VIP!$A$2:$O13461,6,0)</f>
        <v>NO</v>
      </c>
      <c r="L37" s="127" t="s">
        <v>2564</v>
      </c>
      <c r="M37" s="138" t="s">
        <v>2448</v>
      </c>
      <c r="N37" s="138" t="s">
        <v>2455</v>
      </c>
      <c r="O37" s="137" t="s">
        <v>2475</v>
      </c>
      <c r="P37" s="140"/>
      <c r="Q37" s="138" t="s">
        <v>2564</v>
      </c>
    </row>
    <row r="38" spans="1:17" ht="18" x14ac:dyDescent="0.25">
      <c r="A38" s="137" t="str">
        <f>VLOOKUP(E38,'LISTADO ATM'!$A$2:$C$898,3,0)</f>
        <v>DISTRITO NACIONAL</v>
      </c>
      <c r="B38" s="134" t="s">
        <v>2605</v>
      </c>
      <c r="C38" s="139">
        <v>44327.923645833333</v>
      </c>
      <c r="D38" s="139" t="s">
        <v>2451</v>
      </c>
      <c r="E38" s="126">
        <v>165</v>
      </c>
      <c r="F38" s="148" t="str">
        <f>VLOOKUP(E38,VIP!$A$2:$O13108,2,0)</f>
        <v>DRBR165</v>
      </c>
      <c r="G38" s="137" t="str">
        <f>VLOOKUP(E38,'LISTADO ATM'!$A$2:$B$897,2,0)</f>
        <v>ATM Autoservicio Megacentro</v>
      </c>
      <c r="H38" s="137" t="str">
        <f>VLOOKUP(E38,VIP!$A$2:$O17971,7,FALSE)</f>
        <v>Si</v>
      </c>
      <c r="I38" s="137" t="str">
        <f>VLOOKUP(E38,VIP!$A$2:$O9936,8,FALSE)</f>
        <v>Si</v>
      </c>
      <c r="J38" s="137" t="str">
        <f>VLOOKUP(E38,VIP!$A$2:$O9886,8,FALSE)</f>
        <v>Si</v>
      </c>
      <c r="K38" s="137" t="str">
        <f>VLOOKUP(E38,VIP!$A$2:$O13460,6,0)</f>
        <v>SI</v>
      </c>
      <c r="L38" s="127" t="s">
        <v>2564</v>
      </c>
      <c r="M38" s="157" t="s">
        <v>2624</v>
      </c>
      <c r="N38" s="138" t="s">
        <v>2455</v>
      </c>
      <c r="O38" s="137" t="s">
        <v>2456</v>
      </c>
      <c r="P38" s="140"/>
      <c r="Q38" s="158">
        <v>44328.566666666666</v>
      </c>
    </row>
    <row r="39" spans="1:17" ht="18" x14ac:dyDescent="0.25">
      <c r="A39" s="137" t="str">
        <f>VLOOKUP(E39,'LISTADO ATM'!$A$2:$C$898,3,0)</f>
        <v>NORTE</v>
      </c>
      <c r="B39" s="134" t="s">
        <v>2604</v>
      </c>
      <c r="C39" s="139">
        <v>44327.924710648149</v>
      </c>
      <c r="D39" s="139" t="s">
        <v>2474</v>
      </c>
      <c r="E39" s="126">
        <v>857</v>
      </c>
      <c r="F39" s="148" t="str">
        <f>VLOOKUP(E39,VIP!$A$2:$O13107,2,0)</f>
        <v>DRBR857</v>
      </c>
      <c r="G39" s="137" t="str">
        <f>VLOOKUP(E39,'LISTADO ATM'!$A$2:$B$897,2,0)</f>
        <v xml:space="preserve">ATM Oficina Los Alamos </v>
      </c>
      <c r="H39" s="137" t="str">
        <f>VLOOKUP(E39,VIP!$A$2:$O17970,7,FALSE)</f>
        <v>Si</v>
      </c>
      <c r="I39" s="137" t="str">
        <f>VLOOKUP(E39,VIP!$A$2:$O9935,8,FALSE)</f>
        <v>Si</v>
      </c>
      <c r="J39" s="137" t="str">
        <f>VLOOKUP(E39,VIP!$A$2:$O9885,8,FALSE)</f>
        <v>Si</v>
      </c>
      <c r="K39" s="137" t="str">
        <f>VLOOKUP(E39,VIP!$A$2:$O13459,6,0)</f>
        <v>NO</v>
      </c>
      <c r="L39" s="127" t="s">
        <v>2564</v>
      </c>
      <c r="M39" s="157" t="s">
        <v>2624</v>
      </c>
      <c r="N39" s="138" t="s">
        <v>2455</v>
      </c>
      <c r="O39" s="137" t="s">
        <v>2475</v>
      </c>
      <c r="P39" s="140"/>
      <c r="Q39" s="158">
        <v>44328.554861111108</v>
      </c>
    </row>
    <row r="40" spans="1:17" ht="18" x14ac:dyDescent="0.25">
      <c r="A40" s="137" t="str">
        <f>VLOOKUP(E40,'LISTADO ATM'!$A$2:$C$898,3,0)</f>
        <v>ESTE</v>
      </c>
      <c r="B40" s="134" t="s">
        <v>2603</v>
      </c>
      <c r="C40" s="139">
        <v>44327.927372685182</v>
      </c>
      <c r="D40" s="139" t="s">
        <v>2451</v>
      </c>
      <c r="E40" s="126">
        <v>386</v>
      </c>
      <c r="F40" s="148" t="str">
        <f>VLOOKUP(E40,VIP!$A$2:$O13106,2,0)</f>
        <v>DRBR386</v>
      </c>
      <c r="G40" s="137" t="str">
        <f>VLOOKUP(E40,'LISTADO ATM'!$A$2:$B$897,2,0)</f>
        <v xml:space="preserve">ATM Plaza Verón II </v>
      </c>
      <c r="H40" s="137" t="str">
        <f>VLOOKUP(E40,VIP!$A$2:$O17969,7,FALSE)</f>
        <v>Si</v>
      </c>
      <c r="I40" s="137" t="str">
        <f>VLOOKUP(E40,VIP!$A$2:$O9934,8,FALSE)</f>
        <v>Si</v>
      </c>
      <c r="J40" s="137" t="str">
        <f>VLOOKUP(E40,VIP!$A$2:$O9884,8,FALSE)</f>
        <v>Si</v>
      </c>
      <c r="K40" s="137" t="str">
        <f>VLOOKUP(E40,VIP!$A$2:$O13458,6,0)</f>
        <v>NO</v>
      </c>
      <c r="L40" s="127" t="s">
        <v>2622</v>
      </c>
      <c r="M40" s="157" t="s">
        <v>2624</v>
      </c>
      <c r="N40" s="138" t="s">
        <v>2455</v>
      </c>
      <c r="O40" s="137" t="s">
        <v>2456</v>
      </c>
      <c r="P40" s="140"/>
      <c r="Q40" s="158">
        <v>44328.572916666664</v>
      </c>
    </row>
    <row r="41" spans="1:17" ht="18" x14ac:dyDescent="0.25">
      <c r="A41" s="137" t="str">
        <f>VLOOKUP(E41,'LISTADO ATM'!$A$2:$C$898,3,0)</f>
        <v>DISTRITO NACIONAL</v>
      </c>
      <c r="B41" s="134" t="s">
        <v>2602</v>
      </c>
      <c r="C41" s="139">
        <v>44327.972511574073</v>
      </c>
      <c r="D41" s="139" t="s">
        <v>2180</v>
      </c>
      <c r="E41" s="126">
        <v>517</v>
      </c>
      <c r="F41" s="148" t="str">
        <f>VLOOKUP(E41,VIP!$A$2:$O13105,2,0)</f>
        <v>DRBR517</v>
      </c>
      <c r="G41" s="137" t="str">
        <f>VLOOKUP(E41,'LISTADO ATM'!$A$2:$B$897,2,0)</f>
        <v xml:space="preserve">ATM Autobanco Oficina Sans Soucí </v>
      </c>
      <c r="H41" s="137" t="str">
        <f>VLOOKUP(E41,VIP!$A$2:$O17968,7,FALSE)</f>
        <v>Si</v>
      </c>
      <c r="I41" s="137" t="str">
        <f>VLOOKUP(E41,VIP!$A$2:$O9933,8,FALSE)</f>
        <v>Si</v>
      </c>
      <c r="J41" s="137" t="str">
        <f>VLOOKUP(E41,VIP!$A$2:$O9883,8,FALSE)</f>
        <v>Si</v>
      </c>
      <c r="K41" s="137" t="str">
        <f>VLOOKUP(E41,VIP!$A$2:$O13457,6,0)</f>
        <v>SI</v>
      </c>
      <c r="L41" s="127" t="s">
        <v>2219</v>
      </c>
      <c r="M41" s="157" t="s">
        <v>2624</v>
      </c>
      <c r="N41" s="138" t="s">
        <v>2455</v>
      </c>
      <c r="O41" s="137" t="s">
        <v>2457</v>
      </c>
      <c r="P41" s="140"/>
      <c r="Q41" s="158">
        <v>44328.588888888888</v>
      </c>
    </row>
    <row r="42" spans="1:17" ht="18" x14ac:dyDescent="0.25">
      <c r="A42" s="137" t="str">
        <f>VLOOKUP(E42,'LISTADO ATM'!$A$2:$C$898,3,0)</f>
        <v>NORTE</v>
      </c>
      <c r="B42" s="134" t="s">
        <v>2601</v>
      </c>
      <c r="C42" s="139">
        <v>44327.976724537039</v>
      </c>
      <c r="D42" s="139" t="s">
        <v>2181</v>
      </c>
      <c r="E42" s="126">
        <v>285</v>
      </c>
      <c r="F42" s="148" t="str">
        <f>VLOOKUP(E42,VIP!$A$2:$O13104,2,0)</f>
        <v>DRBR285</v>
      </c>
      <c r="G42" s="137" t="str">
        <f>VLOOKUP(E42,'LISTADO ATM'!$A$2:$B$897,2,0)</f>
        <v xml:space="preserve">ATM Oficina Camino Real (Puerto Plata) </v>
      </c>
      <c r="H42" s="137" t="str">
        <f>VLOOKUP(E42,VIP!$A$2:$O17967,7,FALSE)</f>
        <v>Si</v>
      </c>
      <c r="I42" s="137" t="str">
        <f>VLOOKUP(E42,VIP!$A$2:$O9932,8,FALSE)</f>
        <v>Si</v>
      </c>
      <c r="J42" s="137" t="str">
        <f>VLOOKUP(E42,VIP!$A$2:$O9882,8,FALSE)</f>
        <v>Si</v>
      </c>
      <c r="K42" s="137" t="str">
        <f>VLOOKUP(E42,VIP!$A$2:$O13456,6,0)</f>
        <v>NO</v>
      </c>
      <c r="L42" s="127" t="s">
        <v>2421</v>
      </c>
      <c r="M42" s="157" t="s">
        <v>2624</v>
      </c>
      <c r="N42" s="138" t="s">
        <v>2455</v>
      </c>
      <c r="O42" s="137" t="s">
        <v>2577</v>
      </c>
      <c r="P42" s="140"/>
      <c r="Q42" s="158">
        <v>44328.306250000001</v>
      </c>
    </row>
    <row r="43" spans="1:17" ht="18" x14ac:dyDescent="0.25">
      <c r="A43" s="137" t="str">
        <f>VLOOKUP(E43,'LISTADO ATM'!$A$2:$C$898,3,0)</f>
        <v>NORTE</v>
      </c>
      <c r="B43" s="134" t="s">
        <v>2600</v>
      </c>
      <c r="C43" s="139">
        <v>44328.00571759259</v>
      </c>
      <c r="D43" s="139" t="s">
        <v>2474</v>
      </c>
      <c r="E43" s="126">
        <v>431</v>
      </c>
      <c r="F43" s="148" t="str">
        <f>VLOOKUP(E43,VIP!$A$2:$O13103,2,0)</f>
        <v>DRBR583</v>
      </c>
      <c r="G43" s="137" t="str">
        <f>VLOOKUP(E43,'LISTADO ATM'!$A$2:$B$897,2,0)</f>
        <v xml:space="preserve">ATM Autoservicio Sol (Santiago) </v>
      </c>
      <c r="H43" s="137" t="str">
        <f>VLOOKUP(E43,VIP!$A$2:$O17966,7,FALSE)</f>
        <v>Si</v>
      </c>
      <c r="I43" s="137" t="str">
        <f>VLOOKUP(E43,VIP!$A$2:$O9931,8,FALSE)</f>
        <v>Si</v>
      </c>
      <c r="J43" s="137" t="str">
        <f>VLOOKUP(E43,VIP!$A$2:$O9881,8,FALSE)</f>
        <v>Si</v>
      </c>
      <c r="K43" s="137" t="str">
        <f>VLOOKUP(E43,VIP!$A$2:$O13455,6,0)</f>
        <v>SI</v>
      </c>
      <c r="L43" s="127" t="s">
        <v>2564</v>
      </c>
      <c r="M43" s="157" t="s">
        <v>2624</v>
      </c>
      <c r="N43" s="138" t="s">
        <v>2455</v>
      </c>
      <c r="O43" s="137" t="s">
        <v>2475</v>
      </c>
      <c r="P43" s="140"/>
      <c r="Q43" s="158">
        <v>44328.425694444442</v>
      </c>
    </row>
    <row r="44" spans="1:17" ht="18" x14ac:dyDescent="0.25">
      <c r="A44" s="137" t="str">
        <f>VLOOKUP(E44,'LISTADO ATM'!$A$2:$C$898,3,0)</f>
        <v>DISTRITO NACIONAL</v>
      </c>
      <c r="B44" s="134" t="s">
        <v>2599</v>
      </c>
      <c r="C44" s="139">
        <v>44328.02652777778</v>
      </c>
      <c r="D44" s="139" t="s">
        <v>2180</v>
      </c>
      <c r="E44" s="126">
        <v>10</v>
      </c>
      <c r="F44" s="148" t="str">
        <f>VLOOKUP(E44,VIP!$A$2:$O13102,2,0)</f>
        <v>DRBR010</v>
      </c>
      <c r="G44" s="137" t="str">
        <f>VLOOKUP(E44,'LISTADO ATM'!$A$2:$B$897,2,0)</f>
        <v xml:space="preserve">ATM Ministerio Salud Pública </v>
      </c>
      <c r="H44" s="137" t="str">
        <f>VLOOKUP(E44,VIP!$A$2:$O17965,7,FALSE)</f>
        <v>Si</v>
      </c>
      <c r="I44" s="137" t="str">
        <f>VLOOKUP(E44,VIP!$A$2:$O9930,8,FALSE)</f>
        <v>Si</v>
      </c>
      <c r="J44" s="137" t="str">
        <f>VLOOKUP(E44,VIP!$A$2:$O9880,8,FALSE)</f>
        <v>Si</v>
      </c>
      <c r="K44" s="137" t="str">
        <f>VLOOKUP(E44,VIP!$A$2:$O13454,6,0)</f>
        <v>NO</v>
      </c>
      <c r="L44" s="127" t="s">
        <v>2219</v>
      </c>
      <c r="M44" s="157" t="s">
        <v>2624</v>
      </c>
      <c r="N44" s="138" t="s">
        <v>2455</v>
      </c>
      <c r="O44" s="137" t="s">
        <v>2457</v>
      </c>
      <c r="P44" s="140"/>
      <c r="Q44" s="158">
        <v>44328.560416666667</v>
      </c>
    </row>
    <row r="45" spans="1:17" ht="18" x14ac:dyDescent="0.25">
      <c r="A45" s="137" t="str">
        <f>VLOOKUP(E45,'LISTADO ATM'!$A$2:$C$898,3,0)</f>
        <v>SUR</v>
      </c>
      <c r="B45" s="134" t="s">
        <v>2598</v>
      </c>
      <c r="C45" s="139">
        <v>44328.026886574073</v>
      </c>
      <c r="D45" s="139" t="s">
        <v>2180</v>
      </c>
      <c r="E45" s="126">
        <v>360</v>
      </c>
      <c r="F45" s="148" t="str">
        <f>VLOOKUP(E45,VIP!$A$2:$O13101,2,0)</f>
        <v>DRBR360</v>
      </c>
      <c r="G45" s="137" t="str">
        <f>VLOOKUP(E45,'LISTADO ATM'!$A$2:$B$897,2,0)</f>
        <v>ATM Ayuntamiento Guayabal</v>
      </c>
      <c r="H45" s="137" t="str">
        <f>VLOOKUP(E45,VIP!$A$2:$O17964,7,FALSE)</f>
        <v>si</v>
      </c>
      <c r="I45" s="137" t="str">
        <f>VLOOKUP(E45,VIP!$A$2:$O9929,8,FALSE)</f>
        <v>si</v>
      </c>
      <c r="J45" s="137" t="str">
        <f>VLOOKUP(E45,VIP!$A$2:$O9879,8,FALSE)</f>
        <v>si</v>
      </c>
      <c r="K45" s="137" t="str">
        <f>VLOOKUP(E45,VIP!$A$2:$O13453,6,0)</f>
        <v>NO</v>
      </c>
      <c r="L45" s="127" t="s">
        <v>2219</v>
      </c>
      <c r="M45" s="138" t="s">
        <v>2448</v>
      </c>
      <c r="N45" s="138" t="s">
        <v>2455</v>
      </c>
      <c r="O45" s="137" t="s">
        <v>2457</v>
      </c>
      <c r="P45" s="140"/>
      <c r="Q45" s="138" t="s">
        <v>2219</v>
      </c>
    </row>
    <row r="46" spans="1:17" ht="18" x14ac:dyDescent="0.25">
      <c r="A46" s="137" t="str">
        <f>VLOOKUP(E46,'LISTADO ATM'!$A$2:$C$898,3,0)</f>
        <v>DISTRITO NACIONAL</v>
      </c>
      <c r="B46" s="134" t="s">
        <v>2597</v>
      </c>
      <c r="C46" s="139">
        <v>44328.027581018519</v>
      </c>
      <c r="D46" s="139" t="s">
        <v>2180</v>
      </c>
      <c r="E46" s="126">
        <v>522</v>
      </c>
      <c r="F46" s="148" t="str">
        <f>VLOOKUP(E46,VIP!$A$2:$O13100,2,0)</f>
        <v>DRBR522</v>
      </c>
      <c r="G46" s="137" t="str">
        <f>VLOOKUP(E46,'LISTADO ATM'!$A$2:$B$897,2,0)</f>
        <v xml:space="preserve">ATM Oficina Galería 360 </v>
      </c>
      <c r="H46" s="137" t="str">
        <f>VLOOKUP(E46,VIP!$A$2:$O17963,7,FALSE)</f>
        <v>Si</v>
      </c>
      <c r="I46" s="137" t="str">
        <f>VLOOKUP(E46,VIP!$A$2:$O9928,8,FALSE)</f>
        <v>Si</v>
      </c>
      <c r="J46" s="137" t="str">
        <f>VLOOKUP(E46,VIP!$A$2:$O9878,8,FALSE)</f>
        <v>Si</v>
      </c>
      <c r="K46" s="137" t="str">
        <f>VLOOKUP(E46,VIP!$A$2:$O13452,6,0)</f>
        <v>SI</v>
      </c>
      <c r="L46" s="153" t="s">
        <v>2219</v>
      </c>
      <c r="M46" s="157" t="s">
        <v>2624</v>
      </c>
      <c r="N46" s="138" t="s">
        <v>2455</v>
      </c>
      <c r="O46" s="137" t="s">
        <v>2457</v>
      </c>
      <c r="P46" s="140"/>
      <c r="Q46" s="158">
        <v>44328.560416666667</v>
      </c>
    </row>
    <row r="47" spans="1:17" ht="18" x14ac:dyDescent="0.25">
      <c r="A47" s="137" t="str">
        <f>VLOOKUP(E47,'LISTADO ATM'!$A$2:$C$898,3,0)</f>
        <v>DISTRITO NACIONAL</v>
      </c>
      <c r="B47" s="134" t="s">
        <v>2596</v>
      </c>
      <c r="C47" s="139">
        <v>44328.027986111112</v>
      </c>
      <c r="D47" s="139" t="s">
        <v>2180</v>
      </c>
      <c r="E47" s="126">
        <v>902</v>
      </c>
      <c r="F47" s="148" t="str">
        <f>VLOOKUP(E47,VIP!$A$2:$O13099,2,0)</f>
        <v>DRBR16A</v>
      </c>
      <c r="G47" s="137" t="str">
        <f>VLOOKUP(E47,'LISTADO ATM'!$A$2:$B$897,2,0)</f>
        <v xml:space="preserve">ATM Oficina Plaza Florida </v>
      </c>
      <c r="H47" s="137" t="str">
        <f>VLOOKUP(E47,VIP!$A$2:$O17962,7,FALSE)</f>
        <v>Si</v>
      </c>
      <c r="I47" s="137" t="str">
        <f>VLOOKUP(E47,VIP!$A$2:$O9927,8,FALSE)</f>
        <v>Si</v>
      </c>
      <c r="J47" s="137" t="str">
        <f>VLOOKUP(E47,VIP!$A$2:$O9877,8,FALSE)</f>
        <v>Si</v>
      </c>
      <c r="K47" s="137" t="str">
        <f>VLOOKUP(E47,VIP!$A$2:$O13451,6,0)</f>
        <v>NO</v>
      </c>
      <c r="L47" s="127" t="s">
        <v>2219</v>
      </c>
      <c r="M47" s="157" t="s">
        <v>2624</v>
      </c>
      <c r="N47" s="138" t="s">
        <v>2455</v>
      </c>
      <c r="O47" s="137" t="s">
        <v>2457</v>
      </c>
      <c r="P47" s="140"/>
      <c r="Q47" s="158">
        <v>44328.422222222223</v>
      </c>
    </row>
    <row r="48" spans="1:17" ht="18" x14ac:dyDescent="0.25">
      <c r="A48" s="137" t="str">
        <f>VLOOKUP(E48,'LISTADO ATM'!$A$2:$C$898,3,0)</f>
        <v>DISTRITO NACIONAL</v>
      </c>
      <c r="B48" s="134" t="s">
        <v>2595</v>
      </c>
      <c r="C48" s="139">
        <v>44328.032037037039</v>
      </c>
      <c r="D48" s="139" t="s">
        <v>2180</v>
      </c>
      <c r="E48" s="126">
        <v>585</v>
      </c>
      <c r="F48" s="148" t="str">
        <f>VLOOKUP(E48,VIP!$A$2:$O13097,2,0)</f>
        <v>DRBR083</v>
      </c>
      <c r="G48" s="137" t="str">
        <f>VLOOKUP(E48,'LISTADO ATM'!$A$2:$B$897,2,0)</f>
        <v xml:space="preserve">ATM Oficina Haina Oriental </v>
      </c>
      <c r="H48" s="137" t="str">
        <f>VLOOKUP(E48,VIP!$A$2:$O17960,7,FALSE)</f>
        <v>Si</v>
      </c>
      <c r="I48" s="137" t="str">
        <f>VLOOKUP(E48,VIP!$A$2:$O9925,8,FALSE)</f>
        <v>Si</v>
      </c>
      <c r="J48" s="137" t="str">
        <f>VLOOKUP(E48,VIP!$A$2:$O9875,8,FALSE)</f>
        <v>Si</v>
      </c>
      <c r="K48" s="137" t="str">
        <f>VLOOKUP(E48,VIP!$A$2:$O13449,6,0)</f>
        <v>NO</v>
      </c>
      <c r="L48" s="127" t="s">
        <v>2219</v>
      </c>
      <c r="M48" s="157" t="s">
        <v>2624</v>
      </c>
      <c r="N48" s="138" t="s">
        <v>2455</v>
      </c>
      <c r="O48" s="137" t="s">
        <v>2457</v>
      </c>
      <c r="P48" s="140"/>
      <c r="Q48" s="158">
        <v>44328.561805555553</v>
      </c>
    </row>
    <row r="49" spans="1:17" ht="18" x14ac:dyDescent="0.25">
      <c r="A49" s="137" t="str">
        <f>VLOOKUP(E49,'LISTADO ATM'!$A$2:$C$898,3,0)</f>
        <v>NORTE</v>
      </c>
      <c r="B49" s="134" t="s">
        <v>2594</v>
      </c>
      <c r="C49" s="139">
        <v>44328.032465277778</v>
      </c>
      <c r="D49" s="139" t="s">
        <v>2181</v>
      </c>
      <c r="E49" s="126">
        <v>747</v>
      </c>
      <c r="F49" s="148" t="str">
        <f>VLOOKUP(E49,VIP!$A$2:$O13096,2,0)</f>
        <v>DRBR200</v>
      </c>
      <c r="G49" s="137" t="str">
        <f>VLOOKUP(E49,'LISTADO ATM'!$A$2:$B$897,2,0)</f>
        <v xml:space="preserve">ATM Club BR (Santiago) </v>
      </c>
      <c r="H49" s="137" t="str">
        <f>VLOOKUP(E49,VIP!$A$2:$O17959,7,FALSE)</f>
        <v>Si</v>
      </c>
      <c r="I49" s="137" t="str">
        <f>VLOOKUP(E49,VIP!$A$2:$O9924,8,FALSE)</f>
        <v>Si</v>
      </c>
      <c r="J49" s="137" t="str">
        <f>VLOOKUP(E49,VIP!$A$2:$O9874,8,FALSE)</f>
        <v>Si</v>
      </c>
      <c r="K49" s="137" t="str">
        <f>VLOOKUP(E49,VIP!$A$2:$O13448,6,0)</f>
        <v>SI</v>
      </c>
      <c r="L49" s="127" t="s">
        <v>2219</v>
      </c>
      <c r="M49" s="157" t="s">
        <v>2624</v>
      </c>
      <c r="N49" s="138" t="s">
        <v>2455</v>
      </c>
      <c r="O49" s="137" t="s">
        <v>2483</v>
      </c>
      <c r="P49" s="140"/>
      <c r="Q49" s="158">
        <v>44328.561111111114</v>
      </c>
    </row>
    <row r="50" spans="1:17" ht="18" x14ac:dyDescent="0.25">
      <c r="A50" s="137" t="str">
        <f>VLOOKUP(E50,'LISTADO ATM'!$A$2:$C$898,3,0)</f>
        <v>DISTRITO NACIONAL</v>
      </c>
      <c r="B50" s="134" t="s">
        <v>2593</v>
      </c>
      <c r="C50" s="139">
        <v>44328.033090277779</v>
      </c>
      <c r="D50" s="139" t="s">
        <v>2180</v>
      </c>
      <c r="E50" s="126">
        <v>623</v>
      </c>
      <c r="F50" s="148" t="str">
        <f>VLOOKUP(E50,VIP!$A$2:$O13095,2,0)</f>
        <v>DRBR623</v>
      </c>
      <c r="G50" s="137" t="str">
        <f>VLOOKUP(E50,'LISTADO ATM'!$A$2:$B$897,2,0)</f>
        <v xml:space="preserve">ATM Operaciones Especiales (Manoguayabo) </v>
      </c>
      <c r="H50" s="137" t="str">
        <f>VLOOKUP(E50,VIP!$A$2:$O17958,7,FALSE)</f>
        <v>Si</v>
      </c>
      <c r="I50" s="137" t="str">
        <f>VLOOKUP(E50,VIP!$A$2:$O9923,8,FALSE)</f>
        <v>Si</v>
      </c>
      <c r="J50" s="137" t="str">
        <f>VLOOKUP(E50,VIP!$A$2:$O9873,8,FALSE)</f>
        <v>Si</v>
      </c>
      <c r="K50" s="137" t="str">
        <f>VLOOKUP(E50,VIP!$A$2:$O13447,6,0)</f>
        <v>No</v>
      </c>
      <c r="L50" s="127" t="s">
        <v>2219</v>
      </c>
      <c r="M50" s="157" t="s">
        <v>2624</v>
      </c>
      <c r="N50" s="138" t="s">
        <v>2455</v>
      </c>
      <c r="O50" s="137" t="s">
        <v>2457</v>
      </c>
      <c r="P50" s="140"/>
      <c r="Q50" s="158">
        <v>44328.556944444441</v>
      </c>
    </row>
    <row r="51" spans="1:17" ht="18" x14ac:dyDescent="0.25">
      <c r="A51" s="137" t="str">
        <f>VLOOKUP(E51,'LISTADO ATM'!$A$2:$C$898,3,0)</f>
        <v>ESTE</v>
      </c>
      <c r="B51" s="132" t="s">
        <v>2631</v>
      </c>
      <c r="C51" s="139">
        <v>44328.036666666667</v>
      </c>
      <c r="D51" s="139" t="s">
        <v>2180</v>
      </c>
      <c r="E51" s="126">
        <v>899</v>
      </c>
      <c r="F51" s="150" t="str">
        <f>VLOOKUP(E51,VIP!$A$2:$O13103,2,0)</f>
        <v>DRBR899</v>
      </c>
      <c r="G51" s="137" t="str">
        <f>VLOOKUP(E51,'LISTADO ATM'!$A$2:$B$897,2,0)</f>
        <v xml:space="preserve">ATM Oficina Punta Cana </v>
      </c>
      <c r="H51" s="137" t="str">
        <f>VLOOKUP(E51,VIP!$A$2:$O17966,7,FALSE)</f>
        <v>Si</v>
      </c>
      <c r="I51" s="137" t="str">
        <f>VLOOKUP(E51,VIP!$A$2:$O9931,8,FALSE)</f>
        <v>Si</v>
      </c>
      <c r="J51" s="137" t="str">
        <f>VLOOKUP(E51,VIP!$A$2:$O9881,8,FALSE)</f>
        <v>Si</v>
      </c>
      <c r="K51" s="137" t="str">
        <f>VLOOKUP(E51,VIP!$A$2:$O13455,6,0)</f>
        <v>NO</v>
      </c>
      <c r="L51" s="127" t="s">
        <v>2245</v>
      </c>
      <c r="M51" s="157" t="s">
        <v>2624</v>
      </c>
      <c r="N51" s="138" t="s">
        <v>2568</v>
      </c>
      <c r="O51" s="137" t="s">
        <v>2457</v>
      </c>
      <c r="P51" s="140"/>
      <c r="Q51" s="158">
        <v>44328.564583333333</v>
      </c>
    </row>
    <row r="52" spans="1:17" s="96" customFormat="1" ht="18" x14ac:dyDescent="0.25">
      <c r="A52" s="137" t="str">
        <f>VLOOKUP(E52,'LISTADO ATM'!$A$2:$C$898,3,0)</f>
        <v>ESTE</v>
      </c>
      <c r="B52" s="132" t="s">
        <v>2630</v>
      </c>
      <c r="C52" s="139">
        <v>44328.042384259257</v>
      </c>
      <c r="D52" s="139" t="s">
        <v>2180</v>
      </c>
      <c r="E52" s="126">
        <v>68</v>
      </c>
      <c r="F52" s="152" t="str">
        <f>VLOOKUP(E52,VIP!$A$2:$O13102,2,0)</f>
        <v>DRBR068</v>
      </c>
      <c r="G52" s="137" t="str">
        <f>VLOOKUP(E52,'LISTADO ATM'!$A$2:$B$897,2,0)</f>
        <v xml:space="preserve">ATM Hotel Nickelodeon (Punta Cana) </v>
      </c>
      <c r="H52" s="137" t="str">
        <f>VLOOKUP(E52,VIP!$A$2:$O17965,7,FALSE)</f>
        <v>Si</v>
      </c>
      <c r="I52" s="137" t="str">
        <f>VLOOKUP(E52,VIP!$A$2:$O9930,8,FALSE)</f>
        <v>Si</v>
      </c>
      <c r="J52" s="137" t="str">
        <f>VLOOKUP(E52,VIP!$A$2:$O9880,8,FALSE)</f>
        <v>Si</v>
      </c>
      <c r="K52" s="137" t="str">
        <f>VLOOKUP(E52,VIP!$A$2:$O13454,6,0)</f>
        <v>NO</v>
      </c>
      <c r="L52" s="127" t="s">
        <v>2219</v>
      </c>
      <c r="M52" s="138" t="s">
        <v>2448</v>
      </c>
      <c r="N52" s="138" t="s">
        <v>2568</v>
      </c>
      <c r="O52" s="137" t="s">
        <v>2457</v>
      </c>
      <c r="P52" s="140"/>
      <c r="Q52" s="138" t="s">
        <v>2219</v>
      </c>
    </row>
    <row r="53" spans="1:17" s="96" customFormat="1" ht="18" x14ac:dyDescent="0.25">
      <c r="A53" s="137" t="str">
        <f>VLOOKUP(E53,'LISTADO ATM'!$A$2:$C$898,3,0)</f>
        <v>NORTE</v>
      </c>
      <c r="B53" s="132" t="s">
        <v>2629</v>
      </c>
      <c r="C53" s="139">
        <v>44328.055995370371</v>
      </c>
      <c r="D53" s="139" t="s">
        <v>2181</v>
      </c>
      <c r="E53" s="126">
        <v>64</v>
      </c>
      <c r="F53" s="152" t="str">
        <f>VLOOKUP(E53,VIP!$A$2:$O13101,2,0)</f>
        <v>DRBR064</v>
      </c>
      <c r="G53" s="137" t="str">
        <f>VLOOKUP(E53,'LISTADO ATM'!$A$2:$B$897,2,0)</f>
        <v xml:space="preserve">ATM COOPALINA (Cotuí) </v>
      </c>
      <c r="H53" s="137" t="str">
        <f>VLOOKUP(E53,VIP!$A$2:$O17964,7,FALSE)</f>
        <v>Si</v>
      </c>
      <c r="I53" s="137" t="str">
        <f>VLOOKUP(E53,VIP!$A$2:$O9929,8,FALSE)</f>
        <v>Si</v>
      </c>
      <c r="J53" s="137" t="str">
        <f>VLOOKUP(E53,VIP!$A$2:$O9879,8,FALSE)</f>
        <v>Si</v>
      </c>
      <c r="K53" s="137" t="str">
        <f>VLOOKUP(E53,VIP!$A$2:$O13453,6,0)</f>
        <v>NO</v>
      </c>
      <c r="L53" s="127" t="s">
        <v>2245</v>
      </c>
      <c r="M53" s="157" t="s">
        <v>2624</v>
      </c>
      <c r="N53" s="138" t="s">
        <v>2455</v>
      </c>
      <c r="O53" s="137" t="s">
        <v>2577</v>
      </c>
      <c r="P53" s="140"/>
      <c r="Q53" s="158">
        <v>44328.569444444445</v>
      </c>
    </row>
    <row r="54" spans="1:17" s="96" customFormat="1" ht="18" x14ac:dyDescent="0.25">
      <c r="A54" s="137" t="str">
        <f>VLOOKUP(E54,'LISTADO ATM'!$A$2:$C$898,3,0)</f>
        <v>DISTRITO NACIONAL</v>
      </c>
      <c r="B54" s="132" t="s">
        <v>2628</v>
      </c>
      <c r="C54" s="139">
        <v>44328.078356481485</v>
      </c>
      <c r="D54" s="139" t="s">
        <v>2180</v>
      </c>
      <c r="E54" s="126">
        <v>640</v>
      </c>
      <c r="F54" s="152" t="str">
        <f>VLOOKUP(E54,VIP!$A$2:$O13100,2,0)</f>
        <v>DRBR640</v>
      </c>
      <c r="G54" s="137" t="str">
        <f>VLOOKUP(E54,'LISTADO ATM'!$A$2:$B$897,2,0)</f>
        <v xml:space="preserve">ATM Ministerio Obras Públicas </v>
      </c>
      <c r="H54" s="137" t="str">
        <f>VLOOKUP(E54,VIP!$A$2:$O17963,7,FALSE)</f>
        <v>Si</v>
      </c>
      <c r="I54" s="137" t="str">
        <f>VLOOKUP(E54,VIP!$A$2:$O9928,8,FALSE)</f>
        <v>Si</v>
      </c>
      <c r="J54" s="137" t="str">
        <f>VLOOKUP(E54,VIP!$A$2:$O9878,8,FALSE)</f>
        <v>Si</v>
      </c>
      <c r="K54" s="137" t="str">
        <f>VLOOKUP(E54,VIP!$A$2:$O13452,6,0)</f>
        <v>NO</v>
      </c>
      <c r="L54" s="127" t="s">
        <v>2245</v>
      </c>
      <c r="M54" s="138" t="s">
        <v>2448</v>
      </c>
      <c r="N54" s="138" t="s">
        <v>2568</v>
      </c>
      <c r="O54" s="137" t="s">
        <v>2457</v>
      </c>
      <c r="P54" s="140"/>
      <c r="Q54" s="138" t="s">
        <v>2245</v>
      </c>
    </row>
    <row r="55" spans="1:17" s="96" customFormat="1" ht="18" x14ac:dyDescent="0.25">
      <c r="A55" s="137" t="str">
        <f>VLOOKUP(E55,'LISTADO ATM'!$A$2:$C$898,3,0)</f>
        <v>ESTE</v>
      </c>
      <c r="B55" s="132" t="s">
        <v>2627</v>
      </c>
      <c r="C55" s="139">
        <v>44328.295590277776</v>
      </c>
      <c r="D55" s="139" t="s">
        <v>2451</v>
      </c>
      <c r="E55" s="126">
        <v>385</v>
      </c>
      <c r="F55" s="152" t="str">
        <f>VLOOKUP(E55,VIP!$A$2:$O13099,2,0)</f>
        <v>DRBR385</v>
      </c>
      <c r="G55" s="137" t="str">
        <f>VLOOKUP(E55,'LISTADO ATM'!$A$2:$B$897,2,0)</f>
        <v xml:space="preserve">ATM Plaza Verón I </v>
      </c>
      <c r="H55" s="137" t="str">
        <f>VLOOKUP(E55,VIP!$A$2:$O17962,7,FALSE)</f>
        <v>Si</v>
      </c>
      <c r="I55" s="137" t="str">
        <f>VLOOKUP(E55,VIP!$A$2:$O9927,8,FALSE)</f>
        <v>Si</v>
      </c>
      <c r="J55" s="137" t="str">
        <f>VLOOKUP(E55,VIP!$A$2:$O9877,8,FALSE)</f>
        <v>Si</v>
      </c>
      <c r="K55" s="137" t="str">
        <f>VLOOKUP(E55,VIP!$A$2:$O13451,6,0)</f>
        <v>NO</v>
      </c>
      <c r="L55" s="127" t="s">
        <v>2444</v>
      </c>
      <c r="M55" s="157" t="s">
        <v>2624</v>
      </c>
      <c r="N55" s="138" t="s">
        <v>2455</v>
      </c>
      <c r="O55" s="137" t="s">
        <v>2456</v>
      </c>
      <c r="P55" s="140"/>
      <c r="Q55" s="158">
        <v>44328.576388888891</v>
      </c>
    </row>
    <row r="56" spans="1:17" s="96" customFormat="1" ht="18" x14ac:dyDescent="0.25">
      <c r="A56" s="137" t="str">
        <f>VLOOKUP(E56,'LISTADO ATM'!$A$2:$C$898,3,0)</f>
        <v>DISTRITO NACIONAL</v>
      </c>
      <c r="B56" s="132" t="s">
        <v>2626</v>
      </c>
      <c r="C56" s="139">
        <v>44328.33321759259</v>
      </c>
      <c r="D56" s="139" t="s">
        <v>2180</v>
      </c>
      <c r="E56" s="126">
        <v>43</v>
      </c>
      <c r="F56" s="152" t="str">
        <f>VLOOKUP(E56,VIP!$A$2:$O13098,2,0)</f>
        <v>DRBR043</v>
      </c>
      <c r="G56" s="137" t="str">
        <f>VLOOKUP(E56,'LISTADO ATM'!$A$2:$B$897,2,0)</f>
        <v xml:space="preserve">ATM Zona Franca San Isidro </v>
      </c>
      <c r="H56" s="137" t="str">
        <f>VLOOKUP(E56,VIP!$A$2:$O17961,7,FALSE)</f>
        <v>Si</v>
      </c>
      <c r="I56" s="137" t="str">
        <f>VLOOKUP(E56,VIP!$A$2:$O9926,8,FALSE)</f>
        <v>No</v>
      </c>
      <c r="J56" s="137" t="str">
        <f>VLOOKUP(E56,VIP!$A$2:$O9876,8,FALSE)</f>
        <v>No</v>
      </c>
      <c r="K56" s="137" t="str">
        <f>VLOOKUP(E56,VIP!$A$2:$O13450,6,0)</f>
        <v>NO</v>
      </c>
      <c r="L56" s="127" t="s">
        <v>2421</v>
      </c>
      <c r="M56" s="157" t="s">
        <v>2624</v>
      </c>
      <c r="N56" s="138" t="s">
        <v>2455</v>
      </c>
      <c r="O56" s="137" t="s">
        <v>2457</v>
      </c>
      <c r="P56" s="140"/>
      <c r="Q56" s="158">
        <v>44328.43472222222</v>
      </c>
    </row>
    <row r="57" spans="1:17" s="96" customFormat="1" ht="18" x14ac:dyDescent="0.25">
      <c r="A57" s="137" t="str">
        <f>VLOOKUP(E57,'LISTADO ATM'!$A$2:$C$898,3,0)</f>
        <v>ESTE</v>
      </c>
      <c r="B57" s="132" t="s">
        <v>2625</v>
      </c>
      <c r="C57" s="139">
        <v>44328.33457175926</v>
      </c>
      <c r="D57" s="139" t="s">
        <v>2180</v>
      </c>
      <c r="E57" s="126">
        <v>680</v>
      </c>
      <c r="F57" s="152" t="str">
        <f>VLOOKUP(E57,VIP!$A$2:$O13097,2,0)</f>
        <v>DRBR680</v>
      </c>
      <c r="G57" s="137" t="str">
        <f>VLOOKUP(E57,'LISTADO ATM'!$A$2:$B$897,2,0)</f>
        <v>ATM Hotel Royalton</v>
      </c>
      <c r="H57" s="137" t="str">
        <f>VLOOKUP(E57,VIP!$A$2:$O17960,7,FALSE)</f>
        <v>NO</v>
      </c>
      <c r="I57" s="137" t="str">
        <f>VLOOKUP(E57,VIP!$A$2:$O9925,8,FALSE)</f>
        <v>NO</v>
      </c>
      <c r="J57" s="137" t="str">
        <f>VLOOKUP(E57,VIP!$A$2:$O9875,8,FALSE)</f>
        <v>NO</v>
      </c>
      <c r="K57" s="137" t="str">
        <f>VLOOKUP(E57,VIP!$A$2:$O13449,6,0)</f>
        <v>NO</v>
      </c>
      <c r="L57" s="127" t="s">
        <v>2245</v>
      </c>
      <c r="M57" s="138" t="s">
        <v>2448</v>
      </c>
      <c r="N57" s="138" t="s">
        <v>2455</v>
      </c>
      <c r="O57" s="137" t="s">
        <v>2457</v>
      </c>
      <c r="P57" s="140"/>
      <c r="Q57" s="138" t="s">
        <v>2245</v>
      </c>
    </row>
    <row r="58" spans="1:17" s="96" customFormat="1" ht="18" x14ac:dyDescent="0.25">
      <c r="A58" s="137" t="str">
        <f>VLOOKUP(E58,'LISTADO ATM'!$A$2:$C$898,3,0)</f>
        <v>NORTE</v>
      </c>
      <c r="B58" s="132" t="s">
        <v>2650</v>
      </c>
      <c r="C58" s="139">
        <v>44328.369247685187</v>
      </c>
      <c r="D58" s="139" t="s">
        <v>2180</v>
      </c>
      <c r="E58" s="126">
        <v>689</v>
      </c>
      <c r="F58" s="152" t="str">
        <f>VLOOKUP(E58,VIP!$A$2:$O13117,2,0)</f>
        <v>DRBR689</v>
      </c>
      <c r="G58" s="137" t="str">
        <f>VLOOKUP(E58,'LISTADO ATM'!$A$2:$B$897,2,0)</f>
        <v>ATM Eco Petroleo Villa Gonzalez</v>
      </c>
      <c r="H58" s="137" t="str">
        <f>VLOOKUP(E58,VIP!$A$2:$O17980,7,FALSE)</f>
        <v>NO</v>
      </c>
      <c r="I58" s="137" t="str">
        <f>VLOOKUP(E58,VIP!$A$2:$O9945,8,FALSE)</f>
        <v>NO</v>
      </c>
      <c r="J58" s="137" t="str">
        <f>VLOOKUP(E58,VIP!$A$2:$O9895,8,FALSE)</f>
        <v>NO</v>
      </c>
      <c r="K58" s="137" t="str">
        <f>VLOOKUP(E58,VIP!$A$2:$O13469,6,0)</f>
        <v>NO</v>
      </c>
      <c r="L58" s="127" t="s">
        <v>2245</v>
      </c>
      <c r="M58" s="138" t="s">
        <v>2448</v>
      </c>
      <c r="N58" s="138" t="s">
        <v>2455</v>
      </c>
      <c r="O58" s="137" t="s">
        <v>2652</v>
      </c>
      <c r="P58" s="140"/>
      <c r="Q58" s="138" t="s">
        <v>2245</v>
      </c>
    </row>
    <row r="59" spans="1:17" s="96" customFormat="1" ht="18" x14ac:dyDescent="0.25">
      <c r="A59" s="137" t="str">
        <f>VLOOKUP(E59,'LISTADO ATM'!$A$2:$C$898,3,0)</f>
        <v>SUR</v>
      </c>
      <c r="B59" s="132" t="s">
        <v>2649</v>
      </c>
      <c r="C59" s="139">
        <v>44328.371157407404</v>
      </c>
      <c r="D59" s="139" t="s">
        <v>2180</v>
      </c>
      <c r="E59" s="126">
        <v>311</v>
      </c>
      <c r="F59" s="156" t="str">
        <f>VLOOKUP(E59,VIP!$A$2:$O13116,2,0)</f>
        <v>DRBR381</v>
      </c>
      <c r="G59" s="137" t="str">
        <f>VLOOKUP(E59,'LISTADO ATM'!$A$2:$B$897,2,0)</f>
        <v>ATM Plaza Eroski</v>
      </c>
      <c r="H59" s="137" t="str">
        <f>VLOOKUP(E59,VIP!$A$2:$O17979,7,FALSE)</f>
        <v>Si</v>
      </c>
      <c r="I59" s="137" t="str">
        <f>VLOOKUP(E59,VIP!$A$2:$O9944,8,FALSE)</f>
        <v>Si</v>
      </c>
      <c r="J59" s="137" t="str">
        <f>VLOOKUP(E59,VIP!$A$2:$O9894,8,FALSE)</f>
        <v>Si</v>
      </c>
      <c r="K59" s="137" t="str">
        <f>VLOOKUP(E59,VIP!$A$2:$O13468,6,0)</f>
        <v>NO</v>
      </c>
      <c r="L59" s="127" t="s">
        <v>2245</v>
      </c>
      <c r="M59" s="157" t="s">
        <v>2624</v>
      </c>
      <c r="N59" s="138" t="s">
        <v>2568</v>
      </c>
      <c r="O59" s="137" t="s">
        <v>2457</v>
      </c>
      <c r="P59" s="140"/>
      <c r="Q59" s="158">
        <v>44328.448611111111</v>
      </c>
    </row>
    <row r="60" spans="1:17" s="96" customFormat="1" ht="18" x14ac:dyDescent="0.25">
      <c r="A60" s="137" t="str">
        <f>VLOOKUP(E60,'LISTADO ATM'!$A$2:$C$898,3,0)</f>
        <v>NORTE</v>
      </c>
      <c r="B60" s="132" t="s">
        <v>2648</v>
      </c>
      <c r="C60" s="139">
        <v>44328.373090277775</v>
      </c>
      <c r="D60" s="139" t="s">
        <v>2474</v>
      </c>
      <c r="E60" s="126">
        <v>171</v>
      </c>
      <c r="F60" s="156" t="str">
        <f>VLOOKUP(E60,VIP!$A$2:$O13115,2,0)</f>
        <v>DRBR171</v>
      </c>
      <c r="G60" s="137" t="str">
        <f>VLOOKUP(E60,'LISTADO ATM'!$A$2:$B$897,2,0)</f>
        <v xml:space="preserve">ATM Oficina Moca </v>
      </c>
      <c r="H60" s="137" t="str">
        <f>VLOOKUP(E60,VIP!$A$2:$O17978,7,FALSE)</f>
        <v>Si</v>
      </c>
      <c r="I60" s="137" t="str">
        <f>VLOOKUP(E60,VIP!$A$2:$O9943,8,FALSE)</f>
        <v>Si</v>
      </c>
      <c r="J60" s="137" t="str">
        <f>VLOOKUP(E60,VIP!$A$2:$O9893,8,FALSE)</f>
        <v>Si</v>
      </c>
      <c r="K60" s="137" t="str">
        <f>VLOOKUP(E60,VIP!$A$2:$O13467,6,0)</f>
        <v>NO</v>
      </c>
      <c r="L60" s="127" t="s">
        <v>2564</v>
      </c>
      <c r="M60" s="157" t="s">
        <v>2624</v>
      </c>
      <c r="N60" s="138" t="s">
        <v>2455</v>
      </c>
      <c r="O60" s="137" t="s">
        <v>2475</v>
      </c>
      <c r="P60" s="140"/>
      <c r="Q60" s="158">
        <v>44328.588888888888</v>
      </c>
    </row>
    <row r="61" spans="1:17" s="96" customFormat="1" ht="18" x14ac:dyDescent="0.25">
      <c r="A61" s="137" t="str">
        <f>VLOOKUP(E61,'LISTADO ATM'!$A$2:$C$898,3,0)</f>
        <v>ESTE</v>
      </c>
      <c r="B61" s="132" t="s">
        <v>2647</v>
      </c>
      <c r="C61" s="139">
        <v>44328.376828703702</v>
      </c>
      <c r="D61" s="139" t="s">
        <v>2180</v>
      </c>
      <c r="E61" s="126">
        <v>480</v>
      </c>
      <c r="F61" s="156" t="str">
        <f>VLOOKUP(E61,VIP!$A$2:$O13114,2,0)</f>
        <v>DRBR480</v>
      </c>
      <c r="G61" s="137" t="str">
        <f>VLOOKUP(E61,'LISTADO ATM'!$A$2:$B$897,2,0)</f>
        <v>ATM UNP Farmaconal Higuey</v>
      </c>
      <c r="H61" s="137" t="str">
        <f>VLOOKUP(E61,VIP!$A$2:$O17977,7,FALSE)</f>
        <v>N/A</v>
      </c>
      <c r="I61" s="137" t="str">
        <f>VLOOKUP(E61,VIP!$A$2:$O9942,8,FALSE)</f>
        <v>N/A</v>
      </c>
      <c r="J61" s="137" t="str">
        <f>VLOOKUP(E61,VIP!$A$2:$O9892,8,FALSE)</f>
        <v>N/A</v>
      </c>
      <c r="K61" s="137" t="str">
        <f>VLOOKUP(E61,VIP!$A$2:$O13466,6,0)</f>
        <v>N/A</v>
      </c>
      <c r="L61" s="127" t="s">
        <v>2219</v>
      </c>
      <c r="M61" s="138" t="s">
        <v>2448</v>
      </c>
      <c r="N61" s="138" t="s">
        <v>2568</v>
      </c>
      <c r="O61" s="137" t="s">
        <v>2457</v>
      </c>
      <c r="P61" s="140"/>
      <c r="Q61" s="138" t="s">
        <v>2219</v>
      </c>
    </row>
    <row r="62" spans="1:17" s="96" customFormat="1" ht="18" x14ac:dyDescent="0.25">
      <c r="A62" s="137" t="str">
        <f>VLOOKUP(E62,'LISTADO ATM'!$A$2:$C$898,3,0)</f>
        <v>DISTRITO NACIONAL</v>
      </c>
      <c r="B62" s="132" t="s">
        <v>2646</v>
      </c>
      <c r="C62" s="139">
        <v>44328.379363425927</v>
      </c>
      <c r="D62" s="139" t="s">
        <v>2180</v>
      </c>
      <c r="E62" s="126">
        <v>551</v>
      </c>
      <c r="F62" s="156" t="str">
        <f>VLOOKUP(E62,VIP!$A$2:$O13113,2,0)</f>
        <v>DRBR01C</v>
      </c>
      <c r="G62" s="137" t="str">
        <f>VLOOKUP(E62,'LISTADO ATM'!$A$2:$B$897,2,0)</f>
        <v xml:space="preserve">ATM Oficina Padre Castellanos </v>
      </c>
      <c r="H62" s="137" t="str">
        <f>VLOOKUP(E62,VIP!$A$2:$O17976,7,FALSE)</f>
        <v>Si</v>
      </c>
      <c r="I62" s="137" t="str">
        <f>VLOOKUP(E62,VIP!$A$2:$O9941,8,FALSE)</f>
        <v>Si</v>
      </c>
      <c r="J62" s="137" t="str">
        <f>VLOOKUP(E62,VIP!$A$2:$O9891,8,FALSE)</f>
        <v>Si</v>
      </c>
      <c r="K62" s="137" t="str">
        <f>VLOOKUP(E62,VIP!$A$2:$O13465,6,0)</f>
        <v>NO</v>
      </c>
      <c r="L62" s="127" t="s">
        <v>2421</v>
      </c>
      <c r="M62" s="157" t="s">
        <v>2624</v>
      </c>
      <c r="N62" s="138" t="s">
        <v>2568</v>
      </c>
      <c r="O62" s="137" t="s">
        <v>2457</v>
      </c>
      <c r="P62" s="140"/>
      <c r="Q62" s="158">
        <v>44328.451388888891</v>
      </c>
    </row>
    <row r="63" spans="1:17" s="96" customFormat="1" ht="18" x14ac:dyDescent="0.25">
      <c r="A63" s="137" t="str">
        <f>VLOOKUP(E63,'LISTADO ATM'!$A$2:$C$898,3,0)</f>
        <v>DISTRITO NACIONAL</v>
      </c>
      <c r="B63" s="132" t="s">
        <v>2645</v>
      </c>
      <c r="C63" s="139">
        <v>44328.409155092595</v>
      </c>
      <c r="D63" s="139" t="s">
        <v>2180</v>
      </c>
      <c r="E63" s="126">
        <v>578</v>
      </c>
      <c r="F63" s="156" t="str">
        <f>VLOOKUP(E63,VIP!$A$2:$O13112,2,0)</f>
        <v>DRBR324</v>
      </c>
      <c r="G63" s="137" t="str">
        <f>VLOOKUP(E63,'LISTADO ATM'!$A$2:$B$897,2,0)</f>
        <v xml:space="preserve">ATM Procuraduría General de la República </v>
      </c>
      <c r="H63" s="137" t="str">
        <f>VLOOKUP(E63,VIP!$A$2:$O17975,7,FALSE)</f>
        <v>Si</v>
      </c>
      <c r="I63" s="137" t="str">
        <f>VLOOKUP(E63,VIP!$A$2:$O9940,8,FALSE)</f>
        <v>No</v>
      </c>
      <c r="J63" s="137" t="str">
        <f>VLOOKUP(E63,VIP!$A$2:$O9890,8,FALSE)</f>
        <v>No</v>
      </c>
      <c r="K63" s="137" t="str">
        <f>VLOOKUP(E63,VIP!$A$2:$O13464,6,0)</f>
        <v>NO</v>
      </c>
      <c r="L63" s="127" t="s">
        <v>2219</v>
      </c>
      <c r="M63" s="157" t="s">
        <v>2624</v>
      </c>
      <c r="N63" s="138" t="s">
        <v>2568</v>
      </c>
      <c r="O63" s="137" t="s">
        <v>2457</v>
      </c>
      <c r="P63" s="140"/>
      <c r="Q63" s="158">
        <v>44328.449305555558</v>
      </c>
    </row>
    <row r="64" spans="1:17" s="96" customFormat="1" ht="18" x14ac:dyDescent="0.25">
      <c r="A64" s="137" t="str">
        <f>VLOOKUP(E64,'LISTADO ATM'!$A$2:$C$898,3,0)</f>
        <v>NORTE</v>
      </c>
      <c r="B64" s="132" t="s">
        <v>2644</v>
      </c>
      <c r="C64" s="139">
        <v>44328.411643518521</v>
      </c>
      <c r="D64" s="139" t="s">
        <v>2474</v>
      </c>
      <c r="E64" s="126">
        <v>431</v>
      </c>
      <c r="F64" s="156" t="str">
        <f>VLOOKUP(E64,VIP!$A$2:$O13111,2,0)</f>
        <v>DRBR583</v>
      </c>
      <c r="G64" s="137" t="str">
        <f>VLOOKUP(E64,'LISTADO ATM'!$A$2:$B$897,2,0)</f>
        <v xml:space="preserve">ATM Autoservicio Sol (Santiago) </v>
      </c>
      <c r="H64" s="137" t="str">
        <f>VLOOKUP(E64,VIP!$A$2:$O17974,7,FALSE)</f>
        <v>Si</v>
      </c>
      <c r="I64" s="137" t="str">
        <f>VLOOKUP(E64,VIP!$A$2:$O9939,8,FALSE)</f>
        <v>Si</v>
      </c>
      <c r="J64" s="137" t="str">
        <f>VLOOKUP(E64,VIP!$A$2:$O9889,8,FALSE)</f>
        <v>Si</v>
      </c>
      <c r="K64" s="137" t="str">
        <f>VLOOKUP(E64,VIP!$A$2:$O13463,6,0)</f>
        <v>SI</v>
      </c>
      <c r="L64" s="127" t="s">
        <v>2564</v>
      </c>
      <c r="M64" s="138" t="s">
        <v>2448</v>
      </c>
      <c r="N64" s="138" t="s">
        <v>2455</v>
      </c>
      <c r="O64" s="137" t="s">
        <v>2475</v>
      </c>
      <c r="P64" s="140"/>
      <c r="Q64" s="138" t="s">
        <v>2564</v>
      </c>
    </row>
    <row r="65" spans="1:17" s="96" customFormat="1" ht="18" x14ac:dyDescent="0.25">
      <c r="A65" s="137" t="str">
        <f>VLOOKUP(E65,'LISTADO ATM'!$A$2:$C$898,3,0)</f>
        <v>DISTRITO NACIONAL</v>
      </c>
      <c r="B65" s="132" t="s">
        <v>2643</v>
      </c>
      <c r="C65" s="139">
        <v>44328.413298611114</v>
      </c>
      <c r="D65" s="139" t="s">
        <v>2180</v>
      </c>
      <c r="E65" s="126">
        <v>240</v>
      </c>
      <c r="F65" s="156" t="str">
        <f>VLOOKUP(E65,VIP!$A$2:$O13110,2,0)</f>
        <v>DRBR24D</v>
      </c>
      <c r="G65" s="137" t="str">
        <f>VLOOKUP(E65,'LISTADO ATM'!$A$2:$B$897,2,0)</f>
        <v xml:space="preserve">ATM Oficina Carrefour I </v>
      </c>
      <c r="H65" s="137" t="str">
        <f>VLOOKUP(E65,VIP!$A$2:$O17973,7,FALSE)</f>
        <v>Si</v>
      </c>
      <c r="I65" s="137" t="str">
        <f>VLOOKUP(E65,VIP!$A$2:$O9938,8,FALSE)</f>
        <v>Si</v>
      </c>
      <c r="J65" s="137" t="str">
        <f>VLOOKUP(E65,VIP!$A$2:$O9888,8,FALSE)</f>
        <v>Si</v>
      </c>
      <c r="K65" s="137" t="str">
        <f>VLOOKUP(E65,VIP!$A$2:$O13462,6,0)</f>
        <v>SI</v>
      </c>
      <c r="L65" s="127" t="s">
        <v>2426</v>
      </c>
      <c r="M65" s="138" t="s">
        <v>2448</v>
      </c>
      <c r="N65" s="138" t="s">
        <v>2455</v>
      </c>
      <c r="O65" s="137" t="s">
        <v>2457</v>
      </c>
      <c r="P65" s="140"/>
      <c r="Q65" s="138" t="s">
        <v>2426</v>
      </c>
    </row>
    <row r="66" spans="1:17" s="96" customFormat="1" ht="18" x14ac:dyDescent="0.25">
      <c r="A66" s="137" t="str">
        <f>VLOOKUP(E66,'LISTADO ATM'!$A$2:$C$898,3,0)</f>
        <v>DISTRITO NACIONAL</v>
      </c>
      <c r="B66" s="132" t="s">
        <v>2642</v>
      </c>
      <c r="C66" s="139">
        <v>44328.413703703707</v>
      </c>
      <c r="D66" s="139" t="s">
        <v>2451</v>
      </c>
      <c r="E66" s="126">
        <v>719</v>
      </c>
      <c r="F66" s="156" t="str">
        <f>VLOOKUP(E66,VIP!$A$2:$O13109,2,0)</f>
        <v>DRBR419</v>
      </c>
      <c r="G66" s="137" t="str">
        <f>VLOOKUP(E66,'LISTADO ATM'!$A$2:$B$897,2,0)</f>
        <v xml:space="preserve">ATM Ayuntamiento Municipal San Luís </v>
      </c>
      <c r="H66" s="137" t="str">
        <f>VLOOKUP(E66,VIP!$A$2:$O17972,7,FALSE)</f>
        <v>Si</v>
      </c>
      <c r="I66" s="137" t="str">
        <f>VLOOKUP(E66,VIP!$A$2:$O9937,8,FALSE)</f>
        <v>Si</v>
      </c>
      <c r="J66" s="137" t="str">
        <f>VLOOKUP(E66,VIP!$A$2:$O9887,8,FALSE)</f>
        <v>Si</v>
      </c>
      <c r="K66" s="137" t="str">
        <f>VLOOKUP(E66,VIP!$A$2:$O13461,6,0)</f>
        <v>NO</v>
      </c>
      <c r="L66" s="127" t="s">
        <v>2444</v>
      </c>
      <c r="M66" s="138" t="s">
        <v>2448</v>
      </c>
      <c r="N66" s="138" t="s">
        <v>2455</v>
      </c>
      <c r="O66" s="137" t="s">
        <v>2456</v>
      </c>
      <c r="P66" s="140"/>
      <c r="Q66" s="138" t="s">
        <v>2444</v>
      </c>
    </row>
    <row r="67" spans="1:17" s="96" customFormat="1" ht="18" x14ac:dyDescent="0.25">
      <c r="A67" s="137" t="str">
        <f>VLOOKUP(E67,'LISTADO ATM'!$A$2:$C$898,3,0)</f>
        <v>DISTRITO NACIONAL</v>
      </c>
      <c r="B67" s="132" t="s">
        <v>2641</v>
      </c>
      <c r="C67" s="139">
        <v>44328.414837962962</v>
      </c>
      <c r="D67" s="139" t="s">
        <v>2451</v>
      </c>
      <c r="E67" s="126">
        <v>949</v>
      </c>
      <c r="F67" s="156" t="str">
        <f>VLOOKUP(E67,VIP!$A$2:$O13108,2,0)</f>
        <v>DRBR23D</v>
      </c>
      <c r="G67" s="137" t="str">
        <f>VLOOKUP(E67,'LISTADO ATM'!$A$2:$B$897,2,0)</f>
        <v xml:space="preserve">ATM S/M Bravo San Isidro Coral Mall </v>
      </c>
      <c r="H67" s="137" t="str">
        <f>VLOOKUP(E67,VIP!$A$2:$O17971,7,FALSE)</f>
        <v>Si</v>
      </c>
      <c r="I67" s="137" t="str">
        <f>VLOOKUP(E67,VIP!$A$2:$O9936,8,FALSE)</f>
        <v>No</v>
      </c>
      <c r="J67" s="137" t="str">
        <f>VLOOKUP(E67,VIP!$A$2:$O9886,8,FALSE)</f>
        <v>No</v>
      </c>
      <c r="K67" s="137" t="str">
        <f>VLOOKUP(E67,VIP!$A$2:$O13460,6,0)</f>
        <v>NO</v>
      </c>
      <c r="L67" s="127" t="s">
        <v>2444</v>
      </c>
      <c r="M67" s="138" t="s">
        <v>2448</v>
      </c>
      <c r="N67" s="138" t="s">
        <v>2455</v>
      </c>
      <c r="O67" s="137" t="s">
        <v>2456</v>
      </c>
      <c r="P67" s="140"/>
      <c r="Q67" s="158">
        <v>44328.602083333331</v>
      </c>
    </row>
    <row r="68" spans="1:17" s="96" customFormat="1" ht="18" x14ac:dyDescent="0.25">
      <c r="A68" s="137" t="str">
        <f>VLOOKUP(E68,'LISTADO ATM'!$A$2:$C$898,3,0)</f>
        <v>DISTRITO NACIONAL</v>
      </c>
      <c r="B68" s="132" t="s">
        <v>2640</v>
      </c>
      <c r="C68" s="139">
        <v>44328.417453703703</v>
      </c>
      <c r="D68" s="139" t="s">
        <v>2451</v>
      </c>
      <c r="E68" s="126">
        <v>244</v>
      </c>
      <c r="F68" s="156" t="str">
        <f>VLOOKUP(E68,VIP!$A$2:$O13107,2,0)</f>
        <v>DRBR244</v>
      </c>
      <c r="G68" s="137" t="str">
        <f>VLOOKUP(E68,'LISTADO ATM'!$A$2:$B$897,2,0)</f>
        <v xml:space="preserve">ATM Ministerio de Hacienda (antiguo Finanzas) </v>
      </c>
      <c r="H68" s="137" t="str">
        <f>VLOOKUP(E68,VIP!$A$2:$O17970,7,FALSE)</f>
        <v>Si</v>
      </c>
      <c r="I68" s="137" t="str">
        <f>VLOOKUP(E68,VIP!$A$2:$O9935,8,FALSE)</f>
        <v>Si</v>
      </c>
      <c r="J68" s="137" t="str">
        <f>VLOOKUP(E68,VIP!$A$2:$O9885,8,FALSE)</f>
        <v>Si</v>
      </c>
      <c r="K68" s="137" t="str">
        <f>VLOOKUP(E68,VIP!$A$2:$O13459,6,0)</f>
        <v>NO</v>
      </c>
      <c r="L68" s="127" t="s">
        <v>2444</v>
      </c>
      <c r="M68" s="157" t="s">
        <v>2624</v>
      </c>
      <c r="N68" s="138" t="s">
        <v>2455</v>
      </c>
      <c r="O68" s="137" t="s">
        <v>2456</v>
      </c>
      <c r="P68" s="140"/>
      <c r="Q68" s="158">
        <v>44328.556944444441</v>
      </c>
    </row>
    <row r="69" spans="1:17" s="96" customFormat="1" ht="18" x14ac:dyDescent="0.25">
      <c r="A69" s="137" t="str">
        <f>VLOOKUP(E69,'LISTADO ATM'!$A$2:$C$898,3,0)</f>
        <v>DISTRITO NACIONAL</v>
      </c>
      <c r="B69" s="132" t="s">
        <v>2639</v>
      </c>
      <c r="C69" s="139">
        <v>44328.421064814815</v>
      </c>
      <c r="D69" s="139" t="s">
        <v>2451</v>
      </c>
      <c r="E69" s="126">
        <v>147</v>
      </c>
      <c r="F69" s="156" t="str">
        <f>VLOOKUP(E69,VIP!$A$2:$O13106,2,0)</f>
        <v>DRBR147</v>
      </c>
      <c r="G69" s="137" t="str">
        <f>VLOOKUP(E69,'LISTADO ATM'!$A$2:$B$897,2,0)</f>
        <v xml:space="preserve">ATM Kiosco Megacentro I </v>
      </c>
      <c r="H69" s="137" t="str">
        <f>VLOOKUP(E69,VIP!$A$2:$O17969,7,FALSE)</f>
        <v>Si</v>
      </c>
      <c r="I69" s="137" t="str">
        <f>VLOOKUP(E69,VIP!$A$2:$O9934,8,FALSE)</f>
        <v>Si</v>
      </c>
      <c r="J69" s="137" t="str">
        <f>VLOOKUP(E69,VIP!$A$2:$O9884,8,FALSE)</f>
        <v>Si</v>
      </c>
      <c r="K69" s="137" t="str">
        <f>VLOOKUP(E69,VIP!$A$2:$O13458,6,0)</f>
        <v>NO</v>
      </c>
      <c r="L69" s="127" t="s">
        <v>2444</v>
      </c>
      <c r="M69" s="157" t="s">
        <v>2624</v>
      </c>
      <c r="N69" s="138" t="s">
        <v>2455</v>
      </c>
      <c r="O69" s="137" t="s">
        <v>2456</v>
      </c>
      <c r="P69" s="140"/>
      <c r="Q69" s="158">
        <v>44328.577777777777</v>
      </c>
    </row>
    <row r="70" spans="1:17" s="96" customFormat="1" ht="18" x14ac:dyDescent="0.25">
      <c r="A70" s="137" t="str">
        <f>VLOOKUP(E70,'LISTADO ATM'!$A$2:$C$898,3,0)</f>
        <v>NORTE</v>
      </c>
      <c r="B70" s="132" t="s">
        <v>2638</v>
      </c>
      <c r="C70" s="139">
        <v>44328.422592592593</v>
      </c>
      <c r="D70" s="139" t="s">
        <v>2181</v>
      </c>
      <c r="E70" s="126">
        <v>142</v>
      </c>
      <c r="F70" s="156" t="str">
        <f>VLOOKUP(E70,VIP!$A$2:$O13105,2,0)</f>
        <v>DRBR142</v>
      </c>
      <c r="G70" s="137" t="str">
        <f>VLOOKUP(E70,'LISTADO ATM'!$A$2:$B$897,2,0)</f>
        <v xml:space="preserve">ATM Centro de Caja Galerías Bonao </v>
      </c>
      <c r="H70" s="137" t="str">
        <f>VLOOKUP(E70,VIP!$A$2:$O17968,7,FALSE)</f>
        <v>Si</v>
      </c>
      <c r="I70" s="137" t="str">
        <f>VLOOKUP(E70,VIP!$A$2:$O9933,8,FALSE)</f>
        <v>Si</v>
      </c>
      <c r="J70" s="137" t="str">
        <f>VLOOKUP(E70,VIP!$A$2:$O9883,8,FALSE)</f>
        <v>Si</v>
      </c>
      <c r="K70" s="137" t="str">
        <f>VLOOKUP(E70,VIP!$A$2:$O13457,6,0)</f>
        <v>SI</v>
      </c>
      <c r="L70" s="127" t="s">
        <v>2245</v>
      </c>
      <c r="M70" s="138" t="s">
        <v>2448</v>
      </c>
      <c r="N70" s="138" t="s">
        <v>2455</v>
      </c>
      <c r="O70" s="137" t="s">
        <v>2483</v>
      </c>
      <c r="P70" s="140"/>
      <c r="Q70" s="138" t="s">
        <v>2245</v>
      </c>
    </row>
    <row r="71" spans="1:17" s="96" customFormat="1" ht="18" x14ac:dyDescent="0.25">
      <c r="A71" s="137" t="str">
        <f>VLOOKUP(E71,'LISTADO ATM'!$A$2:$C$898,3,0)</f>
        <v>NORTE</v>
      </c>
      <c r="B71" s="132" t="s">
        <v>2637</v>
      </c>
      <c r="C71" s="139">
        <v>44328.422662037039</v>
      </c>
      <c r="D71" s="139" t="s">
        <v>2180</v>
      </c>
      <c r="E71" s="126">
        <v>756</v>
      </c>
      <c r="F71" s="156" t="str">
        <f>VLOOKUP(E71,VIP!$A$2:$O13104,2,0)</f>
        <v>DRBR756</v>
      </c>
      <c r="G71" s="137" t="str">
        <f>VLOOKUP(E71,'LISTADO ATM'!$A$2:$B$897,2,0)</f>
        <v xml:space="preserve">ATM UNP Villa La Mata (Cotuí) </v>
      </c>
      <c r="H71" s="137" t="str">
        <f>VLOOKUP(E71,VIP!$A$2:$O17967,7,FALSE)</f>
        <v>Si</v>
      </c>
      <c r="I71" s="137" t="str">
        <f>VLOOKUP(E71,VIP!$A$2:$O9932,8,FALSE)</f>
        <v>Si</v>
      </c>
      <c r="J71" s="137" t="str">
        <f>VLOOKUP(E71,VIP!$A$2:$O9882,8,FALSE)</f>
        <v>Si</v>
      </c>
      <c r="K71" s="137" t="str">
        <f>VLOOKUP(E71,VIP!$A$2:$O13456,6,0)</f>
        <v>NO</v>
      </c>
      <c r="L71" s="127" t="s">
        <v>2219</v>
      </c>
      <c r="M71" s="157" t="s">
        <v>2624</v>
      </c>
      <c r="N71" s="138" t="s">
        <v>2455</v>
      </c>
      <c r="O71" s="137" t="s">
        <v>2457</v>
      </c>
      <c r="P71" s="140"/>
      <c r="Q71" s="158">
        <v>44328.558333333334</v>
      </c>
    </row>
    <row r="72" spans="1:17" s="96" customFormat="1" ht="18" x14ac:dyDescent="0.25">
      <c r="A72" s="137" t="str">
        <f>VLOOKUP(E72,'LISTADO ATM'!$A$2:$C$898,3,0)</f>
        <v>NORTE</v>
      </c>
      <c r="B72" s="132" t="s">
        <v>2657</v>
      </c>
      <c r="C72" s="139">
        <v>44328.422719907408</v>
      </c>
      <c r="D72" s="139" t="s">
        <v>2474</v>
      </c>
      <c r="E72" s="126">
        <v>431</v>
      </c>
      <c r="F72" s="156" t="str">
        <f>VLOOKUP(E72,VIP!$A$2:$O13123,2,0)</f>
        <v>DRBR583</v>
      </c>
      <c r="G72" s="137" t="str">
        <f>VLOOKUP(E72,'LISTADO ATM'!$A$2:$B$897,2,0)</f>
        <v xml:space="preserve">ATM Autoservicio Sol (Santiago) </v>
      </c>
      <c r="H72" s="137" t="str">
        <f>VLOOKUP(E72,VIP!$A$2:$O17986,7,FALSE)</f>
        <v>Si</v>
      </c>
      <c r="I72" s="137" t="str">
        <f>VLOOKUP(E72,VIP!$A$2:$O9951,8,FALSE)</f>
        <v>Si</v>
      </c>
      <c r="J72" s="137" t="str">
        <f>VLOOKUP(E72,VIP!$A$2:$O9901,8,FALSE)</f>
        <v>Si</v>
      </c>
      <c r="K72" s="137" t="str">
        <f>VLOOKUP(E72,VIP!$A$2:$O13475,6,0)</f>
        <v>SI</v>
      </c>
      <c r="L72" s="127" t="s">
        <v>2658</v>
      </c>
      <c r="M72" s="157" t="s">
        <v>2624</v>
      </c>
      <c r="N72" s="138" t="s">
        <v>2659</v>
      </c>
      <c r="O72" s="137" t="s">
        <v>2661</v>
      </c>
      <c r="P72" s="140" t="s">
        <v>2662</v>
      </c>
      <c r="Q72" s="208" t="s">
        <v>2658</v>
      </c>
    </row>
    <row r="73" spans="1:17" s="96" customFormat="1" ht="18" x14ac:dyDescent="0.25">
      <c r="A73" s="137" t="str">
        <f>VLOOKUP(E73,'LISTADO ATM'!$A$2:$C$898,3,0)</f>
        <v>ESTE</v>
      </c>
      <c r="B73" s="132" t="s">
        <v>2636</v>
      </c>
      <c r="C73" s="139">
        <v>44328.424664351849</v>
      </c>
      <c r="D73" s="139" t="s">
        <v>2180</v>
      </c>
      <c r="E73" s="126">
        <v>353</v>
      </c>
      <c r="F73" s="156" t="str">
        <f>VLOOKUP(E73,VIP!$A$2:$O13103,2,0)</f>
        <v>DRBR353</v>
      </c>
      <c r="G73" s="137" t="str">
        <f>VLOOKUP(E73,'LISTADO ATM'!$A$2:$B$897,2,0)</f>
        <v xml:space="preserve">ATM Estación Boulevard Juan Dolio </v>
      </c>
      <c r="H73" s="137" t="str">
        <f>VLOOKUP(E73,VIP!$A$2:$O17966,7,FALSE)</f>
        <v>Si</v>
      </c>
      <c r="I73" s="137" t="str">
        <f>VLOOKUP(E73,VIP!$A$2:$O9931,8,FALSE)</f>
        <v>Si</v>
      </c>
      <c r="J73" s="137" t="str">
        <f>VLOOKUP(E73,VIP!$A$2:$O9881,8,FALSE)</f>
        <v>Si</v>
      </c>
      <c r="K73" s="137" t="str">
        <f>VLOOKUP(E73,VIP!$A$2:$O13455,6,0)</f>
        <v>NO</v>
      </c>
      <c r="L73" s="127" t="s">
        <v>2245</v>
      </c>
      <c r="M73" s="157" t="s">
        <v>2624</v>
      </c>
      <c r="N73" s="138" t="s">
        <v>2455</v>
      </c>
      <c r="O73" s="137" t="s">
        <v>2457</v>
      </c>
      <c r="P73" s="140"/>
      <c r="Q73" s="158">
        <v>44328.555555555555</v>
      </c>
    </row>
    <row r="74" spans="1:17" s="96" customFormat="1" ht="18" x14ac:dyDescent="0.25">
      <c r="A74" s="137" t="str">
        <f>VLOOKUP(E74,'LISTADO ATM'!$A$2:$C$898,3,0)</f>
        <v>NORTE</v>
      </c>
      <c r="B74" s="132" t="s">
        <v>2635</v>
      </c>
      <c r="C74" s="139">
        <v>44328.426215277781</v>
      </c>
      <c r="D74" s="139" t="s">
        <v>2180</v>
      </c>
      <c r="E74" s="126">
        <v>854</v>
      </c>
      <c r="F74" s="156" t="str">
        <f>VLOOKUP(E74,VIP!$A$2:$O13102,2,0)</f>
        <v>DRBR854</v>
      </c>
      <c r="G74" s="137" t="str">
        <f>VLOOKUP(E74,'LISTADO ATM'!$A$2:$B$897,2,0)</f>
        <v xml:space="preserve">ATM Centro Comercial Blanco Batista </v>
      </c>
      <c r="H74" s="137" t="str">
        <f>VLOOKUP(E74,VIP!$A$2:$O17965,7,FALSE)</f>
        <v>Si</v>
      </c>
      <c r="I74" s="137" t="str">
        <f>VLOOKUP(E74,VIP!$A$2:$O9930,8,FALSE)</f>
        <v>Si</v>
      </c>
      <c r="J74" s="137" t="str">
        <f>VLOOKUP(E74,VIP!$A$2:$O9880,8,FALSE)</f>
        <v>Si</v>
      </c>
      <c r="K74" s="137" t="str">
        <f>VLOOKUP(E74,VIP!$A$2:$O13454,6,0)</f>
        <v>NO</v>
      </c>
      <c r="L74" s="127" t="s">
        <v>2651</v>
      </c>
      <c r="M74" s="157" t="s">
        <v>2624</v>
      </c>
      <c r="N74" s="138" t="s">
        <v>2455</v>
      </c>
      <c r="O74" s="137" t="s">
        <v>2457</v>
      </c>
      <c r="P74" s="140"/>
      <c r="Q74" s="158">
        <v>44328.445833333331</v>
      </c>
    </row>
    <row r="75" spans="1:17" s="96" customFormat="1" ht="18" x14ac:dyDescent="0.25">
      <c r="A75" s="137" t="str">
        <f>VLOOKUP(E75,'LISTADO ATM'!$A$2:$C$898,3,0)</f>
        <v>ESTE</v>
      </c>
      <c r="B75" s="132" t="s">
        <v>2634</v>
      </c>
      <c r="C75" s="139">
        <v>44328.432766203703</v>
      </c>
      <c r="D75" s="139" t="s">
        <v>2451</v>
      </c>
      <c r="E75" s="126">
        <v>217</v>
      </c>
      <c r="F75" s="156" t="str">
        <f>VLOOKUP(E75,VIP!$A$2:$O13101,2,0)</f>
        <v>DRBR217</v>
      </c>
      <c r="G75" s="137" t="str">
        <f>VLOOKUP(E75,'LISTADO ATM'!$A$2:$B$897,2,0)</f>
        <v xml:space="preserve">ATM Oficina Bávaro </v>
      </c>
      <c r="H75" s="137" t="str">
        <f>VLOOKUP(E75,VIP!$A$2:$O17964,7,FALSE)</f>
        <v>Si</v>
      </c>
      <c r="I75" s="137" t="str">
        <f>VLOOKUP(E75,VIP!$A$2:$O9929,8,FALSE)</f>
        <v>Si</v>
      </c>
      <c r="J75" s="137" t="str">
        <f>VLOOKUP(E75,VIP!$A$2:$O9879,8,FALSE)</f>
        <v>Si</v>
      </c>
      <c r="K75" s="137" t="str">
        <f>VLOOKUP(E75,VIP!$A$2:$O13453,6,0)</f>
        <v>NO</v>
      </c>
      <c r="L75" s="127" t="s">
        <v>2444</v>
      </c>
      <c r="M75" s="157" t="s">
        <v>2624</v>
      </c>
      <c r="N75" s="138" t="s">
        <v>2455</v>
      </c>
      <c r="O75" s="137" t="s">
        <v>2456</v>
      </c>
      <c r="P75" s="140"/>
      <c r="Q75" s="158">
        <v>44328.576388888891</v>
      </c>
    </row>
    <row r="76" spans="1:17" s="96" customFormat="1" ht="18" x14ac:dyDescent="0.25">
      <c r="A76" s="137" t="str">
        <f>VLOOKUP(E76,'LISTADO ATM'!$A$2:$C$898,3,0)</f>
        <v>NORTE</v>
      </c>
      <c r="B76" s="132" t="s">
        <v>2633</v>
      </c>
      <c r="C76" s="139">
        <v>44328.433252314811</v>
      </c>
      <c r="D76" s="139" t="s">
        <v>2474</v>
      </c>
      <c r="E76" s="126">
        <v>950</v>
      </c>
      <c r="F76" s="156" t="str">
        <f>VLOOKUP(E76,VIP!$A$2:$O13100,2,0)</f>
        <v>DRBR12G</v>
      </c>
      <c r="G76" s="137" t="str">
        <f>VLOOKUP(E76,'LISTADO ATM'!$A$2:$B$897,2,0)</f>
        <v xml:space="preserve">ATM Oficina Monterrico </v>
      </c>
      <c r="H76" s="137" t="str">
        <f>VLOOKUP(E76,VIP!$A$2:$O17963,7,FALSE)</f>
        <v>Si</v>
      </c>
      <c r="I76" s="137" t="str">
        <f>VLOOKUP(E76,VIP!$A$2:$O9928,8,FALSE)</f>
        <v>Si</v>
      </c>
      <c r="J76" s="137" t="str">
        <f>VLOOKUP(E76,VIP!$A$2:$O9878,8,FALSE)</f>
        <v>Si</v>
      </c>
      <c r="K76" s="137" t="str">
        <f>VLOOKUP(E76,VIP!$A$2:$O13452,6,0)</f>
        <v>SI</v>
      </c>
      <c r="L76" s="127" t="s">
        <v>2418</v>
      </c>
      <c r="M76" s="138" t="s">
        <v>2448</v>
      </c>
      <c r="N76" s="138" t="s">
        <v>2455</v>
      </c>
      <c r="O76" s="137" t="s">
        <v>2584</v>
      </c>
      <c r="P76" s="140"/>
      <c r="Q76" s="138" t="s">
        <v>2418</v>
      </c>
    </row>
    <row r="77" spans="1:17" s="96" customFormat="1" ht="18" x14ac:dyDescent="0.25">
      <c r="A77" s="137" t="str">
        <f>VLOOKUP(E77,'LISTADO ATM'!$A$2:$C$898,3,0)</f>
        <v>DISTRITO NACIONAL</v>
      </c>
      <c r="B77" s="132" t="s">
        <v>2632</v>
      </c>
      <c r="C77" s="139">
        <v>44328.434918981482</v>
      </c>
      <c r="D77" s="139" t="s">
        <v>2180</v>
      </c>
      <c r="E77" s="126">
        <v>904</v>
      </c>
      <c r="F77" s="156" t="str">
        <f>VLOOKUP(E77,VIP!$A$2:$O13099,2,0)</f>
        <v>DRBR24B</v>
      </c>
      <c r="G77" s="137" t="str">
        <f>VLOOKUP(E77,'LISTADO ATM'!$A$2:$B$897,2,0)</f>
        <v xml:space="preserve">ATM Oficina Multicentro La Sirena Churchill </v>
      </c>
      <c r="H77" s="137" t="str">
        <f>VLOOKUP(E77,VIP!$A$2:$O17962,7,FALSE)</f>
        <v>Si</v>
      </c>
      <c r="I77" s="137" t="str">
        <f>VLOOKUP(E77,VIP!$A$2:$O9927,8,FALSE)</f>
        <v>Si</v>
      </c>
      <c r="J77" s="137" t="str">
        <f>VLOOKUP(E77,VIP!$A$2:$O9877,8,FALSE)</f>
        <v>Si</v>
      </c>
      <c r="K77" s="137" t="str">
        <f>VLOOKUP(E77,VIP!$A$2:$O13451,6,0)</f>
        <v>SI</v>
      </c>
      <c r="L77" s="127" t="s">
        <v>2219</v>
      </c>
      <c r="M77" s="157" t="s">
        <v>2624</v>
      </c>
      <c r="N77" s="138" t="s">
        <v>2455</v>
      </c>
      <c r="O77" s="137" t="s">
        <v>2457</v>
      </c>
      <c r="P77" s="140"/>
      <c r="Q77" s="158">
        <v>44328.521527777775</v>
      </c>
    </row>
    <row r="78" spans="1:17" s="96" customFormat="1" ht="18" x14ac:dyDescent="0.25">
      <c r="A78" s="137" t="str">
        <f>VLOOKUP(E78,'LISTADO ATM'!$A$2:$C$898,3,0)</f>
        <v>DISTRITO NACIONAL</v>
      </c>
      <c r="B78" s="132" t="s">
        <v>2675</v>
      </c>
      <c r="C78" s="139">
        <v>44328.44017361111</v>
      </c>
      <c r="D78" s="139" t="s">
        <v>2180</v>
      </c>
      <c r="E78" s="126">
        <v>237</v>
      </c>
      <c r="F78" s="156" t="str">
        <f>VLOOKUP(E78,VIP!$A$2:$O13133,2,0)</f>
        <v>DRBR237</v>
      </c>
      <c r="G78" s="137" t="str">
        <f>VLOOKUP(E78,'LISTADO ATM'!$A$2:$B$897,2,0)</f>
        <v xml:space="preserve">ATM UNP Plaza Vásquez </v>
      </c>
      <c r="H78" s="137" t="str">
        <f>VLOOKUP(E78,VIP!$A$2:$O17996,7,FALSE)</f>
        <v>Si</v>
      </c>
      <c r="I78" s="137" t="str">
        <f>VLOOKUP(E78,VIP!$A$2:$O9961,8,FALSE)</f>
        <v>Si</v>
      </c>
      <c r="J78" s="137" t="str">
        <f>VLOOKUP(E78,VIP!$A$2:$O9911,8,FALSE)</f>
        <v>Si</v>
      </c>
      <c r="K78" s="137" t="str">
        <f>VLOOKUP(E78,VIP!$A$2:$O13485,6,0)</f>
        <v>SI</v>
      </c>
      <c r="L78" s="127" t="s">
        <v>2219</v>
      </c>
      <c r="M78" s="138" t="s">
        <v>2448</v>
      </c>
      <c r="N78" s="138" t="s">
        <v>2568</v>
      </c>
      <c r="O78" s="137" t="s">
        <v>2457</v>
      </c>
      <c r="P78" s="140"/>
      <c r="Q78" s="149" t="s">
        <v>2219</v>
      </c>
    </row>
    <row r="79" spans="1:17" s="96" customFormat="1" ht="18" x14ac:dyDescent="0.25">
      <c r="A79" s="137" t="str">
        <f>VLOOKUP(E79,'LISTADO ATM'!$A$2:$C$898,3,0)</f>
        <v>DISTRITO NACIONAL</v>
      </c>
      <c r="B79" s="132" t="s">
        <v>2674</v>
      </c>
      <c r="C79" s="139">
        <v>44328.442013888889</v>
      </c>
      <c r="D79" s="139" t="s">
        <v>2180</v>
      </c>
      <c r="E79" s="126">
        <v>707</v>
      </c>
      <c r="F79" s="156" t="str">
        <f>VLOOKUP(E79,VIP!$A$2:$O13132,2,0)</f>
        <v>DRBR707</v>
      </c>
      <c r="G79" s="137" t="str">
        <f>VLOOKUP(E79,'LISTADO ATM'!$A$2:$B$897,2,0)</f>
        <v xml:space="preserve">ATM IAD </v>
      </c>
      <c r="H79" s="137" t="str">
        <f>VLOOKUP(E79,VIP!$A$2:$O17995,7,FALSE)</f>
        <v>No</v>
      </c>
      <c r="I79" s="137" t="str">
        <f>VLOOKUP(E79,VIP!$A$2:$O9960,8,FALSE)</f>
        <v>No</v>
      </c>
      <c r="J79" s="137" t="str">
        <f>VLOOKUP(E79,VIP!$A$2:$O9910,8,FALSE)</f>
        <v>No</v>
      </c>
      <c r="K79" s="137" t="str">
        <f>VLOOKUP(E79,VIP!$A$2:$O13484,6,0)</f>
        <v>NO</v>
      </c>
      <c r="L79" s="127" t="s">
        <v>2219</v>
      </c>
      <c r="M79" s="157" t="s">
        <v>2624</v>
      </c>
      <c r="N79" s="138" t="s">
        <v>2568</v>
      </c>
      <c r="O79" s="137" t="s">
        <v>2457</v>
      </c>
      <c r="P79" s="140"/>
      <c r="Q79" s="158">
        <v>44328.984027777777</v>
      </c>
    </row>
    <row r="80" spans="1:17" s="96" customFormat="1" ht="18" x14ac:dyDescent="0.25">
      <c r="A80" s="137" t="str">
        <f>VLOOKUP(E80,'LISTADO ATM'!$A$2:$C$898,3,0)</f>
        <v>SUR</v>
      </c>
      <c r="B80" s="132" t="s">
        <v>2656</v>
      </c>
      <c r="C80" s="139">
        <v>44328.452499999999</v>
      </c>
      <c r="D80" s="139" t="s">
        <v>2474</v>
      </c>
      <c r="E80" s="126">
        <v>50</v>
      </c>
      <c r="F80" s="156" t="str">
        <f>VLOOKUP(E80,VIP!$A$2:$O13122,2,0)</f>
        <v>DRBR050</v>
      </c>
      <c r="G80" s="137" t="str">
        <f>VLOOKUP(E80,'LISTADO ATM'!$A$2:$B$897,2,0)</f>
        <v xml:space="preserve">ATM Oficina Padre Las Casas (Azua) </v>
      </c>
      <c r="H80" s="137" t="str">
        <f>VLOOKUP(E80,VIP!$A$2:$O17985,7,FALSE)</f>
        <v>Si</v>
      </c>
      <c r="I80" s="137" t="str">
        <f>VLOOKUP(E80,VIP!$A$2:$O9950,8,FALSE)</f>
        <v>Si</v>
      </c>
      <c r="J80" s="137" t="str">
        <f>VLOOKUP(E80,VIP!$A$2:$O9900,8,FALSE)</f>
        <v>Si</v>
      </c>
      <c r="K80" s="137" t="str">
        <f>VLOOKUP(E80,VIP!$A$2:$O13474,6,0)</f>
        <v>NO</v>
      </c>
      <c r="L80" s="127" t="s">
        <v>2658</v>
      </c>
      <c r="M80" s="157" t="s">
        <v>2624</v>
      </c>
      <c r="N80" s="138" t="s">
        <v>2659</v>
      </c>
      <c r="O80" s="137" t="s">
        <v>2660</v>
      </c>
      <c r="P80" s="140" t="s">
        <v>2662</v>
      </c>
      <c r="Q80" s="208" t="s">
        <v>2658</v>
      </c>
    </row>
    <row r="81" spans="1:17" s="96" customFormat="1" ht="18" x14ac:dyDescent="0.25">
      <c r="A81" s="137" t="str">
        <f>VLOOKUP(E81,'LISTADO ATM'!$A$2:$C$898,3,0)</f>
        <v>ESTE</v>
      </c>
      <c r="B81" s="132" t="s">
        <v>2655</v>
      </c>
      <c r="C81" s="139">
        <v>44328.453333333331</v>
      </c>
      <c r="D81" s="139" t="s">
        <v>2474</v>
      </c>
      <c r="E81" s="126">
        <v>117</v>
      </c>
      <c r="F81" s="156" t="str">
        <f>VLOOKUP(E81,VIP!$A$2:$O13121,2,0)</f>
        <v>DRBR117</v>
      </c>
      <c r="G81" s="137" t="str">
        <f>VLOOKUP(E81,'LISTADO ATM'!$A$2:$B$897,2,0)</f>
        <v xml:space="preserve">ATM Oficina El Seybo </v>
      </c>
      <c r="H81" s="137" t="str">
        <f>VLOOKUP(E81,VIP!$A$2:$O17984,7,FALSE)</f>
        <v>Si</v>
      </c>
      <c r="I81" s="137" t="str">
        <f>VLOOKUP(E81,VIP!$A$2:$O9949,8,FALSE)</f>
        <v>Si</v>
      </c>
      <c r="J81" s="137" t="str">
        <f>VLOOKUP(E81,VIP!$A$2:$O9899,8,FALSE)</f>
        <v>Si</v>
      </c>
      <c r="K81" s="137" t="str">
        <f>VLOOKUP(E81,VIP!$A$2:$O13473,6,0)</f>
        <v>SI</v>
      </c>
      <c r="L81" s="127" t="s">
        <v>2658</v>
      </c>
      <c r="M81" s="157" t="s">
        <v>2624</v>
      </c>
      <c r="N81" s="138" t="s">
        <v>2659</v>
      </c>
      <c r="O81" s="137" t="s">
        <v>2660</v>
      </c>
      <c r="P81" s="140" t="s">
        <v>2662</v>
      </c>
      <c r="Q81" s="127" t="s">
        <v>2658</v>
      </c>
    </row>
    <row r="82" spans="1:17" s="96" customFormat="1" ht="19.5" customHeight="1" x14ac:dyDescent="0.25">
      <c r="A82" s="137" t="str">
        <f>VLOOKUP(E82,'LISTADO ATM'!$A$2:$C$898,3,0)</f>
        <v>SUR</v>
      </c>
      <c r="B82" s="132" t="s">
        <v>2654</v>
      </c>
      <c r="C82" s="139">
        <v>44328.454212962963</v>
      </c>
      <c r="D82" s="139" t="s">
        <v>2474</v>
      </c>
      <c r="E82" s="126">
        <v>582</v>
      </c>
      <c r="F82" s="156" t="str">
        <f>VLOOKUP(E82,VIP!$A$2:$O13120,2,0)</f>
        <v xml:space="preserve">DRBR582 </v>
      </c>
      <c r="G82" s="137" t="str">
        <f>VLOOKUP(E82,'LISTADO ATM'!$A$2:$B$897,2,0)</f>
        <v>ATM Estación Sabana Yegua</v>
      </c>
      <c r="H82" s="137" t="str">
        <f>VLOOKUP(E82,VIP!$A$2:$O17983,7,FALSE)</f>
        <v>N/A</v>
      </c>
      <c r="I82" s="137" t="str">
        <f>VLOOKUP(E82,VIP!$A$2:$O9948,8,FALSE)</f>
        <v>N/A</v>
      </c>
      <c r="J82" s="137" t="str">
        <f>VLOOKUP(E82,VIP!$A$2:$O9898,8,FALSE)</f>
        <v>N/A</v>
      </c>
      <c r="K82" s="137" t="str">
        <f>VLOOKUP(E82,VIP!$A$2:$O13472,6,0)</f>
        <v>N/A</v>
      </c>
      <c r="L82" s="127" t="s">
        <v>2658</v>
      </c>
      <c r="M82" s="157" t="s">
        <v>2624</v>
      </c>
      <c r="N82" s="138" t="s">
        <v>2659</v>
      </c>
      <c r="O82" s="137" t="s">
        <v>2660</v>
      </c>
      <c r="P82" s="140" t="s">
        <v>2662</v>
      </c>
      <c r="Q82" s="127" t="s">
        <v>2658</v>
      </c>
    </row>
    <row r="83" spans="1:17" s="96" customFormat="1" ht="19.5" customHeight="1" x14ac:dyDescent="0.25">
      <c r="A83" s="137" t="str">
        <f>VLOOKUP(E83,'LISTADO ATM'!$A$2:$C$898,3,0)</f>
        <v>DISTRITO NACIONAL</v>
      </c>
      <c r="B83" s="132" t="s">
        <v>2653</v>
      </c>
      <c r="C83" s="139">
        <v>44328.45516203704</v>
      </c>
      <c r="D83" s="139" t="s">
        <v>2474</v>
      </c>
      <c r="E83" s="126">
        <v>414</v>
      </c>
      <c r="F83" s="156" t="str">
        <f>VLOOKUP(E83,VIP!$A$2:$O13119,2,0)</f>
        <v>DRBR414</v>
      </c>
      <c r="G83" s="137" t="str">
        <f>VLOOKUP(E83,'LISTADO ATM'!$A$2:$B$897,2,0)</f>
        <v>ATM Villa Francisca II</v>
      </c>
      <c r="H83" s="137" t="str">
        <f>VLOOKUP(E83,VIP!$A$2:$O17982,7,FALSE)</f>
        <v>Si</v>
      </c>
      <c r="I83" s="137" t="str">
        <f>VLOOKUP(E83,VIP!$A$2:$O9947,8,FALSE)</f>
        <v>Si</v>
      </c>
      <c r="J83" s="137" t="str">
        <f>VLOOKUP(E83,VIP!$A$2:$O9897,8,FALSE)</f>
        <v>Si</v>
      </c>
      <c r="K83" s="137" t="str">
        <f>VLOOKUP(E83,VIP!$A$2:$O13471,6,0)</f>
        <v>SI</v>
      </c>
      <c r="L83" s="127" t="s">
        <v>2658</v>
      </c>
      <c r="M83" s="157" t="s">
        <v>2624</v>
      </c>
      <c r="N83" s="138" t="s">
        <v>2659</v>
      </c>
      <c r="O83" s="137" t="s">
        <v>2660</v>
      </c>
      <c r="P83" s="140" t="s">
        <v>2662</v>
      </c>
      <c r="Q83" s="208" t="s">
        <v>2658</v>
      </c>
    </row>
    <row r="84" spans="1:17" s="96" customFormat="1" ht="19.5" customHeight="1" x14ac:dyDescent="0.25">
      <c r="A84" s="137" t="str">
        <f>VLOOKUP(E84,'LISTADO ATM'!$A$2:$C$898,3,0)</f>
        <v>DISTRITO NACIONAL</v>
      </c>
      <c r="B84" s="132" t="s">
        <v>2673</v>
      </c>
      <c r="C84" s="139">
        <v>44328.463958333334</v>
      </c>
      <c r="D84" s="139" t="s">
        <v>2180</v>
      </c>
      <c r="E84" s="126">
        <v>858</v>
      </c>
      <c r="F84" s="156" t="str">
        <f>VLOOKUP(E84,VIP!$A$2:$O13131,2,0)</f>
        <v>DRBR858</v>
      </c>
      <c r="G84" s="137" t="str">
        <f>VLOOKUP(E84,'LISTADO ATM'!$A$2:$B$897,2,0)</f>
        <v xml:space="preserve">ATM Cooperativa Maestros (COOPNAMA) </v>
      </c>
      <c r="H84" s="137" t="str">
        <f>VLOOKUP(E84,VIP!$A$2:$O17994,7,FALSE)</f>
        <v>Si</v>
      </c>
      <c r="I84" s="137" t="str">
        <f>VLOOKUP(E84,VIP!$A$2:$O9959,8,FALSE)</f>
        <v>No</v>
      </c>
      <c r="J84" s="137" t="str">
        <f>VLOOKUP(E84,VIP!$A$2:$O9909,8,FALSE)</f>
        <v>No</v>
      </c>
      <c r="K84" s="137" t="str">
        <f>VLOOKUP(E84,VIP!$A$2:$O13483,6,0)</f>
        <v>NO</v>
      </c>
      <c r="L84" s="127" t="s">
        <v>2219</v>
      </c>
      <c r="M84" s="138" t="s">
        <v>2448</v>
      </c>
      <c r="N84" s="138" t="s">
        <v>2568</v>
      </c>
      <c r="O84" s="137" t="s">
        <v>2457</v>
      </c>
      <c r="P84" s="140"/>
      <c r="Q84" s="138" t="s">
        <v>2219</v>
      </c>
    </row>
    <row r="85" spans="1:17" s="96" customFormat="1" ht="19.5" customHeight="1" x14ac:dyDescent="0.25">
      <c r="A85" s="137" t="str">
        <f>VLOOKUP(E85,'LISTADO ATM'!$A$2:$C$898,3,0)</f>
        <v>NORTE</v>
      </c>
      <c r="B85" s="132" t="s">
        <v>2672</v>
      </c>
      <c r="C85" s="139">
        <v>44328.46570601852</v>
      </c>
      <c r="D85" s="139" t="s">
        <v>2181</v>
      </c>
      <c r="E85" s="126">
        <v>878</v>
      </c>
      <c r="F85" s="156" t="str">
        <f>VLOOKUP(E85,VIP!$A$2:$O13130,2,0)</f>
        <v>DRBR878</v>
      </c>
      <c r="G85" s="137" t="str">
        <f>VLOOKUP(E85,'LISTADO ATM'!$A$2:$B$897,2,0)</f>
        <v>ATM UNP Cabral Y Baez</v>
      </c>
      <c r="H85" s="137" t="str">
        <f>VLOOKUP(E85,VIP!$A$2:$O17993,7,FALSE)</f>
        <v>N/A</v>
      </c>
      <c r="I85" s="137" t="str">
        <f>VLOOKUP(E85,VIP!$A$2:$O9958,8,FALSE)</f>
        <v>N/A</v>
      </c>
      <c r="J85" s="137" t="str">
        <f>VLOOKUP(E85,VIP!$A$2:$O9908,8,FALSE)</f>
        <v>N/A</v>
      </c>
      <c r="K85" s="137" t="str">
        <f>VLOOKUP(E85,VIP!$A$2:$O13482,6,0)</f>
        <v>N/A</v>
      </c>
      <c r="L85" s="127" t="s">
        <v>2219</v>
      </c>
      <c r="M85" s="138" t="s">
        <v>2448</v>
      </c>
      <c r="N85" s="138" t="s">
        <v>2455</v>
      </c>
      <c r="O85" s="137" t="s">
        <v>2483</v>
      </c>
      <c r="P85" s="140"/>
      <c r="Q85" s="138" t="s">
        <v>2219</v>
      </c>
    </row>
    <row r="86" spans="1:17" s="96" customFormat="1" ht="19.5" customHeight="1" x14ac:dyDescent="0.25">
      <c r="A86" s="137" t="str">
        <f>VLOOKUP(E86,'LISTADO ATM'!$A$2:$C$898,3,0)</f>
        <v>DISTRITO NACIONAL</v>
      </c>
      <c r="B86" s="132" t="s">
        <v>2671</v>
      </c>
      <c r="C86" s="139">
        <v>44328.485219907408</v>
      </c>
      <c r="D86" s="139" t="s">
        <v>2474</v>
      </c>
      <c r="E86" s="126">
        <v>738</v>
      </c>
      <c r="F86" s="156" t="str">
        <f>VLOOKUP(E86,VIP!$A$2:$O13129,2,0)</f>
        <v>DRBR24S</v>
      </c>
      <c r="G86" s="137" t="str">
        <f>VLOOKUP(E86,'LISTADO ATM'!$A$2:$B$897,2,0)</f>
        <v xml:space="preserve">ATM Zona Franca Los Alcarrizos </v>
      </c>
      <c r="H86" s="137" t="str">
        <f>VLOOKUP(E86,VIP!$A$2:$O17992,7,FALSE)</f>
        <v>Si</v>
      </c>
      <c r="I86" s="137" t="str">
        <f>VLOOKUP(E86,VIP!$A$2:$O9957,8,FALSE)</f>
        <v>Si</v>
      </c>
      <c r="J86" s="137" t="str">
        <f>VLOOKUP(E86,VIP!$A$2:$O9907,8,FALSE)</f>
        <v>Si</v>
      </c>
      <c r="K86" s="137" t="str">
        <f>VLOOKUP(E86,VIP!$A$2:$O13481,6,0)</f>
        <v>NO</v>
      </c>
      <c r="L86" s="127" t="s">
        <v>2676</v>
      </c>
      <c r="M86" s="157" t="s">
        <v>2624</v>
      </c>
      <c r="N86" s="138" t="s">
        <v>2455</v>
      </c>
      <c r="O86" s="137" t="s">
        <v>2661</v>
      </c>
      <c r="P86" s="140"/>
      <c r="Q86" s="158">
        <v>44328.594444444447</v>
      </c>
    </row>
    <row r="87" spans="1:17" s="96" customFormat="1" ht="19.5" customHeight="1" x14ac:dyDescent="0.25">
      <c r="A87" s="137" t="str">
        <f>VLOOKUP(E87,'LISTADO ATM'!$A$2:$C$898,3,0)</f>
        <v>DISTRITO NACIONAL</v>
      </c>
      <c r="B87" s="132" t="s">
        <v>2670</v>
      </c>
      <c r="C87" s="139">
        <v>44328.493657407409</v>
      </c>
      <c r="D87" s="139" t="s">
        <v>2180</v>
      </c>
      <c r="E87" s="126">
        <v>542</v>
      </c>
      <c r="F87" s="156" t="str">
        <f>VLOOKUP(E87,VIP!$A$2:$O13128,2,0)</f>
        <v>DRBR542</v>
      </c>
      <c r="G87" s="137" t="str">
        <f>VLOOKUP(E87,'LISTADO ATM'!$A$2:$B$897,2,0)</f>
        <v>ATM S/M la Cadena Carretera Mella</v>
      </c>
      <c r="H87" s="137" t="str">
        <f>VLOOKUP(E87,VIP!$A$2:$O17991,7,FALSE)</f>
        <v>NO</v>
      </c>
      <c r="I87" s="137" t="str">
        <f>VLOOKUP(E87,VIP!$A$2:$O9956,8,FALSE)</f>
        <v>SI</v>
      </c>
      <c r="J87" s="137" t="str">
        <f>VLOOKUP(E87,VIP!$A$2:$O9906,8,FALSE)</f>
        <v>SI</v>
      </c>
      <c r="K87" s="137" t="str">
        <f>VLOOKUP(E87,VIP!$A$2:$O13480,6,0)</f>
        <v>NO</v>
      </c>
      <c r="L87" s="127" t="s">
        <v>2219</v>
      </c>
      <c r="M87" s="138" t="s">
        <v>2448</v>
      </c>
      <c r="N87" s="138" t="s">
        <v>2568</v>
      </c>
      <c r="O87" s="137" t="s">
        <v>2457</v>
      </c>
      <c r="P87" s="140"/>
      <c r="Q87" s="138" t="s">
        <v>2219</v>
      </c>
    </row>
    <row r="88" spans="1:17" s="96" customFormat="1" ht="19.5" customHeight="1" x14ac:dyDescent="0.25">
      <c r="A88" s="137" t="str">
        <f>VLOOKUP(E88,'LISTADO ATM'!$A$2:$C$898,3,0)</f>
        <v>NORTE</v>
      </c>
      <c r="B88" s="132" t="s">
        <v>2669</v>
      </c>
      <c r="C88" s="139">
        <v>44328.496481481481</v>
      </c>
      <c r="D88" s="139" t="s">
        <v>2181</v>
      </c>
      <c r="E88" s="126">
        <v>492</v>
      </c>
      <c r="F88" s="156" t="str">
        <f>VLOOKUP(E88,VIP!$A$2:$O13127,2,0)</f>
        <v>DRBR492</v>
      </c>
      <c r="G88" s="137" t="str">
        <f>VLOOKUP(E88,'LISTADO ATM'!$A$2:$B$897,2,0)</f>
        <v>ATM S/M Nacional  El Dorado Santiago</v>
      </c>
      <c r="H88" s="137" t="str">
        <f>VLOOKUP(E88,VIP!$A$2:$O17990,7,FALSE)</f>
        <v>N/A</v>
      </c>
      <c r="I88" s="137" t="str">
        <f>VLOOKUP(E88,VIP!$A$2:$O9955,8,FALSE)</f>
        <v>N/A</v>
      </c>
      <c r="J88" s="137" t="str">
        <f>VLOOKUP(E88,VIP!$A$2:$O9905,8,FALSE)</f>
        <v>N/A</v>
      </c>
      <c r="K88" s="137" t="str">
        <f>VLOOKUP(E88,VIP!$A$2:$O13479,6,0)</f>
        <v>N/A</v>
      </c>
      <c r="L88" s="127" t="s">
        <v>2421</v>
      </c>
      <c r="M88" s="157" t="s">
        <v>2624</v>
      </c>
      <c r="N88" s="138" t="s">
        <v>2455</v>
      </c>
      <c r="O88" s="137" t="s">
        <v>2679</v>
      </c>
      <c r="P88" s="140"/>
      <c r="Q88" s="159">
        <v>44328.600694444445</v>
      </c>
    </row>
    <row r="89" spans="1:17" s="96" customFormat="1" ht="19.5" customHeight="1" x14ac:dyDescent="0.25">
      <c r="A89" s="137" t="str">
        <f>VLOOKUP(E89,'LISTADO ATM'!$A$2:$C$898,3,0)</f>
        <v>SUR</v>
      </c>
      <c r="B89" s="132" t="s">
        <v>2668</v>
      </c>
      <c r="C89" s="139">
        <v>44328.502858796295</v>
      </c>
      <c r="D89" s="139" t="s">
        <v>2180</v>
      </c>
      <c r="E89" s="126">
        <v>135</v>
      </c>
      <c r="F89" s="156" t="str">
        <f>VLOOKUP(E89,VIP!$A$2:$O13126,2,0)</f>
        <v>DRBR135</v>
      </c>
      <c r="G89" s="137" t="str">
        <f>VLOOKUP(E89,'LISTADO ATM'!$A$2:$B$897,2,0)</f>
        <v xml:space="preserve">ATM Oficina Las Dunas Baní </v>
      </c>
      <c r="H89" s="137" t="str">
        <f>VLOOKUP(E89,VIP!$A$2:$O17989,7,FALSE)</f>
        <v>Si</v>
      </c>
      <c r="I89" s="137" t="str">
        <f>VLOOKUP(E89,VIP!$A$2:$O9954,8,FALSE)</f>
        <v>Si</v>
      </c>
      <c r="J89" s="137" t="str">
        <f>VLOOKUP(E89,VIP!$A$2:$O9904,8,FALSE)</f>
        <v>Si</v>
      </c>
      <c r="K89" s="137" t="str">
        <f>VLOOKUP(E89,VIP!$A$2:$O13478,6,0)</f>
        <v>SI</v>
      </c>
      <c r="L89" s="127" t="s">
        <v>2219</v>
      </c>
      <c r="M89" s="138" t="s">
        <v>2448</v>
      </c>
      <c r="N89" s="138" t="s">
        <v>2568</v>
      </c>
      <c r="O89" s="137" t="s">
        <v>2457</v>
      </c>
      <c r="P89" s="140"/>
      <c r="Q89" s="138" t="s">
        <v>2219</v>
      </c>
    </row>
    <row r="90" spans="1:17" s="96" customFormat="1" ht="19.5" customHeight="1" x14ac:dyDescent="0.25">
      <c r="A90" s="137" t="str">
        <f>VLOOKUP(E90,'LISTADO ATM'!$A$2:$C$898,3,0)</f>
        <v>NORTE</v>
      </c>
      <c r="B90" s="132" t="s">
        <v>2680</v>
      </c>
      <c r="C90" s="139">
        <v>44328.510416666664</v>
      </c>
      <c r="D90" s="139" t="s">
        <v>2474</v>
      </c>
      <c r="E90" s="126">
        <v>747</v>
      </c>
      <c r="F90" s="156" t="str">
        <f>VLOOKUP(E90,VIP!$A$2:$O13112,2,0)</f>
        <v>DRBR200</v>
      </c>
      <c r="G90" s="137" t="str">
        <f>VLOOKUP(E90,'LISTADO ATM'!$A$2:$B$897,2,0)</f>
        <v xml:space="preserve">ATM Club BR (Santiago) </v>
      </c>
      <c r="H90" s="137" t="str">
        <f>VLOOKUP(E90,VIP!$A$2:$O17975,7,FALSE)</f>
        <v>Si</v>
      </c>
      <c r="I90" s="137" t="str">
        <f>VLOOKUP(E90,VIP!$A$2:$O9940,8,FALSE)</f>
        <v>Si</v>
      </c>
      <c r="J90" s="137" t="str">
        <f>VLOOKUP(E90,VIP!$A$2:$O9890,8,FALSE)</f>
        <v>Si</v>
      </c>
      <c r="K90" s="137" t="str">
        <f>VLOOKUP(E90,VIP!$A$2:$O13464,6,0)</f>
        <v>SI</v>
      </c>
      <c r="L90" s="127" t="s">
        <v>2681</v>
      </c>
      <c r="M90" s="157" t="s">
        <v>2624</v>
      </c>
      <c r="N90" s="138" t="s">
        <v>2659</v>
      </c>
      <c r="O90" s="137" t="s">
        <v>2660</v>
      </c>
      <c r="P90" s="140" t="s">
        <v>2682</v>
      </c>
      <c r="Q90" s="149" t="s">
        <v>2681</v>
      </c>
    </row>
    <row r="91" spans="1:17" s="96" customFormat="1" ht="19.5" customHeight="1" x14ac:dyDescent="0.25">
      <c r="A91" s="137" t="str">
        <f>VLOOKUP(E91,'LISTADO ATM'!$A$2:$C$898,3,0)</f>
        <v>NORTE</v>
      </c>
      <c r="B91" s="132" t="s">
        <v>2667</v>
      </c>
      <c r="C91" s="139">
        <v>44328.526307870372</v>
      </c>
      <c r="D91" s="139" t="s">
        <v>2181</v>
      </c>
      <c r="E91" s="126">
        <v>463</v>
      </c>
      <c r="F91" s="156" t="str">
        <f>VLOOKUP(E91,VIP!$A$2:$O13125,2,0)</f>
        <v>DRBR463</v>
      </c>
      <c r="G91" s="137" t="str">
        <f>VLOOKUP(E91,'LISTADO ATM'!$A$2:$B$897,2,0)</f>
        <v xml:space="preserve">ATM La Sirena El Embrujo </v>
      </c>
      <c r="H91" s="137" t="str">
        <f>VLOOKUP(E91,VIP!$A$2:$O17988,7,FALSE)</f>
        <v>Si</v>
      </c>
      <c r="I91" s="137" t="str">
        <f>VLOOKUP(E91,VIP!$A$2:$O9953,8,FALSE)</f>
        <v>Si</v>
      </c>
      <c r="J91" s="137" t="str">
        <f>VLOOKUP(E91,VIP!$A$2:$O9903,8,FALSE)</f>
        <v>Si</v>
      </c>
      <c r="K91" s="137" t="str">
        <f>VLOOKUP(E91,VIP!$A$2:$O13477,6,0)</f>
        <v>NO</v>
      </c>
      <c r="L91" s="127" t="s">
        <v>2421</v>
      </c>
      <c r="M91" s="157" t="s">
        <v>2624</v>
      </c>
      <c r="N91" s="138" t="s">
        <v>2455</v>
      </c>
      <c r="O91" s="137" t="s">
        <v>2678</v>
      </c>
      <c r="P91" s="140"/>
      <c r="Q91" s="158">
        <v>44328.599305555559</v>
      </c>
    </row>
    <row r="92" spans="1:17" s="96" customFormat="1" ht="19.5" customHeight="1" x14ac:dyDescent="0.25">
      <c r="A92" s="137" t="str">
        <f>VLOOKUP(E92,'LISTADO ATM'!$A$2:$C$898,3,0)</f>
        <v>NORTE</v>
      </c>
      <c r="B92" s="132" t="s">
        <v>2666</v>
      </c>
      <c r="C92" s="139">
        <v>44328.534398148149</v>
      </c>
      <c r="D92" s="139" t="s">
        <v>2181</v>
      </c>
      <c r="E92" s="126">
        <v>380</v>
      </c>
      <c r="F92" s="156" t="str">
        <f>VLOOKUP(E92,VIP!$A$2:$O13124,2,0)</f>
        <v>DRBR380</v>
      </c>
      <c r="G92" s="137" t="str">
        <f>VLOOKUP(E92,'LISTADO ATM'!$A$2:$B$897,2,0)</f>
        <v xml:space="preserve">ATM Oficina Navarrete </v>
      </c>
      <c r="H92" s="137" t="str">
        <f>VLOOKUP(E92,VIP!$A$2:$O17987,7,FALSE)</f>
        <v>Si</v>
      </c>
      <c r="I92" s="137" t="str">
        <f>VLOOKUP(E92,VIP!$A$2:$O9952,8,FALSE)</f>
        <v>Si</v>
      </c>
      <c r="J92" s="137" t="str">
        <f>VLOOKUP(E92,VIP!$A$2:$O9902,8,FALSE)</f>
        <v>Si</v>
      </c>
      <c r="K92" s="137" t="str">
        <f>VLOOKUP(E92,VIP!$A$2:$O13476,6,0)</f>
        <v>NO</v>
      </c>
      <c r="L92" s="127" t="s">
        <v>2219</v>
      </c>
      <c r="M92" s="157" t="s">
        <v>2624</v>
      </c>
      <c r="N92" s="138" t="s">
        <v>2455</v>
      </c>
      <c r="O92" s="137" t="s">
        <v>2677</v>
      </c>
      <c r="P92" s="140"/>
      <c r="Q92" s="159">
        <v>44328.603472222225</v>
      </c>
    </row>
    <row r="93" spans="1:17" s="96" customFormat="1" ht="19.5" customHeight="1" x14ac:dyDescent="0.25">
      <c r="A93" s="137" t="str">
        <f>VLOOKUP(E93,'LISTADO ATM'!$A$2:$C$898,3,0)</f>
        <v>DISTRITO NACIONAL</v>
      </c>
      <c r="B93" s="132" t="s">
        <v>2665</v>
      </c>
      <c r="C93" s="139">
        <v>44328.536620370367</v>
      </c>
      <c r="D93" s="139" t="s">
        <v>2180</v>
      </c>
      <c r="E93" s="126">
        <v>850</v>
      </c>
      <c r="F93" s="156" t="str">
        <f>VLOOKUP(E93,VIP!$A$2:$O13123,2,0)</f>
        <v>DRBR850</v>
      </c>
      <c r="G93" s="137" t="str">
        <f>VLOOKUP(E93,'LISTADO ATM'!$A$2:$B$897,2,0)</f>
        <v xml:space="preserve">ATM Hotel Be Live Hamaca </v>
      </c>
      <c r="H93" s="137" t="str">
        <f>VLOOKUP(E93,VIP!$A$2:$O17986,7,FALSE)</f>
        <v>Si</v>
      </c>
      <c r="I93" s="137" t="str">
        <f>VLOOKUP(E93,VIP!$A$2:$O9951,8,FALSE)</f>
        <v>Si</v>
      </c>
      <c r="J93" s="137" t="str">
        <f>VLOOKUP(E93,VIP!$A$2:$O9901,8,FALSE)</f>
        <v>Si</v>
      </c>
      <c r="K93" s="137" t="str">
        <f>VLOOKUP(E93,VIP!$A$2:$O13475,6,0)</f>
        <v>NO</v>
      </c>
      <c r="L93" s="127" t="s">
        <v>2245</v>
      </c>
      <c r="M93" s="157" t="s">
        <v>2624</v>
      </c>
      <c r="N93" s="138" t="s">
        <v>2568</v>
      </c>
      <c r="O93" s="137" t="s">
        <v>2457</v>
      </c>
      <c r="P93" s="140"/>
      <c r="Q93" s="159">
        <v>44328.600694444445</v>
      </c>
    </row>
    <row r="94" spans="1:17" s="96" customFormat="1" ht="19.5" customHeight="1" x14ac:dyDescent="0.25">
      <c r="A94" s="137" t="str">
        <f>VLOOKUP(E94,'LISTADO ATM'!$A$2:$C$898,3,0)</f>
        <v>NORTE</v>
      </c>
      <c r="B94" s="132" t="s">
        <v>2664</v>
      </c>
      <c r="C94" s="139">
        <v>44328.538425925923</v>
      </c>
      <c r="D94" s="139" t="s">
        <v>2181</v>
      </c>
      <c r="E94" s="126">
        <v>799</v>
      </c>
      <c r="F94" s="156" t="str">
        <f>VLOOKUP(E94,VIP!$A$2:$O13122,2,0)</f>
        <v>DRBR799</v>
      </c>
      <c r="G94" s="137" t="str">
        <f>VLOOKUP(E94,'LISTADO ATM'!$A$2:$B$897,2,0)</f>
        <v xml:space="preserve">ATM Clínica Corominas (Santiago) </v>
      </c>
      <c r="H94" s="137" t="str">
        <f>VLOOKUP(E94,VIP!$A$2:$O17985,7,FALSE)</f>
        <v>Si</v>
      </c>
      <c r="I94" s="137" t="str">
        <f>VLOOKUP(E94,VIP!$A$2:$O9950,8,FALSE)</f>
        <v>Si</v>
      </c>
      <c r="J94" s="137" t="str">
        <f>VLOOKUP(E94,VIP!$A$2:$O9900,8,FALSE)</f>
        <v>Si</v>
      </c>
      <c r="K94" s="137" t="str">
        <f>VLOOKUP(E94,VIP!$A$2:$O13474,6,0)</f>
        <v>NO</v>
      </c>
      <c r="L94" s="127" t="s">
        <v>2421</v>
      </c>
      <c r="M94" s="157" t="s">
        <v>2624</v>
      </c>
      <c r="N94" s="138" t="s">
        <v>2455</v>
      </c>
      <c r="O94" s="137" t="s">
        <v>2483</v>
      </c>
      <c r="P94" s="140"/>
      <c r="Q94" s="158">
        <v>44328.603472222225</v>
      </c>
    </row>
    <row r="95" spans="1:17" s="96" customFormat="1" ht="19.5" customHeight="1" x14ac:dyDescent="0.25">
      <c r="A95" s="137" t="str">
        <f>VLOOKUP(E95,'LISTADO ATM'!$A$2:$C$898,3,0)</f>
        <v>NORTE</v>
      </c>
      <c r="B95" s="132" t="s">
        <v>2663</v>
      </c>
      <c r="C95" s="139">
        <v>44328.553703703707</v>
      </c>
      <c r="D95" s="139" t="s">
        <v>2181</v>
      </c>
      <c r="E95" s="126">
        <v>956</v>
      </c>
      <c r="F95" s="156" t="str">
        <f>VLOOKUP(E95,VIP!$A$2:$O13121,2,0)</f>
        <v>DRBR956</v>
      </c>
      <c r="G95" s="137" t="str">
        <f>VLOOKUP(E95,'LISTADO ATM'!$A$2:$B$897,2,0)</f>
        <v xml:space="preserve">ATM Autoservicio El Jaya (SFM) </v>
      </c>
      <c r="H95" s="137" t="str">
        <f>VLOOKUP(E95,VIP!$A$2:$O17984,7,FALSE)</f>
        <v>Si</v>
      </c>
      <c r="I95" s="137" t="str">
        <f>VLOOKUP(E95,VIP!$A$2:$O9949,8,FALSE)</f>
        <v>Si</v>
      </c>
      <c r="J95" s="137" t="str">
        <f>VLOOKUP(E95,VIP!$A$2:$O9899,8,FALSE)</f>
        <v>Si</v>
      </c>
      <c r="K95" s="137" t="str">
        <f>VLOOKUP(E95,VIP!$A$2:$O13473,6,0)</f>
        <v>NO</v>
      </c>
      <c r="L95" s="127" t="s">
        <v>2421</v>
      </c>
      <c r="M95" s="157" t="s">
        <v>2624</v>
      </c>
      <c r="N95" s="138" t="s">
        <v>2455</v>
      </c>
      <c r="O95" s="137" t="s">
        <v>2677</v>
      </c>
      <c r="P95" s="140"/>
      <c r="Q95" s="158">
        <v>44328.543055555558</v>
      </c>
    </row>
  </sheetData>
  <autoFilter ref="A4:Q4" xr:uid="{00000000-0009-0000-0000-000000000000}">
    <sortState xmlns:xlrd2="http://schemas.microsoft.com/office/spreadsheetml/2017/richdata2" ref="A5:Q9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6:E1048576 E1:E4">
    <cfRule type="duplicateValues" dxfId="224" priority="132776"/>
  </conditionalFormatting>
  <conditionalFormatting sqref="E96:E1048576">
    <cfRule type="duplicateValues" dxfId="223" priority="132780"/>
  </conditionalFormatting>
  <conditionalFormatting sqref="E96:E1048576 E1:E4">
    <cfRule type="duplicateValues" dxfId="222" priority="132783"/>
    <cfRule type="duplicateValues" dxfId="221" priority="132784"/>
  </conditionalFormatting>
  <conditionalFormatting sqref="E96:E1048576 E1:E4">
    <cfRule type="duplicateValues" dxfId="220" priority="132791"/>
    <cfRule type="duplicateValues" dxfId="219" priority="132792"/>
    <cfRule type="duplicateValues" dxfId="218" priority="132793"/>
    <cfRule type="duplicateValues" dxfId="217" priority="132794"/>
  </conditionalFormatting>
  <conditionalFormatting sqref="E96:E1048576">
    <cfRule type="duplicateValues" dxfId="216" priority="132807"/>
    <cfRule type="duplicateValues" dxfId="215" priority="132808"/>
  </conditionalFormatting>
  <conditionalFormatting sqref="B96:B1048576 B1:B4">
    <cfRule type="duplicateValues" dxfId="214" priority="132813"/>
  </conditionalFormatting>
  <conditionalFormatting sqref="B96:B1048576">
    <cfRule type="duplicateValues" dxfId="213" priority="132817"/>
  </conditionalFormatting>
  <conditionalFormatting sqref="B96:B1048576 B1:B4">
    <cfRule type="duplicateValues" dxfId="212" priority="132820"/>
    <cfRule type="duplicateValues" dxfId="211" priority="132821"/>
  </conditionalFormatting>
  <conditionalFormatting sqref="B96:B1048576">
    <cfRule type="duplicateValues" dxfId="210" priority="132828"/>
    <cfRule type="duplicateValues" dxfId="209" priority="132829"/>
  </conditionalFormatting>
  <conditionalFormatting sqref="E96:E1048576">
    <cfRule type="duplicateValues" dxfId="208" priority="132836"/>
  </conditionalFormatting>
  <conditionalFormatting sqref="E96:E1048576">
    <cfRule type="duplicateValues" dxfId="207" priority="132840"/>
  </conditionalFormatting>
  <conditionalFormatting sqref="E96:E1048576">
    <cfRule type="duplicateValues" dxfId="206" priority="132844"/>
  </conditionalFormatting>
  <conditionalFormatting sqref="E18:E23">
    <cfRule type="duplicateValues" dxfId="205" priority="133364"/>
  </conditionalFormatting>
  <conditionalFormatting sqref="E18:E23">
    <cfRule type="duplicateValues" dxfId="204" priority="133366"/>
    <cfRule type="duplicateValues" dxfId="203" priority="133367"/>
  </conditionalFormatting>
  <conditionalFormatting sqref="E18:E23">
    <cfRule type="duplicateValues" dxfId="202" priority="133370"/>
    <cfRule type="duplicateValues" dxfId="201" priority="133371"/>
    <cfRule type="duplicateValues" dxfId="200" priority="133372"/>
    <cfRule type="duplicateValues" dxfId="199" priority="133373"/>
  </conditionalFormatting>
  <conditionalFormatting sqref="B18:B19 B21:B23">
    <cfRule type="duplicateValues" dxfId="198" priority="133378"/>
  </conditionalFormatting>
  <conditionalFormatting sqref="E5">
    <cfRule type="duplicateValues" dxfId="197" priority="133482"/>
  </conditionalFormatting>
  <conditionalFormatting sqref="E5">
    <cfRule type="duplicateValues" dxfId="196" priority="133483"/>
    <cfRule type="duplicateValues" dxfId="195" priority="133484"/>
  </conditionalFormatting>
  <conditionalFormatting sqref="E5">
    <cfRule type="duplicateValues" dxfId="194" priority="133485"/>
    <cfRule type="duplicateValues" dxfId="193" priority="133486"/>
    <cfRule type="duplicateValues" dxfId="192" priority="133487"/>
    <cfRule type="duplicateValues" dxfId="191" priority="133488"/>
  </conditionalFormatting>
  <conditionalFormatting sqref="B5">
    <cfRule type="duplicateValues" dxfId="190" priority="133489"/>
  </conditionalFormatting>
  <conditionalFormatting sqref="E6:E11">
    <cfRule type="duplicateValues" dxfId="189" priority="133500"/>
  </conditionalFormatting>
  <conditionalFormatting sqref="E6:E11">
    <cfRule type="duplicateValues" dxfId="188" priority="133502"/>
    <cfRule type="duplicateValues" dxfId="187" priority="133503"/>
  </conditionalFormatting>
  <conditionalFormatting sqref="E6:E11">
    <cfRule type="duplicateValues" dxfId="186" priority="133506"/>
    <cfRule type="duplicateValues" dxfId="185" priority="133507"/>
    <cfRule type="duplicateValues" dxfId="184" priority="133508"/>
    <cfRule type="duplicateValues" dxfId="183" priority="133509"/>
  </conditionalFormatting>
  <conditionalFormatting sqref="B6:B11">
    <cfRule type="duplicateValues" dxfId="182" priority="133514"/>
  </conditionalFormatting>
  <conditionalFormatting sqref="E12:E17">
    <cfRule type="duplicateValues" dxfId="181" priority="133600"/>
  </conditionalFormatting>
  <conditionalFormatting sqref="E12:E17">
    <cfRule type="duplicateValues" dxfId="180" priority="133602"/>
    <cfRule type="duplicateValues" dxfId="179" priority="133603"/>
  </conditionalFormatting>
  <conditionalFormatting sqref="E12:E17">
    <cfRule type="duplicateValues" dxfId="178" priority="133606"/>
    <cfRule type="duplicateValues" dxfId="177" priority="133607"/>
    <cfRule type="duplicateValues" dxfId="176" priority="133608"/>
    <cfRule type="duplicateValues" dxfId="175" priority="133609"/>
  </conditionalFormatting>
  <conditionalFormatting sqref="B12:B17">
    <cfRule type="duplicateValues" dxfId="174" priority="133614"/>
  </conditionalFormatting>
  <conditionalFormatting sqref="L18">
    <cfRule type="duplicateValues" dxfId="173" priority="56"/>
  </conditionalFormatting>
  <conditionalFormatting sqref="L18">
    <cfRule type="duplicateValues" dxfId="172" priority="54"/>
    <cfRule type="duplicateValues" dxfId="171" priority="55"/>
  </conditionalFormatting>
  <conditionalFormatting sqref="L18">
    <cfRule type="duplicateValues" dxfId="170" priority="50"/>
    <cfRule type="duplicateValues" dxfId="169" priority="51"/>
    <cfRule type="duplicateValues" dxfId="168" priority="52"/>
    <cfRule type="duplicateValues" dxfId="167" priority="53"/>
  </conditionalFormatting>
  <conditionalFormatting sqref="B24:B50">
    <cfRule type="duplicateValues" dxfId="166" priority="133793"/>
  </conditionalFormatting>
  <conditionalFormatting sqref="E24:E50">
    <cfRule type="duplicateValues" dxfId="165" priority="133795"/>
  </conditionalFormatting>
  <conditionalFormatting sqref="E24:E50">
    <cfRule type="duplicateValues" dxfId="164" priority="133797"/>
    <cfRule type="duplicateValues" dxfId="163" priority="133798"/>
  </conditionalFormatting>
  <conditionalFormatting sqref="E24:E50">
    <cfRule type="duplicateValues" dxfId="162" priority="133801"/>
    <cfRule type="duplicateValues" dxfId="161" priority="133802"/>
    <cfRule type="duplicateValues" dxfId="160" priority="133803"/>
    <cfRule type="duplicateValues" dxfId="159" priority="133804"/>
  </conditionalFormatting>
  <conditionalFormatting sqref="B20">
    <cfRule type="duplicateValues" dxfId="158" priority="49"/>
  </conditionalFormatting>
  <conditionalFormatting sqref="B51">
    <cfRule type="duplicateValues" dxfId="157" priority="48"/>
  </conditionalFormatting>
  <conditionalFormatting sqref="E51">
    <cfRule type="duplicateValues" dxfId="156" priority="47"/>
  </conditionalFormatting>
  <conditionalFormatting sqref="E51">
    <cfRule type="duplicateValues" dxfId="155" priority="45"/>
    <cfRule type="duplicateValues" dxfId="154" priority="46"/>
  </conditionalFormatting>
  <conditionalFormatting sqref="E51">
    <cfRule type="duplicateValues" dxfId="153" priority="41"/>
    <cfRule type="duplicateValues" dxfId="152" priority="42"/>
    <cfRule type="duplicateValues" dxfId="151" priority="43"/>
    <cfRule type="duplicateValues" dxfId="150" priority="44"/>
  </conditionalFormatting>
  <conditionalFormatting sqref="B52:B58">
    <cfRule type="duplicateValues" dxfId="149" priority="133833"/>
  </conditionalFormatting>
  <conditionalFormatting sqref="E52:E58">
    <cfRule type="duplicateValues" dxfId="148" priority="133834"/>
  </conditionalFormatting>
  <conditionalFormatting sqref="E52:E58">
    <cfRule type="duplicateValues" dxfId="147" priority="133835"/>
    <cfRule type="duplicateValues" dxfId="146" priority="133836"/>
  </conditionalFormatting>
  <conditionalFormatting sqref="E52:E58">
    <cfRule type="duplicateValues" dxfId="145" priority="133837"/>
    <cfRule type="duplicateValues" dxfId="144" priority="133838"/>
    <cfRule type="duplicateValues" dxfId="143" priority="133839"/>
    <cfRule type="duplicateValues" dxfId="142" priority="133840"/>
  </conditionalFormatting>
  <conditionalFormatting sqref="B82:B94">
    <cfRule type="duplicateValues" dxfId="141" priority="133927"/>
  </conditionalFormatting>
  <conditionalFormatting sqref="E82:E94">
    <cfRule type="duplicateValues" dxfId="140" priority="133928"/>
  </conditionalFormatting>
  <conditionalFormatting sqref="E82:E94">
    <cfRule type="duplicateValues" dxfId="139" priority="133929"/>
    <cfRule type="duplicateValues" dxfId="138" priority="133930"/>
  </conditionalFormatting>
  <conditionalFormatting sqref="E82:E94">
    <cfRule type="duplicateValues" dxfId="137" priority="133931"/>
    <cfRule type="duplicateValues" dxfId="136" priority="133932"/>
    <cfRule type="duplicateValues" dxfId="135" priority="133933"/>
    <cfRule type="duplicateValues" dxfId="134" priority="133934"/>
  </conditionalFormatting>
  <conditionalFormatting sqref="B95">
    <cfRule type="duplicateValues" dxfId="133" priority="8"/>
  </conditionalFormatting>
  <conditionalFormatting sqref="E95">
    <cfRule type="duplicateValues" dxfId="132" priority="7"/>
  </conditionalFormatting>
  <conditionalFormatting sqref="E95">
    <cfRule type="duplicateValues" dxfId="131" priority="5"/>
    <cfRule type="duplicateValues" dxfId="130" priority="6"/>
  </conditionalFormatting>
  <conditionalFormatting sqref="E95">
    <cfRule type="duplicateValues" dxfId="129" priority="1"/>
    <cfRule type="duplicateValues" dxfId="128" priority="2"/>
    <cfRule type="duplicateValues" dxfId="127" priority="3"/>
    <cfRule type="duplicateValues" dxfId="126" priority="4"/>
  </conditionalFormatting>
  <conditionalFormatting sqref="B59:B81">
    <cfRule type="duplicateValues" dxfId="125" priority="133945"/>
  </conditionalFormatting>
  <conditionalFormatting sqref="E59:E81">
    <cfRule type="duplicateValues" dxfId="124" priority="133947"/>
  </conditionalFormatting>
  <conditionalFormatting sqref="E59:E81">
    <cfRule type="duplicateValues" dxfId="123" priority="133949"/>
    <cfRule type="duplicateValues" dxfId="122" priority="133950"/>
  </conditionalFormatting>
  <conditionalFormatting sqref="E59:E81">
    <cfRule type="duplicateValues" dxfId="121" priority="133953"/>
    <cfRule type="duplicateValues" dxfId="120" priority="133954"/>
    <cfRule type="duplicateValues" dxfId="119" priority="133955"/>
    <cfRule type="duplicateValues" dxfId="118" priority="133956"/>
  </conditionalFormatting>
  <hyperlinks>
    <hyperlink ref="D22" r:id="rId7" tooltip="Group ReservaC Sto. Dgo." display="javascript:showDetailWithPersid(%22cnt:D0A40B64F33FCB4EA87F5FB17EDB90DB%22)" xr:uid="{00000000-0004-0000-0000-000000000000}"/>
    <hyperlink ref="O22" r:id="rId8" tooltip="Assignee Olivo Diaz, Maria Luisa" display="javascript:showDetailWithPersid(%22cnt:081E44F684A3314EB5DFC690BCA65568%22)" xr:uid="{00000000-0004-0000-0000-000001000000}"/>
    <hyperlink ref="D10" r:id="rId9" tooltip="Group Unidad de Monitoreo" display="javascript:showDetailWithPersid(%22cnt:3C5FD6D565FBC040B64798815DB6C92B%22)" xr:uid="{00000000-0004-0000-0000-000002000000}"/>
    <hyperlink ref="O10" r:id="rId10" tooltip="Assignee Alvarez Eusebio, Wascar Antonio" display="javascript:showDetailWithPersid(%22cnt:2B6ECB4D422B6144BA94437C681887ED%22)" xr:uid="{00000000-0004-0000-0000-000003000000}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"/>
  <sheetViews>
    <sheetView topLeftCell="A67" zoomScale="85" zoomScaleNormal="85" workbookViewId="0">
      <selection activeCell="B83" sqref="B83:B94"/>
    </sheetView>
  </sheetViews>
  <sheetFormatPr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89" t="s">
        <v>2150</v>
      </c>
      <c r="B1" s="190"/>
      <c r="C1" s="190"/>
      <c r="D1" s="190"/>
      <c r="E1" s="191"/>
    </row>
    <row r="2" spans="1:5" ht="25.5" customHeight="1" x14ac:dyDescent="0.25">
      <c r="A2" s="192" t="s">
        <v>2453</v>
      </c>
      <c r="B2" s="193"/>
      <c r="C2" s="193"/>
      <c r="D2" s="193"/>
      <c r="E2" s="19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83" t="s">
        <v>2415</v>
      </c>
      <c r="B7" s="184"/>
      <c r="C7" s="184"/>
      <c r="D7" s="184"/>
      <c r="E7" s="185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VLOOKUP(B9,'[1]LISTADO ATM'!$A$2:$C$821,3,0)</f>
        <v>DISTRITO NACIONAL</v>
      </c>
      <c r="B9" s="126">
        <v>147</v>
      </c>
      <c r="C9" s="132" t="str">
        <f>VLOOKUP(B9,'[1]LISTADO ATM'!$A$2:$B$821,2,0)</f>
        <v xml:space="preserve">ATM Kiosco Megacentro I </v>
      </c>
      <c r="D9" s="131" t="s">
        <v>2566</v>
      </c>
      <c r="E9" s="132" t="s">
        <v>2639</v>
      </c>
    </row>
    <row r="10" spans="1:5" ht="18.75" customHeight="1" x14ac:dyDescent="0.25">
      <c r="A10" s="97" t="str">
        <f>VLOOKUP(B10,'[1]LISTADO ATM'!$A$2:$C$821,3,0)</f>
        <v>NORTE</v>
      </c>
      <c r="B10" s="126">
        <v>138</v>
      </c>
      <c r="C10" s="132" t="str">
        <f>VLOOKUP(B10,'[1]LISTADO ATM'!$A$2:$B$821,2,0)</f>
        <v xml:space="preserve">ATM UNP Fantino </v>
      </c>
      <c r="D10" s="131" t="s">
        <v>2566</v>
      </c>
      <c r="E10" s="132" t="s">
        <v>2583</v>
      </c>
    </row>
    <row r="11" spans="1:5" ht="18.75" customHeight="1" x14ac:dyDescent="0.25">
      <c r="A11" s="97" t="str">
        <f>VLOOKUP(B11,'[1]LISTADO ATM'!$A$2:$C$821,3,0)</f>
        <v>DISTRITO NACIONAL</v>
      </c>
      <c r="B11" s="126">
        <v>642</v>
      </c>
      <c r="C11" s="132" t="str">
        <f>VLOOKUP(B11,'[1]LISTADO ATM'!$A$2:$B$821,2,0)</f>
        <v xml:space="preserve">ATM OMSA Sto. Dgo. </v>
      </c>
      <c r="D11" s="131" t="s">
        <v>2566</v>
      </c>
      <c r="E11" s="132" t="s">
        <v>2591</v>
      </c>
    </row>
    <row r="12" spans="1:5" ht="18.75" customHeight="1" x14ac:dyDescent="0.25">
      <c r="A12" s="97" t="str">
        <f>VLOOKUP(B12,'[1]LISTADO ATM'!$A$2:$C$821,3,0)</f>
        <v>DISTRITO NACIONAL</v>
      </c>
      <c r="B12" s="126">
        <v>577</v>
      </c>
      <c r="C12" s="132" t="str">
        <f>VLOOKUP(B12,'[1]LISTADO ATM'!$A$2:$B$821,2,0)</f>
        <v xml:space="preserve">ATM Olé Ave. Duarte </v>
      </c>
      <c r="D12" s="131" t="s">
        <v>2566</v>
      </c>
      <c r="E12" s="132" t="s">
        <v>2581</v>
      </c>
    </row>
    <row r="13" spans="1:5" ht="18.75" customHeight="1" x14ac:dyDescent="0.25">
      <c r="A13" s="97" t="str">
        <f>VLOOKUP(B13,'[1]LISTADO ATM'!$A$2:$C$821,3,0)</f>
        <v>ESTE</v>
      </c>
      <c r="B13" s="126">
        <v>613</v>
      </c>
      <c r="C13" s="132" t="str">
        <f>VLOOKUP(B13,'[1]LISTADO ATM'!$A$2:$B$821,2,0)</f>
        <v xml:space="preserve">ATM Almacenes Zaglul (La Altagracia) </v>
      </c>
      <c r="D13" s="131" t="s">
        <v>2566</v>
      </c>
      <c r="E13" s="132" t="s">
        <v>2586</v>
      </c>
    </row>
    <row r="14" spans="1:5" ht="18.75" customHeight="1" x14ac:dyDescent="0.25">
      <c r="A14" s="97" t="str">
        <f>VLOOKUP(B14,'[1]LISTADO ATM'!$A$2:$C$821,3,0)</f>
        <v>DISTRITO NACIONAL</v>
      </c>
      <c r="B14" s="126">
        <v>225</v>
      </c>
      <c r="C14" s="132" t="str">
        <f>VLOOKUP(B14,'[1]LISTADO ATM'!$A$2:$B$821,2,0)</f>
        <v xml:space="preserve">ATM S/M Nacional Arroyo Hondo </v>
      </c>
      <c r="D14" s="131" t="s">
        <v>2566</v>
      </c>
      <c r="E14" s="132">
        <v>3335883330</v>
      </c>
    </row>
    <row r="15" spans="1:5" ht="18.75" customHeight="1" x14ac:dyDescent="0.25">
      <c r="A15" s="97" t="str">
        <f>VLOOKUP(B15,'[1]LISTADO ATM'!$A$2:$C$821,3,0)</f>
        <v>ESTE</v>
      </c>
      <c r="B15" s="126">
        <v>385</v>
      </c>
      <c r="C15" s="132" t="str">
        <f>VLOOKUP(B15,'[1]LISTADO ATM'!$A$2:$B$821,2,0)</f>
        <v xml:space="preserve">ATM Plaza Verón I </v>
      </c>
      <c r="D15" s="131" t="s">
        <v>2566</v>
      </c>
      <c r="E15" s="132" t="s">
        <v>2627</v>
      </c>
    </row>
    <row r="16" spans="1:5" ht="18.75" customHeight="1" x14ac:dyDescent="0.25">
      <c r="A16" s="97" t="str">
        <f>VLOOKUP(B16,'[1]LISTADO ATM'!$A$2:$C$821,3,0)</f>
        <v>ESTE</v>
      </c>
      <c r="B16" s="126">
        <v>217</v>
      </c>
      <c r="C16" s="132" t="str">
        <f>VLOOKUP(B16,'[1]LISTADO ATM'!$A$2:$B$821,2,0)</f>
        <v xml:space="preserve">ATM Oficina Bávaro </v>
      </c>
      <c r="D16" s="131" t="s">
        <v>2566</v>
      </c>
      <c r="E16" s="132" t="s">
        <v>2634</v>
      </c>
    </row>
    <row r="17" spans="1:5" ht="18.75" customHeight="1" x14ac:dyDescent="0.25">
      <c r="A17" s="97" t="str">
        <f>VLOOKUP(B17,'[1]LISTADO ATM'!$A$2:$C$821,3,0)</f>
        <v>ESTE</v>
      </c>
      <c r="B17" s="126">
        <v>963</v>
      </c>
      <c r="C17" s="132" t="str">
        <f>VLOOKUP(B17,'[1]LISTADO ATM'!$A$2:$B$821,2,0)</f>
        <v xml:space="preserve">ATM Multiplaza La Romana </v>
      </c>
      <c r="D17" s="131" t="s">
        <v>2566</v>
      </c>
      <c r="E17" s="132" t="s">
        <v>2619</v>
      </c>
    </row>
    <row r="18" spans="1:5" ht="18.75" customHeight="1" x14ac:dyDescent="0.25">
      <c r="A18" s="97" t="str">
        <f>VLOOKUP(B18,'[1]LISTADO ATM'!$A$2:$C$821,3,0)</f>
        <v>DISTRITO NACIONAL</v>
      </c>
      <c r="B18" s="129">
        <v>949</v>
      </c>
      <c r="C18" s="132" t="str">
        <f>VLOOKUP(B18,'[1]LISTADO ATM'!$A$2:$B$821,2,0)</f>
        <v xml:space="preserve">ATM S/M Bravo San Isidro Coral Mall </v>
      </c>
      <c r="D18" s="131" t="s">
        <v>2566</v>
      </c>
      <c r="E18" s="132" t="s">
        <v>2641</v>
      </c>
    </row>
    <row r="19" spans="1:5" ht="18.75" customHeight="1" x14ac:dyDescent="0.25">
      <c r="A19" s="97" t="str">
        <f>VLOOKUP(B19,'[1]LISTADO ATM'!$A$2:$C$821,3,0)</f>
        <v>ESTE</v>
      </c>
      <c r="B19" s="126">
        <v>651</v>
      </c>
      <c r="C19" s="132" t="str">
        <f>VLOOKUP(B19,'[1]LISTADO ATM'!$A$2:$B$821,2,0)</f>
        <v>ATM Eco Petroleo Romana</v>
      </c>
      <c r="D19" s="131" t="s">
        <v>2566</v>
      </c>
      <c r="E19" s="132" t="s">
        <v>2617</v>
      </c>
    </row>
    <row r="20" spans="1:5" ht="18.75" customHeight="1" x14ac:dyDescent="0.25">
      <c r="A20" s="97" t="str">
        <f>VLOOKUP(B20,'[1]LISTADO ATM'!$A$2:$C$821,3,0)</f>
        <v>DISTRITO NACIONAL</v>
      </c>
      <c r="B20" s="126">
        <v>354</v>
      </c>
      <c r="C20" s="132" t="str">
        <f>VLOOKUP(B20,'[1]LISTADO ATM'!$A$2:$B$821,2,0)</f>
        <v xml:space="preserve">ATM Oficina Núñez de Cáceres II </v>
      </c>
      <c r="D20" s="131" t="s">
        <v>2566</v>
      </c>
      <c r="E20" s="132" t="s">
        <v>2616</v>
      </c>
    </row>
    <row r="21" spans="1:5" ht="18.75" customHeight="1" x14ac:dyDescent="0.25">
      <c r="A21" s="97" t="e">
        <f>VLOOKUP(B21,'[1]LISTADO ATM'!$A$2:$C$821,3,0)</f>
        <v>#N/A</v>
      </c>
      <c r="B21" s="129"/>
      <c r="C21" s="132" t="e">
        <f>VLOOKUP(B21,'[1]LISTADO ATM'!$A$2:$B$821,2,0)</f>
        <v>#N/A</v>
      </c>
      <c r="D21" s="131" t="s">
        <v>2566</v>
      </c>
      <c r="E21" s="134"/>
    </row>
    <row r="22" spans="1:5" ht="18.75" customHeight="1" x14ac:dyDescent="0.25">
      <c r="A22" s="97" t="e">
        <f>VLOOKUP(B22,'[1]LISTADO ATM'!$A$2:$C$821,3,0)</f>
        <v>#N/A</v>
      </c>
      <c r="B22" s="129"/>
      <c r="C22" s="132" t="e">
        <f>VLOOKUP(B22,'[1]LISTADO ATM'!$A$2:$B$821,2,0)</f>
        <v>#N/A</v>
      </c>
      <c r="D22" s="131" t="s">
        <v>2566</v>
      </c>
      <c r="E22" s="134"/>
    </row>
    <row r="23" spans="1:5" ht="18.75" customHeight="1" x14ac:dyDescent="0.25">
      <c r="A23" s="97" t="e">
        <f>VLOOKUP(B23,'[1]LISTADO ATM'!$A$2:$C$821,3,0)</f>
        <v>#N/A</v>
      </c>
      <c r="B23" s="129"/>
      <c r="C23" s="132" t="e">
        <f>VLOOKUP(B23,'[1]LISTADO ATM'!$A$2:$B$821,2,0)</f>
        <v>#N/A</v>
      </c>
      <c r="D23" s="131" t="s">
        <v>2566</v>
      </c>
      <c r="E23" s="134"/>
    </row>
    <row r="24" spans="1:5" ht="18.75" customHeight="1" x14ac:dyDescent="0.25">
      <c r="A24" s="97" t="e">
        <f>VLOOKUP(B24,'[1]LISTADO ATM'!$A$2:$C$821,3,0)</f>
        <v>#N/A</v>
      </c>
      <c r="B24" s="129"/>
      <c r="C24" s="132" t="e">
        <f>VLOOKUP(B24,'[1]LISTADO ATM'!$A$2:$B$821,2,0)</f>
        <v>#N/A</v>
      </c>
      <c r="D24" s="131" t="s">
        <v>2566</v>
      </c>
      <c r="E24" s="134"/>
    </row>
    <row r="25" spans="1:5" ht="18.75" customHeight="1" x14ac:dyDescent="0.25">
      <c r="A25" s="97" t="e">
        <f>VLOOKUP(B25,'[1]LISTADO ATM'!$A$2:$C$821,3,0)</f>
        <v>#N/A</v>
      </c>
      <c r="B25" s="129"/>
      <c r="C25" s="132" t="e">
        <f>VLOOKUP(B25,'[1]LISTADO ATM'!$A$2:$B$821,2,0)</f>
        <v>#N/A</v>
      </c>
      <c r="D25" s="131" t="s">
        <v>2566</v>
      </c>
      <c r="E25" s="134"/>
    </row>
    <row r="26" spans="1:5" ht="18.75" customHeight="1" x14ac:dyDescent="0.25">
      <c r="A26" s="97" t="e">
        <f>VLOOKUP(B26,'[1]LISTADO ATM'!$A$2:$C$821,3,0)</f>
        <v>#N/A</v>
      </c>
      <c r="B26" s="129"/>
      <c r="C26" s="132" t="e">
        <f>VLOOKUP(B26,'[1]LISTADO ATM'!$A$2:$B$821,2,0)</f>
        <v>#N/A</v>
      </c>
      <c r="D26" s="131" t="s">
        <v>2566</v>
      </c>
      <c r="E26" s="134"/>
    </row>
    <row r="27" spans="1:5" ht="18.75" customHeight="1" x14ac:dyDescent="0.25">
      <c r="A27" s="97" t="e">
        <f>VLOOKUP(B27,'[1]LISTADO ATM'!$A$2:$C$821,3,0)</f>
        <v>#N/A</v>
      </c>
      <c r="B27" s="129"/>
      <c r="C27" s="132" t="e">
        <f>VLOOKUP(B27,'[1]LISTADO ATM'!$A$2:$B$821,2,0)</f>
        <v>#N/A</v>
      </c>
      <c r="D27" s="131" t="s">
        <v>2566</v>
      </c>
      <c r="E27" s="134"/>
    </row>
    <row r="28" spans="1:5" ht="18.75" customHeight="1" thickBot="1" x14ac:dyDescent="0.3">
      <c r="A28" s="97" t="e">
        <f>VLOOKUP(B28,'[1]LISTADO ATM'!$A$2:$C$821,3,0)</f>
        <v>#N/A</v>
      </c>
      <c r="B28" s="129"/>
      <c r="C28" s="132" t="e">
        <f>VLOOKUP(B28,'[1]LISTADO ATM'!$A$2:$B$821,2,0)</f>
        <v>#N/A</v>
      </c>
      <c r="D28" s="131" t="s">
        <v>2566</v>
      </c>
      <c r="E28" s="134"/>
    </row>
    <row r="29" spans="1:5" ht="18.75" thickBot="1" x14ac:dyDescent="0.3">
      <c r="A29" s="100" t="s">
        <v>2477</v>
      </c>
      <c r="B29" s="144">
        <f>COUNT(B9:B28)</f>
        <v>12</v>
      </c>
      <c r="C29" s="195"/>
      <c r="D29" s="196"/>
      <c r="E29" s="197"/>
    </row>
    <row r="30" spans="1:5" x14ac:dyDescent="0.25">
      <c r="B30" s="102"/>
      <c r="E30" s="102"/>
    </row>
    <row r="31" spans="1:5" ht="17.45" customHeight="1" x14ac:dyDescent="0.25">
      <c r="A31" s="183" t="s">
        <v>2478</v>
      </c>
      <c r="B31" s="184"/>
      <c r="C31" s="184"/>
      <c r="D31" s="184"/>
      <c r="E31" s="185"/>
    </row>
    <row r="32" spans="1:5" ht="17.45" customHeight="1" x14ac:dyDescent="0.25">
      <c r="A32" s="99" t="s">
        <v>15</v>
      </c>
      <c r="B32" s="99" t="s">
        <v>2416</v>
      </c>
      <c r="C32" s="99" t="s">
        <v>46</v>
      </c>
      <c r="D32" s="99" t="s">
        <v>2419</v>
      </c>
      <c r="E32" s="108" t="s">
        <v>2417</v>
      </c>
    </row>
    <row r="33" spans="1:5" ht="18" customHeight="1" x14ac:dyDescent="0.25">
      <c r="A33" s="97" t="str">
        <f>VLOOKUP(B33,'[1]LISTADO ATM'!$A$2:$C$821,3,0)</f>
        <v>NORTE</v>
      </c>
      <c r="B33" s="126">
        <v>431</v>
      </c>
      <c r="C33" s="130" t="str">
        <f>VLOOKUP(B33,'[1]LISTADO ATM'!$A$2:$B$821,2,0)</f>
        <v xml:space="preserve">ATM Autoservicio Sol (Santiago) </v>
      </c>
      <c r="D33" s="131" t="s">
        <v>2567</v>
      </c>
      <c r="E33" s="134" t="s">
        <v>2600</v>
      </c>
    </row>
    <row r="34" spans="1:5" ht="18" customHeight="1" x14ac:dyDescent="0.25">
      <c r="A34" s="97" t="str">
        <f>VLOOKUP(B34,'[1]LISTADO ATM'!$A$2:$C$821,3,0)</f>
        <v>NORTE</v>
      </c>
      <c r="B34" s="126">
        <v>857</v>
      </c>
      <c r="C34" s="130" t="str">
        <f>VLOOKUP(B34,'[1]LISTADO ATM'!$A$2:$B$821,2,0)</f>
        <v xml:space="preserve">ATM Oficina Los Alamos </v>
      </c>
      <c r="D34" s="131" t="s">
        <v>2567</v>
      </c>
      <c r="E34" s="134" t="s">
        <v>2604</v>
      </c>
    </row>
    <row r="35" spans="1:5" ht="18" customHeight="1" x14ac:dyDescent="0.25">
      <c r="A35" s="97" t="str">
        <f>VLOOKUP(B35,'[1]LISTADO ATM'!$A$2:$C$821,3,0)</f>
        <v>DISTRITO NACIONAL</v>
      </c>
      <c r="B35" s="126">
        <v>165</v>
      </c>
      <c r="C35" s="130" t="str">
        <f>VLOOKUP(B35,'[1]LISTADO ATM'!$A$2:$B$821,2,0)</f>
        <v>ATM Autoservicio Megacentro</v>
      </c>
      <c r="D35" s="131" t="s">
        <v>2567</v>
      </c>
      <c r="E35" s="134" t="s">
        <v>2605</v>
      </c>
    </row>
    <row r="36" spans="1:5" ht="18" customHeight="1" x14ac:dyDescent="0.25">
      <c r="A36" s="97" t="str">
        <f>VLOOKUP(B36,'[1]LISTADO ATM'!$A$2:$C$821,3,0)</f>
        <v>NORTE</v>
      </c>
      <c r="B36" s="126">
        <v>171</v>
      </c>
      <c r="C36" s="130" t="str">
        <f>VLOOKUP(B36,'[1]LISTADO ATM'!$A$2:$B$821,2,0)</f>
        <v xml:space="preserve">ATM Oficina Moca </v>
      </c>
      <c r="D36" s="131" t="s">
        <v>2567</v>
      </c>
      <c r="E36" s="134" t="s">
        <v>2648</v>
      </c>
    </row>
    <row r="37" spans="1:5" ht="18" customHeight="1" x14ac:dyDescent="0.25">
      <c r="A37" s="97" t="str">
        <f>VLOOKUP(B37,'[1]LISTADO ATM'!$A$2:$C$821,3,0)</f>
        <v>ESTE</v>
      </c>
      <c r="B37" s="126">
        <v>399</v>
      </c>
      <c r="C37" s="130" t="str">
        <f>VLOOKUP(B37,'[1]LISTADO ATM'!$A$2:$B$821,2,0)</f>
        <v xml:space="preserve">ATM Oficina La Romana II </v>
      </c>
      <c r="D37" s="131" t="s">
        <v>2567</v>
      </c>
      <c r="E37" s="134" t="s">
        <v>2613</v>
      </c>
    </row>
    <row r="38" spans="1:5" ht="18" customHeight="1" x14ac:dyDescent="0.25">
      <c r="A38" s="97" t="str">
        <f>VLOOKUP(B38,'[1]LISTADO ATM'!$A$2:$C$821,3,0)</f>
        <v>ESTE</v>
      </c>
      <c r="B38" s="126">
        <v>386</v>
      </c>
      <c r="C38" s="130" t="str">
        <f>VLOOKUP(B38,'[1]LISTADO ATM'!$A$2:$B$821,2,0)</f>
        <v xml:space="preserve">ATM Plaza Verón II </v>
      </c>
      <c r="D38" s="131" t="s">
        <v>2567</v>
      </c>
      <c r="E38" s="134" t="s">
        <v>2603</v>
      </c>
    </row>
    <row r="39" spans="1:5" ht="18" customHeight="1" x14ac:dyDescent="0.25">
      <c r="A39" s="97" t="e">
        <f>VLOOKUP(B39,'[1]LISTADO ATM'!$A$2:$C$821,3,0)</f>
        <v>#N/A</v>
      </c>
      <c r="B39" s="129"/>
      <c r="C39" s="209"/>
      <c r="D39" s="210"/>
      <c r="E39" s="134"/>
    </row>
    <row r="40" spans="1:5" ht="18" customHeight="1" x14ac:dyDescent="0.25">
      <c r="A40" s="97" t="e">
        <f>VLOOKUP(B40,'[1]LISTADO ATM'!$A$2:$C$821,3,0)</f>
        <v>#N/A</v>
      </c>
      <c r="B40" s="129"/>
      <c r="C40" s="209"/>
      <c r="D40" s="210"/>
      <c r="E40" s="134"/>
    </row>
    <row r="41" spans="1:5" ht="18" customHeight="1" thickBot="1" x14ac:dyDescent="0.3">
      <c r="A41" s="97" t="e">
        <f>VLOOKUP(B41,'[1]LISTADO ATM'!$A$2:$C$821,3,0)</f>
        <v>#N/A</v>
      </c>
      <c r="B41" s="129"/>
      <c r="C41" s="209"/>
      <c r="D41" s="210"/>
      <c r="E41" s="134"/>
    </row>
    <row r="42" spans="1:5" ht="17.45" customHeight="1" thickBot="1" x14ac:dyDescent="0.3">
      <c r="A42" s="100" t="s">
        <v>2477</v>
      </c>
      <c r="B42" s="144">
        <f>COUNT(B33:B38)</f>
        <v>6</v>
      </c>
      <c r="C42" s="186"/>
      <c r="D42" s="187"/>
      <c r="E42" s="188"/>
    </row>
    <row r="43" spans="1:5" ht="15.75" thickBot="1" x14ac:dyDescent="0.3">
      <c r="B43" s="102"/>
      <c r="E43" s="102"/>
    </row>
    <row r="44" spans="1:5" ht="18.75" thickBot="1" x14ac:dyDescent="0.3">
      <c r="A44" s="178" t="s">
        <v>2479</v>
      </c>
      <c r="B44" s="179"/>
      <c r="C44" s="179"/>
      <c r="D44" s="179"/>
      <c r="E44" s="180"/>
    </row>
    <row r="45" spans="1:5" ht="18" x14ac:dyDescent="0.25">
      <c r="A45" s="99" t="s">
        <v>15</v>
      </c>
      <c r="B45" s="99" t="s">
        <v>2416</v>
      </c>
      <c r="C45" s="99" t="s">
        <v>46</v>
      </c>
      <c r="D45" s="99" t="s">
        <v>2419</v>
      </c>
      <c r="E45" s="108" t="s">
        <v>2417</v>
      </c>
    </row>
    <row r="46" spans="1:5" ht="18" x14ac:dyDescent="0.25">
      <c r="A46" s="97" t="str">
        <f>VLOOKUP(B46,'[1]LISTADO ATM'!$A$2:$C$821,3,0)</f>
        <v>DISTRITO NACIONAL</v>
      </c>
      <c r="B46" s="126">
        <v>527</v>
      </c>
      <c r="C46" s="132" t="str">
        <f>VLOOKUP(B46,'[1]LISTADO ATM'!$A$2:$B$821,2,0)</f>
        <v>ATM Oficina Zona Oriental II</v>
      </c>
      <c r="D46" s="133" t="s">
        <v>2439</v>
      </c>
      <c r="E46" s="132" t="s">
        <v>2620</v>
      </c>
    </row>
    <row r="47" spans="1:5" ht="18" x14ac:dyDescent="0.25">
      <c r="A47" s="97" t="str">
        <f>VLOOKUP(B47,'[1]LISTADO ATM'!$A$2:$C$821,3,0)</f>
        <v>NORTE</v>
      </c>
      <c r="B47" s="126">
        <v>950</v>
      </c>
      <c r="C47" s="132" t="str">
        <f>VLOOKUP(B47,'[1]LISTADO ATM'!$A$2:$B$821,2,0)</f>
        <v xml:space="preserve">ATM Oficina Monterrico </v>
      </c>
      <c r="D47" s="133" t="s">
        <v>2439</v>
      </c>
      <c r="E47" s="132" t="s">
        <v>2633</v>
      </c>
    </row>
    <row r="48" spans="1:5" ht="18" x14ac:dyDescent="0.25">
      <c r="A48" s="97" t="e">
        <f>VLOOKUP(B48,'[1]LISTADO ATM'!$A$2:$C$821,3,0)</f>
        <v>#N/A</v>
      </c>
      <c r="B48" s="129"/>
      <c r="C48" s="132" t="e">
        <f>VLOOKUP(B48,'[1]LISTADO ATM'!$A$2:$B$821,2,0)</f>
        <v>#N/A</v>
      </c>
      <c r="D48" s="133" t="s">
        <v>2439</v>
      </c>
      <c r="E48" s="134"/>
    </row>
    <row r="49" spans="1:5" ht="18" x14ac:dyDescent="0.25">
      <c r="A49" s="97" t="e">
        <f>VLOOKUP(B49,'[1]LISTADO ATM'!$A$2:$C$821,3,0)</f>
        <v>#N/A</v>
      </c>
      <c r="B49" s="129"/>
      <c r="C49" s="132" t="e">
        <f>VLOOKUP(B49,'[1]LISTADO ATM'!$A$2:$B$821,2,0)</f>
        <v>#N/A</v>
      </c>
      <c r="D49" s="133" t="s">
        <v>2439</v>
      </c>
      <c r="E49" s="134"/>
    </row>
    <row r="50" spans="1:5" ht="18" x14ac:dyDescent="0.25">
      <c r="A50" s="97" t="e">
        <f>VLOOKUP(B50,'[1]LISTADO ATM'!$A$2:$C$821,3,0)</f>
        <v>#N/A</v>
      </c>
      <c r="B50" s="129"/>
      <c r="C50" s="132" t="e">
        <f>VLOOKUP(B50,'[1]LISTADO ATM'!$A$2:$B$821,2,0)</f>
        <v>#N/A</v>
      </c>
      <c r="D50" s="133" t="s">
        <v>2439</v>
      </c>
      <c r="E50" s="132"/>
    </row>
    <row r="51" spans="1:5" ht="18" x14ac:dyDescent="0.25">
      <c r="A51" s="97" t="e">
        <f>VLOOKUP(B51,'[1]LISTADO ATM'!$A$2:$C$821,3,0)</f>
        <v>#N/A</v>
      </c>
      <c r="B51" s="129"/>
      <c r="C51" s="132" t="e">
        <f>VLOOKUP(B51,'[1]LISTADO ATM'!$A$2:$B$821,2,0)</f>
        <v>#N/A</v>
      </c>
      <c r="D51" s="133" t="s">
        <v>2439</v>
      </c>
      <c r="E51" s="132"/>
    </row>
    <row r="52" spans="1:5" ht="18" x14ac:dyDescent="0.25">
      <c r="A52" s="97" t="e">
        <f>VLOOKUP(B52,'[1]LISTADO ATM'!$A$2:$C$821,3,0)</f>
        <v>#N/A</v>
      </c>
      <c r="B52" s="129"/>
      <c r="C52" s="132" t="e">
        <f>VLOOKUP(B52,'[1]LISTADO ATM'!$A$2:$B$821,2,0)</f>
        <v>#N/A</v>
      </c>
      <c r="D52" s="133" t="s">
        <v>2439</v>
      </c>
      <c r="E52" s="134"/>
    </row>
    <row r="53" spans="1:5" ht="17.45" customHeight="1" thickBot="1" x14ac:dyDescent="0.3">
      <c r="A53" s="121" t="s">
        <v>2477</v>
      </c>
      <c r="B53" s="142">
        <f>COUNT(B46:B52)</f>
        <v>2</v>
      </c>
      <c r="C53" s="110"/>
      <c r="D53" s="110"/>
      <c r="E53" s="110"/>
    </row>
    <row r="54" spans="1:5" ht="18" customHeight="1" thickBot="1" x14ac:dyDescent="0.3">
      <c r="B54" s="102"/>
      <c r="E54" s="102"/>
    </row>
    <row r="55" spans="1:5" ht="19.5" customHeight="1" thickBot="1" x14ac:dyDescent="0.3">
      <c r="A55" s="178" t="s">
        <v>2556</v>
      </c>
      <c r="B55" s="179"/>
      <c r="C55" s="179"/>
      <c r="D55" s="179"/>
      <c r="E55" s="180"/>
    </row>
    <row r="56" spans="1:5" ht="19.5" customHeight="1" x14ac:dyDescent="0.25">
      <c r="A56" s="99" t="s">
        <v>15</v>
      </c>
      <c r="B56" s="99" t="s">
        <v>2416</v>
      </c>
      <c r="C56" s="99" t="s">
        <v>46</v>
      </c>
      <c r="D56" s="99" t="s">
        <v>2419</v>
      </c>
      <c r="E56" s="108" t="s">
        <v>2417</v>
      </c>
    </row>
    <row r="57" spans="1:5" ht="19.5" customHeight="1" x14ac:dyDescent="0.25">
      <c r="A57" s="97" t="str">
        <f>VLOOKUP(B57,'[1]LISTADO ATM'!$A$2:$C$821,3,0)</f>
        <v>DISTRITO NACIONAL</v>
      </c>
      <c r="B57" s="126">
        <v>567</v>
      </c>
      <c r="C57" s="132" t="str">
        <f>VLOOKUP(B57,'[1]LISTADO ATM'!$A$2:$B$821,2,0)</f>
        <v xml:space="preserve">ATM Oficina Máximo Gómez </v>
      </c>
      <c r="D57" s="129" t="s">
        <v>2503</v>
      </c>
      <c r="E57" s="132" t="s">
        <v>2579</v>
      </c>
    </row>
    <row r="58" spans="1:5" ht="19.5" customHeight="1" x14ac:dyDescent="0.25">
      <c r="A58" s="97" t="str">
        <f>VLOOKUP(B58,'[1]LISTADO ATM'!$A$2:$C$821,3,0)</f>
        <v>DISTRITO NACIONAL</v>
      </c>
      <c r="B58" s="126">
        <v>224</v>
      </c>
      <c r="C58" s="132" t="str">
        <f>VLOOKUP(B58,'[1]LISTADO ATM'!$A$2:$B$821,2,0)</f>
        <v xml:space="preserve">ATM S/M Nacional El Millón (Núñez de Cáceres) </v>
      </c>
      <c r="D58" s="129" t="s">
        <v>2503</v>
      </c>
      <c r="E58" s="132" t="s">
        <v>2618</v>
      </c>
    </row>
    <row r="59" spans="1:5" ht="18" x14ac:dyDescent="0.25">
      <c r="A59" s="97" t="str">
        <f>VLOOKUP(B59,'[1]LISTADO ATM'!$A$2:$C$821,3,0)</f>
        <v>DISTRITO NACIONAL</v>
      </c>
      <c r="B59" s="126">
        <v>719</v>
      </c>
      <c r="C59" s="132" t="str">
        <f>VLOOKUP(B59,'[1]LISTADO ATM'!$A$2:$B$821,2,0)</f>
        <v xml:space="preserve">ATM Ayuntamiento Municipal San Luís </v>
      </c>
      <c r="D59" s="129" t="s">
        <v>2503</v>
      </c>
      <c r="E59" s="132" t="s">
        <v>2642</v>
      </c>
    </row>
    <row r="60" spans="1:5" ht="18" x14ac:dyDescent="0.25">
      <c r="A60" s="97" t="str">
        <f>VLOOKUP(B60,'[1]LISTADO ATM'!$A$2:$C$821,3,0)</f>
        <v>DISTRITO NACIONAL</v>
      </c>
      <c r="B60" s="126">
        <v>949</v>
      </c>
      <c r="C60" s="132" t="str">
        <f>VLOOKUP(B60,'[1]LISTADO ATM'!$A$2:$B$821,2,0)</f>
        <v xml:space="preserve">ATM S/M Bravo San Isidro Coral Mall </v>
      </c>
      <c r="D60" s="129" t="s">
        <v>2503</v>
      </c>
      <c r="E60" s="132" t="s">
        <v>2641</v>
      </c>
    </row>
    <row r="61" spans="1:5" ht="18" x14ac:dyDescent="0.25">
      <c r="A61" s="97" t="e">
        <f>VLOOKUP(B61,'[1]LISTADO ATM'!$A$2:$C$821,3,0)</f>
        <v>#N/A</v>
      </c>
      <c r="B61" s="129"/>
      <c r="C61" s="132" t="e">
        <f>VLOOKUP(B61,'[1]LISTADO ATM'!$A$2:$B$821,2,0)</f>
        <v>#N/A</v>
      </c>
      <c r="D61" s="129" t="s">
        <v>2503</v>
      </c>
      <c r="E61" s="132"/>
    </row>
    <row r="62" spans="1:5" ht="18" x14ac:dyDescent="0.25">
      <c r="A62" s="97" t="e">
        <f>VLOOKUP(B62,'[1]LISTADO ATM'!$A$2:$C$821,3,0)</f>
        <v>#N/A</v>
      </c>
      <c r="B62" s="129"/>
      <c r="C62" s="132" t="e">
        <f>VLOOKUP(B62,'[1]LISTADO ATM'!$A$2:$B$821,2,0)</f>
        <v>#N/A</v>
      </c>
      <c r="D62" s="129" t="s">
        <v>2503</v>
      </c>
      <c r="E62" s="132"/>
    </row>
    <row r="63" spans="1:5" ht="18" x14ac:dyDescent="0.25">
      <c r="A63" s="97" t="e">
        <f>VLOOKUP(B63,'[1]LISTADO ATM'!$A$2:$C$821,3,0)</f>
        <v>#N/A</v>
      </c>
      <c r="B63" s="129"/>
      <c r="C63" s="132" t="e">
        <f>VLOOKUP(B63,'[1]LISTADO ATM'!$A$2:$B$821,2,0)</f>
        <v>#N/A</v>
      </c>
      <c r="D63" s="129" t="s">
        <v>2503</v>
      </c>
      <c r="E63" s="132"/>
    </row>
    <row r="64" spans="1:5" ht="18" x14ac:dyDescent="0.25">
      <c r="A64" s="97" t="e">
        <f>VLOOKUP(B64,'[1]LISTADO ATM'!$A$2:$C$821,3,0)</f>
        <v>#N/A</v>
      </c>
      <c r="B64" s="129"/>
      <c r="C64" s="132" t="e">
        <f>VLOOKUP(B64,'[1]LISTADO ATM'!$A$2:$B$821,2,0)</f>
        <v>#N/A</v>
      </c>
      <c r="D64" s="129" t="s">
        <v>2503</v>
      </c>
      <c r="E64" s="132"/>
    </row>
    <row r="65" spans="1:5" ht="18" x14ac:dyDescent="0.25">
      <c r="A65" s="97" t="e">
        <f>VLOOKUP(B65,'[1]LISTADO ATM'!$A$2:$C$821,3,0)</f>
        <v>#N/A</v>
      </c>
      <c r="B65" s="129"/>
      <c r="C65" s="132" t="e">
        <f>VLOOKUP(B65,'[1]LISTADO ATM'!$A$2:$B$821,2,0)</f>
        <v>#N/A</v>
      </c>
      <c r="D65" s="129" t="s">
        <v>2503</v>
      </c>
      <c r="E65" s="132"/>
    </row>
    <row r="66" spans="1:5" ht="18" customHeight="1" thickBot="1" x14ac:dyDescent="0.3">
      <c r="A66" s="100"/>
      <c r="B66" s="142">
        <f>COUNT(B57:B65)</f>
        <v>4</v>
      </c>
      <c r="C66" s="110"/>
      <c r="D66" s="145"/>
      <c r="E66" s="146"/>
    </row>
    <row r="67" spans="1:5" ht="15.75" thickBot="1" x14ac:dyDescent="0.3">
      <c r="B67" s="102"/>
      <c r="E67" s="102"/>
    </row>
    <row r="68" spans="1:5" ht="19.5" customHeight="1" x14ac:dyDescent="0.25">
      <c r="A68" s="171" t="s">
        <v>2480</v>
      </c>
      <c r="B68" s="172"/>
      <c r="C68" s="172"/>
      <c r="D68" s="172"/>
      <c r="E68" s="173"/>
    </row>
    <row r="69" spans="1:5" ht="18" x14ac:dyDescent="0.25">
      <c r="A69" s="99" t="s">
        <v>15</v>
      </c>
      <c r="B69" s="99" t="s">
        <v>2416</v>
      </c>
      <c r="C69" s="101" t="s">
        <v>46</v>
      </c>
      <c r="D69" s="135" t="s">
        <v>2419</v>
      </c>
      <c r="E69" s="108" t="s">
        <v>2417</v>
      </c>
    </row>
    <row r="70" spans="1:5" ht="18.75" customHeight="1" x14ac:dyDescent="0.25">
      <c r="A70" s="97" t="str">
        <f>VLOOKUP(B70,'[1]LISTADO ATM'!$A$2:$C$821,3,0)</f>
        <v>DISTRITO NACIONAL</v>
      </c>
      <c r="B70" s="126">
        <v>231</v>
      </c>
      <c r="C70" s="132" t="str">
        <f>VLOOKUP(B70,'[1]LISTADO ATM'!$A$2:$B$821,2,0)</f>
        <v xml:space="preserve">ATM Oficina Zona Oriental </v>
      </c>
      <c r="D70" s="143" t="s">
        <v>2582</v>
      </c>
      <c r="E70" s="132">
        <v>3335881883</v>
      </c>
    </row>
    <row r="71" spans="1:5" ht="18.75" customHeight="1" x14ac:dyDescent="0.25">
      <c r="A71" s="97" t="str">
        <f>VLOOKUP(B71,'[1]LISTADO ATM'!$A$2:$C$821,3,0)</f>
        <v>DISTRITO NACIONAL</v>
      </c>
      <c r="B71" s="126">
        <v>70</v>
      </c>
      <c r="C71" s="132" t="str">
        <f>VLOOKUP(B71,'[1]LISTADO ATM'!$A$2:$B$821,2,0)</f>
        <v xml:space="preserve">ATM Autoservicio Plaza Lama Zona Oriental </v>
      </c>
      <c r="D71" s="143" t="s">
        <v>2582</v>
      </c>
      <c r="E71" s="132" t="s">
        <v>2607</v>
      </c>
    </row>
    <row r="72" spans="1:5" ht="18.75" customHeight="1" x14ac:dyDescent="0.25">
      <c r="A72" s="97" t="str">
        <f>VLOOKUP(B72,'[1]LISTADO ATM'!$A$2:$C$821,3,0)</f>
        <v>DISTRITO NACIONAL</v>
      </c>
      <c r="B72" s="126">
        <v>946</v>
      </c>
      <c r="C72" s="132" t="str">
        <f>VLOOKUP(B72,'[1]LISTADO ATM'!$A$2:$B$821,2,0)</f>
        <v xml:space="preserve">ATM Oficina Núñez de Cáceres I </v>
      </c>
      <c r="D72" s="143" t="s">
        <v>2582</v>
      </c>
      <c r="E72" s="132" t="s">
        <v>2606</v>
      </c>
    </row>
    <row r="73" spans="1:5" ht="18.75" customHeight="1" x14ac:dyDescent="0.25">
      <c r="A73" s="97" t="str">
        <f>VLOOKUP(B73,'[1]LISTADO ATM'!$A$2:$C$821,3,0)</f>
        <v>NORTE</v>
      </c>
      <c r="B73" s="126">
        <v>431</v>
      </c>
      <c r="C73" s="132" t="str">
        <f>VLOOKUP(B73,'[1]LISTADO ATM'!$A$2:$B$821,2,0)</f>
        <v xml:space="preserve">ATM Autoservicio Sol (Santiago) </v>
      </c>
      <c r="D73" s="143" t="s">
        <v>2582</v>
      </c>
      <c r="E73" s="132" t="s">
        <v>2644</v>
      </c>
    </row>
    <row r="74" spans="1:5" ht="18.75" customHeight="1" x14ac:dyDescent="0.25">
      <c r="A74" s="97" t="e">
        <f>VLOOKUP(B74,'[1]LISTADO ATM'!$A$2:$C$821,3,0)</f>
        <v>#N/A</v>
      </c>
      <c r="B74" s="129"/>
      <c r="C74" s="132" t="e">
        <f>VLOOKUP(B74,'[1]LISTADO ATM'!$A$2:$B$821,2,0)</f>
        <v>#N/A</v>
      </c>
      <c r="D74" s="143" t="s">
        <v>2582</v>
      </c>
      <c r="E74" s="132"/>
    </row>
    <row r="75" spans="1:5" ht="18.75" customHeight="1" thickBot="1" x14ac:dyDescent="0.3">
      <c r="A75" s="97" t="e">
        <f>VLOOKUP(B75,'[1]LISTADO ATM'!$A$2:$C$821,3,0)</f>
        <v>#N/A</v>
      </c>
      <c r="B75" s="129"/>
      <c r="C75" s="132" t="e">
        <f>VLOOKUP(B75,'[1]LISTADO ATM'!$A$2:$B$821,2,0)</f>
        <v>#N/A</v>
      </c>
      <c r="D75" s="143" t="s">
        <v>2582</v>
      </c>
      <c r="E75" s="132"/>
    </row>
    <row r="76" spans="1:5" ht="18.75" thickBot="1" x14ac:dyDescent="0.3">
      <c r="A76" s="100" t="s">
        <v>2477</v>
      </c>
      <c r="B76" s="144">
        <f>COUNT(B70:B75)</f>
        <v>4</v>
      </c>
      <c r="C76" s="110"/>
      <c r="D76" s="136"/>
      <c r="E76" s="136"/>
    </row>
    <row r="77" spans="1:5" ht="15.75" thickBot="1" x14ac:dyDescent="0.3">
      <c r="B77" s="102"/>
      <c r="E77" s="102"/>
    </row>
    <row r="78" spans="1:5" ht="18.75" customHeight="1" thickBot="1" x14ac:dyDescent="0.3">
      <c r="A78" s="174" t="s">
        <v>2481</v>
      </c>
      <c r="B78" s="175"/>
      <c r="C78" s="96" t="s">
        <v>2412</v>
      </c>
      <c r="D78" s="102"/>
      <c r="E78" s="102"/>
    </row>
    <row r="79" spans="1:5" ht="18.75" thickBot="1" x14ac:dyDescent="0.3">
      <c r="A79" s="176">
        <f>+B53+B66+B76</f>
        <v>10</v>
      </c>
      <c r="B79" s="177"/>
    </row>
    <row r="80" spans="1:5" ht="15.75" thickBot="1" x14ac:dyDescent="0.3">
      <c r="B80" s="102"/>
      <c r="E80" s="102"/>
    </row>
    <row r="81" spans="1:5" ht="17.25" customHeight="1" thickBot="1" x14ac:dyDescent="0.3">
      <c r="A81" s="178" t="s">
        <v>2482</v>
      </c>
      <c r="B81" s="179"/>
      <c r="C81" s="179"/>
      <c r="D81" s="179"/>
      <c r="E81" s="180"/>
    </row>
    <row r="82" spans="1:5" ht="17.25" customHeight="1" x14ac:dyDescent="0.25">
      <c r="A82" s="103" t="s">
        <v>15</v>
      </c>
      <c r="B82" s="108" t="s">
        <v>2416</v>
      </c>
      <c r="C82" s="101" t="s">
        <v>46</v>
      </c>
      <c r="D82" s="181" t="s">
        <v>2419</v>
      </c>
      <c r="E82" s="182"/>
    </row>
    <row r="83" spans="1:5" ht="17.25" customHeight="1" x14ac:dyDescent="0.25">
      <c r="A83" s="129" t="str">
        <f>VLOOKUP(B83,'[1]LISTADO ATM'!$A$2:$C$821,3,0)</f>
        <v>DISTRITO NACIONAL</v>
      </c>
      <c r="B83" s="129">
        <v>561</v>
      </c>
      <c r="C83" s="129" t="str">
        <f>VLOOKUP(B83,'[1]LISTADO ATM'!$A$2:$B$821,2,0)</f>
        <v xml:space="preserve">ATM Comando Regional P.N. S.D. Este </v>
      </c>
      <c r="D83" s="155" t="s">
        <v>2683</v>
      </c>
      <c r="E83" s="156"/>
    </row>
    <row r="84" spans="1:5" ht="17.25" customHeight="1" x14ac:dyDescent="0.25">
      <c r="A84" s="129" t="str">
        <f>VLOOKUP(B84,'[1]LISTADO ATM'!$A$2:$C$821,3,0)</f>
        <v>SUR</v>
      </c>
      <c r="B84" s="129">
        <v>873</v>
      </c>
      <c r="C84" s="129" t="str">
        <f>VLOOKUP(B84,'[1]LISTADO ATM'!$A$2:$B$821,2,0)</f>
        <v xml:space="preserve">ATM Centro de Caja San Cristóbal II </v>
      </c>
      <c r="D84" s="155" t="s">
        <v>2683</v>
      </c>
      <c r="E84" s="156"/>
    </row>
    <row r="85" spans="1:5" ht="17.25" customHeight="1" x14ac:dyDescent="0.25">
      <c r="A85" s="129" t="str">
        <f>VLOOKUP(B85,'[1]LISTADO ATM'!$A$2:$C$821,3,0)</f>
        <v>NORTE</v>
      </c>
      <c r="B85" s="129">
        <v>496</v>
      </c>
      <c r="C85" s="129" t="str">
        <f>VLOOKUP(B85,'[1]LISTADO ATM'!$A$2:$B$821,2,0)</f>
        <v xml:space="preserve">ATM Multicentro La Sirena Bonao </v>
      </c>
      <c r="D85" s="155" t="s">
        <v>2684</v>
      </c>
      <c r="E85" s="156"/>
    </row>
    <row r="86" spans="1:5" ht="18" customHeight="1" x14ac:dyDescent="0.25">
      <c r="A86" s="129" t="str">
        <f>VLOOKUP(B86,'[1]LISTADO ATM'!$A$2:$C$821,3,0)</f>
        <v>DISTRITO NACIONAL</v>
      </c>
      <c r="B86" s="129">
        <v>578</v>
      </c>
      <c r="C86" s="129" t="str">
        <f>VLOOKUP(B86,'[1]LISTADO ATM'!$A$2:$B$821,2,0)</f>
        <v xml:space="preserve">ATM Procuraduría General de la República </v>
      </c>
      <c r="D86" s="155" t="s">
        <v>2683</v>
      </c>
      <c r="E86" s="156"/>
    </row>
    <row r="87" spans="1:5" ht="17.25" customHeight="1" x14ac:dyDescent="0.25">
      <c r="A87" s="129" t="str">
        <f>VLOOKUP(B87,'[1]LISTADO ATM'!$A$2:$C$821,3,0)</f>
        <v>DISTRITO NACIONAL</v>
      </c>
      <c r="B87" s="129">
        <v>471</v>
      </c>
      <c r="C87" s="129" t="str">
        <f>VLOOKUP(B87,'[1]LISTADO ATM'!$A$2:$B$821,2,0)</f>
        <v>ATM Autoservicio DGT I</v>
      </c>
      <c r="D87" s="155" t="s">
        <v>2484</v>
      </c>
      <c r="E87" s="156"/>
    </row>
    <row r="88" spans="1:5" ht="17.25" customHeight="1" x14ac:dyDescent="0.25">
      <c r="A88" s="129" t="str">
        <f>VLOOKUP(B88,'[1]LISTADO ATM'!$A$2:$C$821,3,0)</f>
        <v>NORTE</v>
      </c>
      <c r="B88" s="129">
        <v>903</v>
      </c>
      <c r="C88" s="129" t="str">
        <f>VLOOKUP(B88,'[1]LISTADO ATM'!$A$2:$B$821,2,0)</f>
        <v xml:space="preserve">ATM Oficina La Vega Real I </v>
      </c>
      <c r="D88" s="155" t="s">
        <v>2683</v>
      </c>
      <c r="E88" s="156"/>
    </row>
    <row r="89" spans="1:5" ht="17.25" customHeight="1" x14ac:dyDescent="0.25">
      <c r="A89" s="129" t="str">
        <f>VLOOKUP(B89,'[1]LISTADO ATM'!$A$2:$C$821,3,0)</f>
        <v>DISTRITO NACIONAL</v>
      </c>
      <c r="B89" s="129">
        <v>559</v>
      </c>
      <c r="C89" s="129" t="str">
        <f>VLOOKUP(B89,'[1]LISTADO ATM'!$A$2:$B$821,2,0)</f>
        <v xml:space="preserve">ATM UNP Metro I </v>
      </c>
      <c r="D89" s="155" t="s">
        <v>2484</v>
      </c>
      <c r="E89" s="156"/>
    </row>
    <row r="90" spans="1:5" ht="17.25" customHeight="1" x14ac:dyDescent="0.25">
      <c r="A90" s="129" t="str">
        <f>VLOOKUP(B90,'[1]LISTADO ATM'!$A$2:$C$821,3,0)</f>
        <v>SUR</v>
      </c>
      <c r="B90" s="129">
        <v>89</v>
      </c>
      <c r="C90" s="129" t="str">
        <f>VLOOKUP(B90,'[1]LISTADO ATM'!$A$2:$B$821,2,0)</f>
        <v xml:space="preserve">ATM UNP El Cercado (San Juan) </v>
      </c>
      <c r="D90" s="155" t="s">
        <v>2484</v>
      </c>
      <c r="E90" s="156"/>
    </row>
    <row r="91" spans="1:5" ht="17.25" customHeight="1" x14ac:dyDescent="0.25">
      <c r="A91" s="129" t="str">
        <f>VLOOKUP(B91,'[1]LISTADO ATM'!$A$2:$C$821,3,0)</f>
        <v>NORTE</v>
      </c>
      <c r="B91" s="129">
        <v>119</v>
      </c>
      <c r="C91" s="129" t="str">
        <f>VLOOKUP(B91,'[1]LISTADO ATM'!$A$2:$B$821,2,0)</f>
        <v>ATM Oficina La Barranquita</v>
      </c>
      <c r="D91" s="155" t="s">
        <v>2484</v>
      </c>
      <c r="E91" s="156"/>
    </row>
    <row r="92" spans="1:5" ht="17.25" customHeight="1" x14ac:dyDescent="0.25">
      <c r="A92" s="129" t="str">
        <f>VLOOKUP(B92,'[1]LISTADO ATM'!$A$2:$C$821,3,0)</f>
        <v>NORTE</v>
      </c>
      <c r="B92" s="129">
        <v>172</v>
      </c>
      <c r="C92" s="129" t="str">
        <f>VLOOKUP(B92,'[1]LISTADO ATM'!$A$2:$B$821,2,0)</f>
        <v xml:space="preserve">ATM UNP Guaucí </v>
      </c>
      <c r="D92" s="155" t="s">
        <v>2484</v>
      </c>
      <c r="E92" s="156"/>
    </row>
    <row r="93" spans="1:5" ht="17.25" customHeight="1" x14ac:dyDescent="0.25">
      <c r="A93" s="129" t="str">
        <f>VLOOKUP(B93,'[1]LISTADO ATM'!$A$2:$C$821,3,0)</f>
        <v>DISTRITO NACIONAL</v>
      </c>
      <c r="B93" s="129">
        <v>355</v>
      </c>
      <c r="C93" s="129" t="str">
        <f>VLOOKUP(B93,'[1]LISTADO ATM'!$A$2:$B$821,2,0)</f>
        <v xml:space="preserve">ATM UNP Metro II </v>
      </c>
      <c r="D93" s="155" t="s">
        <v>2484</v>
      </c>
      <c r="E93" s="156"/>
    </row>
    <row r="94" spans="1:5" ht="17.25" customHeight="1" x14ac:dyDescent="0.25">
      <c r="A94" s="129" t="str">
        <f>VLOOKUP(B94,'[1]LISTADO ATM'!$A$2:$C$821,3,0)</f>
        <v>NORTE</v>
      </c>
      <c r="B94" s="129">
        <v>965</v>
      </c>
      <c r="C94" s="129" t="str">
        <f>VLOOKUP(B94,'[1]LISTADO ATM'!$A$2:$B$821,2,0)</f>
        <v xml:space="preserve">ATM S/M La Fuente FUN (Santiago) </v>
      </c>
      <c r="D94" s="155" t="s">
        <v>2484</v>
      </c>
      <c r="E94" s="156"/>
    </row>
    <row r="95" spans="1:5" ht="17.25" customHeight="1" x14ac:dyDescent="0.25">
      <c r="A95" s="129" t="e">
        <f>VLOOKUP(B95,'[1]LISTADO ATM'!$A$2:$C$821,3,0)</f>
        <v>#N/A</v>
      </c>
      <c r="B95" s="129"/>
      <c r="C95" s="129" t="e">
        <f>VLOOKUP(B95,'[1]LISTADO ATM'!$A$2:$B$821,2,0)</f>
        <v>#N/A</v>
      </c>
      <c r="D95" s="169"/>
      <c r="E95" s="170"/>
    </row>
    <row r="96" spans="1:5" ht="17.25" customHeight="1" x14ac:dyDescent="0.25">
      <c r="A96" s="129" t="e">
        <f>VLOOKUP(B96,'[1]LISTADO ATM'!$A$2:$C$821,3,0)</f>
        <v>#N/A</v>
      </c>
      <c r="B96" s="129"/>
      <c r="C96" s="129" t="e">
        <f>VLOOKUP(B96,'[1]LISTADO ATM'!$A$2:$B$821,2,0)</f>
        <v>#N/A</v>
      </c>
      <c r="D96" s="169"/>
      <c r="E96" s="170"/>
    </row>
    <row r="97" spans="1:5" ht="17.25" customHeight="1" x14ac:dyDescent="0.25">
      <c r="A97" s="129" t="e">
        <f>VLOOKUP(B97,'[1]LISTADO ATM'!$A$2:$C$821,3,0)</f>
        <v>#N/A</v>
      </c>
      <c r="B97" s="129"/>
      <c r="C97" s="129" t="e">
        <f>VLOOKUP(B97,'[1]LISTADO ATM'!$A$2:$B$821,2,0)</f>
        <v>#N/A</v>
      </c>
      <c r="D97" s="169"/>
      <c r="E97" s="170"/>
    </row>
    <row r="98" spans="1:5" ht="17.25" customHeight="1" thickBot="1" x14ac:dyDescent="0.3">
      <c r="A98" s="100"/>
      <c r="B98" s="142">
        <f>COUNT(B83:B97)</f>
        <v>12</v>
      </c>
      <c r="C98" s="112"/>
      <c r="D98" s="112"/>
      <c r="E98" s="113"/>
    </row>
  </sheetData>
  <mergeCells count="16">
    <mergeCell ref="A31:E31"/>
    <mergeCell ref="C42:E42"/>
    <mergeCell ref="A44:E44"/>
    <mergeCell ref="A1:E1"/>
    <mergeCell ref="A2:E2"/>
    <mergeCell ref="A7:E7"/>
    <mergeCell ref="C29:E29"/>
    <mergeCell ref="A55:E55"/>
    <mergeCell ref="D97:E97"/>
    <mergeCell ref="D95:E95"/>
    <mergeCell ref="D96:E96"/>
    <mergeCell ref="A68:E68"/>
    <mergeCell ref="A78:B78"/>
    <mergeCell ref="A79:B79"/>
    <mergeCell ref="A81:E81"/>
    <mergeCell ref="D82:E82"/>
  </mergeCells>
  <phoneticPr fontId="46" type="noConversion"/>
  <conditionalFormatting sqref="B46:B47">
    <cfRule type="duplicateValues" dxfId="117" priority="55"/>
  </conditionalFormatting>
  <conditionalFormatting sqref="B46:B47">
    <cfRule type="duplicateValues" dxfId="116" priority="53"/>
    <cfRule type="duplicateValues" dxfId="115" priority="54"/>
  </conditionalFormatting>
  <conditionalFormatting sqref="B46:B47">
    <cfRule type="duplicateValues" dxfId="114" priority="49"/>
    <cfRule type="duplicateValues" dxfId="113" priority="50"/>
    <cfRule type="duplicateValues" dxfId="112" priority="51"/>
    <cfRule type="duplicateValues" dxfId="111" priority="52"/>
  </conditionalFormatting>
  <conditionalFormatting sqref="E46:E47">
    <cfRule type="duplicateValues" dxfId="110" priority="48"/>
  </conditionalFormatting>
  <conditionalFormatting sqref="B57:B60">
    <cfRule type="duplicateValues" dxfId="109" priority="47"/>
  </conditionalFormatting>
  <conditionalFormatting sqref="B57:B60">
    <cfRule type="duplicateValues" dxfId="108" priority="45"/>
    <cfRule type="duplicateValues" dxfId="107" priority="46"/>
  </conditionalFormatting>
  <conditionalFormatting sqref="B57:B60">
    <cfRule type="duplicateValues" dxfId="106" priority="41"/>
    <cfRule type="duplicateValues" dxfId="105" priority="42"/>
    <cfRule type="duplicateValues" dxfId="104" priority="43"/>
    <cfRule type="duplicateValues" dxfId="103" priority="44"/>
  </conditionalFormatting>
  <conditionalFormatting sqref="E57:E60">
    <cfRule type="duplicateValues" dxfId="102" priority="40"/>
  </conditionalFormatting>
  <conditionalFormatting sqref="B70:B73">
    <cfRule type="duplicateValues" dxfId="101" priority="39"/>
  </conditionalFormatting>
  <conditionalFormatting sqref="B70:B73">
    <cfRule type="duplicateValues" dxfId="100" priority="37"/>
    <cfRule type="duplicateValues" dxfId="99" priority="38"/>
  </conditionalFormatting>
  <conditionalFormatting sqref="B70:B73">
    <cfRule type="duplicateValues" dxfId="98" priority="33"/>
    <cfRule type="duplicateValues" dxfId="97" priority="34"/>
    <cfRule type="duplicateValues" dxfId="96" priority="35"/>
    <cfRule type="duplicateValues" dxfId="95" priority="36"/>
  </conditionalFormatting>
  <conditionalFormatting sqref="E70:E73">
    <cfRule type="duplicateValues" dxfId="94" priority="32"/>
  </conditionalFormatting>
  <conditionalFormatting sqref="B9:B17">
    <cfRule type="duplicateValues" dxfId="93" priority="31"/>
  </conditionalFormatting>
  <conditionalFormatting sqref="B9:B17">
    <cfRule type="duplicateValues" dxfId="92" priority="29"/>
    <cfRule type="duplicateValues" dxfId="91" priority="30"/>
  </conditionalFormatting>
  <conditionalFormatting sqref="B9:B17">
    <cfRule type="duplicateValues" dxfId="90" priority="25"/>
    <cfRule type="duplicateValues" dxfId="89" priority="26"/>
    <cfRule type="duplicateValues" dxfId="88" priority="27"/>
    <cfRule type="duplicateValues" dxfId="87" priority="28"/>
  </conditionalFormatting>
  <conditionalFormatting sqref="E9:E17">
    <cfRule type="duplicateValues" dxfId="86" priority="24"/>
  </conditionalFormatting>
  <conditionalFormatting sqref="E18">
    <cfRule type="duplicateValues" dxfId="85" priority="23"/>
  </conditionalFormatting>
  <conditionalFormatting sqref="B19:B20">
    <cfRule type="duplicateValues" dxfId="84" priority="22"/>
  </conditionalFormatting>
  <conditionalFormatting sqref="B19:B20">
    <cfRule type="duplicateValues" dxfId="83" priority="20"/>
    <cfRule type="duplicateValues" dxfId="82" priority="21"/>
  </conditionalFormatting>
  <conditionalFormatting sqref="B19:B20">
    <cfRule type="duplicateValues" dxfId="81" priority="16"/>
    <cfRule type="duplicateValues" dxfId="80" priority="17"/>
    <cfRule type="duplicateValues" dxfId="79" priority="18"/>
    <cfRule type="duplicateValues" dxfId="78" priority="19"/>
  </conditionalFormatting>
  <conditionalFormatting sqref="E19:E20">
    <cfRule type="duplicateValues" dxfId="77" priority="15"/>
  </conditionalFormatting>
  <conditionalFormatting sqref="B33:B36">
    <cfRule type="duplicateValues" dxfId="76" priority="14"/>
  </conditionalFormatting>
  <conditionalFormatting sqref="B33:B36">
    <cfRule type="duplicateValues" dxfId="75" priority="12"/>
    <cfRule type="duplicateValues" dxfId="74" priority="13"/>
  </conditionalFormatting>
  <conditionalFormatting sqref="B33:B36">
    <cfRule type="duplicateValues" dxfId="73" priority="8"/>
    <cfRule type="duplicateValues" dxfId="72" priority="9"/>
    <cfRule type="duplicateValues" dxfId="71" priority="10"/>
    <cfRule type="duplicateValues" dxfId="70" priority="11"/>
  </conditionalFormatting>
  <conditionalFormatting sqref="B37:B38">
    <cfRule type="duplicateValues" dxfId="7" priority="7"/>
  </conditionalFormatting>
  <conditionalFormatting sqref="B37:B38">
    <cfRule type="duplicateValues" dxfId="6" priority="5"/>
    <cfRule type="duplicateValues" dxfId="5" priority="6"/>
  </conditionalFormatting>
  <conditionalFormatting sqref="B37:B38">
    <cfRule type="duplicateValues" dxfId="4" priority="1"/>
    <cfRule type="duplicateValues" dxfId="3" priority="2"/>
    <cfRule type="duplicateValues" dxfId="2" priority="3"/>
    <cfRule type="duplicateValues" dxfId="1" priority="4"/>
  </conditionalFormatting>
  <hyperlinks>
    <hyperlink ref="E115" r:id="rId1" display="javascript:do_default(0)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2557</v>
      </c>
      <c r="C260" s="118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2565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9" priority="2"/>
  </conditionalFormatting>
  <conditionalFormatting sqref="A827">
    <cfRule type="duplicateValues" dxfId="68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8" t="s">
        <v>2422</v>
      </c>
      <c r="B1" s="199"/>
      <c r="C1" s="199"/>
      <c r="D1" s="199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8" t="s">
        <v>2432</v>
      </c>
      <c r="B18" s="199"/>
      <c r="C18" s="199"/>
      <c r="D18" s="199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7" priority="119326"/>
  </conditionalFormatting>
  <conditionalFormatting sqref="B33">
    <cfRule type="duplicateValues" dxfId="66" priority="119327"/>
    <cfRule type="duplicateValues" dxfId="65" priority="119328"/>
  </conditionalFormatting>
  <conditionalFormatting sqref="A33">
    <cfRule type="duplicateValues" dxfId="64" priority="119340"/>
  </conditionalFormatting>
  <conditionalFormatting sqref="A33">
    <cfRule type="duplicateValues" dxfId="63" priority="119341"/>
    <cfRule type="duplicateValues" dxfId="62" priority="119342"/>
  </conditionalFormatting>
  <conditionalFormatting sqref="B4:B8">
    <cfRule type="duplicateValues" dxfId="61" priority="6"/>
  </conditionalFormatting>
  <conditionalFormatting sqref="B4:B8">
    <cfRule type="duplicateValues" dxfId="60" priority="5"/>
  </conditionalFormatting>
  <conditionalFormatting sqref="A3:A8">
    <cfRule type="duplicateValues" dxfId="59" priority="3"/>
    <cfRule type="duplicateValues" dxfId="58" priority="4"/>
  </conditionalFormatting>
  <conditionalFormatting sqref="B3">
    <cfRule type="duplicateValues" dxfId="57" priority="2"/>
  </conditionalFormatting>
  <conditionalFormatting sqref="B3">
    <cfRule type="duplicateValues" dxfId="5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topLeftCell="D1" zoomScale="70" zoomScaleNormal="70" workbookViewId="0">
      <selection activeCell="G17" sqref="G1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5.37222222222044 días</v>
      </c>
      <c r="B3" s="134">
        <v>3335878060</v>
      </c>
      <c r="C3" s="139">
        <v>44322.62777777778</v>
      </c>
      <c r="D3" s="139" t="s">
        <v>2181</v>
      </c>
      <c r="E3" s="126">
        <v>647</v>
      </c>
      <c r="F3" s="151" t="str">
        <f>VLOOKUP(E3,'LISTADO ATM'!$A$2:$B$818,2,0)</f>
        <v xml:space="preserve">ATM CORAASAN </v>
      </c>
      <c r="G3" s="151" t="str">
        <f>VLOOKUP(E3,VIP!$A$2:$O4507,6,0)</f>
        <v>NO</v>
      </c>
      <c r="H3" s="151" t="str">
        <f>VLOOKUP(E3,VIP!$A$2:$O4539,7,FALSE)</f>
        <v>Si</v>
      </c>
      <c r="I3" s="151" t="str">
        <f>VLOOKUP(E3,VIP!$A$2:$O4416,8,FALSE)</f>
        <v>Si</v>
      </c>
      <c r="J3" s="151" t="str">
        <f>VLOOKUP(E3,VIP!$A$2:$O4345,8,FALSE)</f>
        <v>Si</v>
      </c>
      <c r="K3" s="127" t="s">
        <v>2245</v>
      </c>
    </row>
    <row r="4" spans="1:11" ht="18" x14ac:dyDescent="0.25">
      <c r="A4" s="40" t="str">
        <f t="shared" ca="1" si="0"/>
        <v>4.25032407407707 días</v>
      </c>
      <c r="B4" s="134" t="s">
        <v>2569</v>
      </c>
      <c r="C4" s="139">
        <v>44323.749675925923</v>
      </c>
      <c r="D4" s="139" t="s">
        <v>2451</v>
      </c>
      <c r="E4" s="126">
        <v>147</v>
      </c>
      <c r="F4" s="151" t="str">
        <f>VLOOKUP(E4,'LISTADO ATM'!$A$2:$B$818,2,0)</f>
        <v xml:space="preserve">ATM Kiosco Megacentro I </v>
      </c>
      <c r="G4" s="151" t="str">
        <f>VLOOKUP(E4,VIP!$A$2:$O4508,6,0)</f>
        <v>NO</v>
      </c>
      <c r="H4" s="151" t="str">
        <f>VLOOKUP(E4,VIP!$A$2:$O4540,7,FALSE)</f>
        <v>Si</v>
      </c>
      <c r="I4" s="151" t="str">
        <f>VLOOKUP(E4,VIP!$A$2:$O4417,8,FALSE)</f>
        <v>Si</v>
      </c>
      <c r="J4" s="151" t="str">
        <f>VLOOKUP(E4,VIP!$A$2:$O4346,8,FALSE)</f>
        <v>Si</v>
      </c>
      <c r="K4" s="127" t="s">
        <v>2444</v>
      </c>
    </row>
    <row r="5" spans="1:11" ht="18" x14ac:dyDescent="0.25">
      <c r="A5" s="68" t="str">
        <f ca="1">CONCATENATE(TODAY()-C5," días")</f>
        <v>4.0137962962981 días</v>
      </c>
      <c r="B5" s="134" t="s">
        <v>2571</v>
      </c>
      <c r="C5" s="139">
        <v>44323.986203703702</v>
      </c>
      <c r="D5" s="139" t="s">
        <v>2181</v>
      </c>
      <c r="E5" s="126">
        <v>142</v>
      </c>
      <c r="F5" s="151" t="str">
        <f>VLOOKUP(E5,'LISTADO ATM'!$A$2:$B$818,2,0)</f>
        <v xml:space="preserve">ATM Centro de Caja Galerías Bonao </v>
      </c>
      <c r="G5" s="151" t="str">
        <f>VLOOKUP(E5,VIP!$A$2:$O4509,6,0)</f>
        <v>SI</v>
      </c>
      <c r="H5" s="151" t="str">
        <f>VLOOKUP(E5,VIP!$A$2:$O4541,7,FALSE)</f>
        <v>Si</v>
      </c>
      <c r="I5" s="151" t="str">
        <f>VLOOKUP(E5,VIP!$A$2:$O4418,8,FALSE)</f>
        <v>Si</v>
      </c>
      <c r="J5" s="151" t="str">
        <f>VLOOKUP(E5,VIP!$A$2:$O4347,8,FALSE)</f>
        <v>Si</v>
      </c>
      <c r="K5" s="127" t="s">
        <v>2245</v>
      </c>
    </row>
    <row r="6" spans="1:11" ht="18" x14ac:dyDescent="0.25">
      <c r="A6" s="68" t="str">
        <f t="shared" ca="1" si="0"/>
        <v>3.97780092592438 días</v>
      </c>
      <c r="B6" s="134" t="s">
        <v>2570</v>
      </c>
      <c r="C6" s="139">
        <v>44324.022199074076</v>
      </c>
      <c r="D6" s="139" t="s">
        <v>2180</v>
      </c>
      <c r="E6" s="126">
        <v>487</v>
      </c>
      <c r="F6" s="151" t="str">
        <f>VLOOKUP(E6,'LISTADO ATM'!$A$2:$B$818,2,0)</f>
        <v xml:space="preserve">ATM Olé Hainamosa </v>
      </c>
      <c r="G6" s="151" t="str">
        <f>VLOOKUP(E6,VIP!$A$2:$O4510,6,0)</f>
        <v>SI</v>
      </c>
      <c r="H6" s="151" t="str">
        <f>VLOOKUP(E6,VIP!$A$2:$O4542,7,FALSE)</f>
        <v>Si</v>
      </c>
      <c r="I6" s="151" t="str">
        <f>VLOOKUP(E6,VIP!$A$2:$O4419,8,FALSE)</f>
        <v>Si</v>
      </c>
      <c r="J6" s="151" t="str">
        <f>VLOOKUP(E6,VIP!$A$2:$O4348,8,FALSE)</f>
        <v>Si</v>
      </c>
      <c r="K6" s="127" t="s">
        <v>2219</v>
      </c>
    </row>
    <row r="7" spans="1:11" ht="18" x14ac:dyDescent="0.25">
      <c r="A7" s="68" t="str">
        <f t="shared" ca="1" si="0"/>
        <v>3.41101851852 días</v>
      </c>
      <c r="B7" s="134" t="s">
        <v>2572</v>
      </c>
      <c r="C7" s="139">
        <v>44324.58898148148</v>
      </c>
      <c r="D7" s="139" t="s">
        <v>2180</v>
      </c>
      <c r="E7" s="126">
        <v>45</v>
      </c>
      <c r="F7" s="151" t="str">
        <f>VLOOKUP(E7,'LISTADO ATM'!$A$2:$B$818,2,0)</f>
        <v xml:space="preserve">ATM Oficina Tamayo </v>
      </c>
      <c r="G7" s="151" t="str">
        <f>VLOOKUP(E7,VIP!$A$2:$O4511,6,0)</f>
        <v>SI</v>
      </c>
      <c r="H7" s="151" t="str">
        <f>VLOOKUP(E7,VIP!$A$2:$O4543,7,FALSE)</f>
        <v>Si</v>
      </c>
      <c r="I7" s="151" t="str">
        <f>VLOOKUP(E7,VIP!$A$2:$O4420,8,FALSE)</f>
        <v>Si</v>
      </c>
      <c r="J7" s="151" t="str">
        <f>VLOOKUP(E7,VIP!$A$2:$O4349,8,FALSE)</f>
        <v>Si</v>
      </c>
      <c r="K7" s="127" t="s">
        <v>2219</v>
      </c>
    </row>
    <row r="8" spans="1:11" ht="18" x14ac:dyDescent="0.25">
      <c r="A8" s="68" t="str">
        <f ca="1">CONCATENATE(TODAY()-C8," días")</f>
        <v>2.83244212962745 días</v>
      </c>
      <c r="B8" s="134" t="s">
        <v>2576</v>
      </c>
      <c r="C8" s="139">
        <v>44325.167557870373</v>
      </c>
      <c r="D8" s="139" t="s">
        <v>2180</v>
      </c>
      <c r="E8" s="126">
        <v>812</v>
      </c>
      <c r="F8" s="151" t="str">
        <f>VLOOKUP(E8,'LISTADO ATM'!$A$2:$B$818,2,0)</f>
        <v xml:space="preserve">ATM Canasta del Pueblo </v>
      </c>
      <c r="G8" s="151" t="str">
        <f>VLOOKUP(E8,VIP!$A$2:$O4512,6,0)</f>
        <v>NO</v>
      </c>
      <c r="H8" s="151" t="str">
        <f>VLOOKUP(E8,VIP!$A$2:$O4544,7,FALSE)</f>
        <v>Si</v>
      </c>
      <c r="I8" s="151" t="str">
        <f>VLOOKUP(E8,VIP!$A$2:$O4421,8,FALSE)</f>
        <v>Si</v>
      </c>
      <c r="J8" s="151" t="str">
        <f>VLOOKUP(E8,VIP!$A$2:$O4350,8,FALSE)</f>
        <v>Si</v>
      </c>
      <c r="K8" s="127" t="s">
        <v>2219</v>
      </c>
    </row>
    <row r="9" spans="1:11" ht="18" x14ac:dyDescent="0.25">
      <c r="A9" s="68" t="str">
        <f t="shared" ca="1" si="0"/>
        <v>44328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44328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44328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44328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44328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44328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 xr:uid="{00000000-0009-0000-0000-000007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55" priority="99258"/>
  </conditionalFormatting>
  <conditionalFormatting sqref="B12">
    <cfRule type="duplicateValues" dxfId="54" priority="42"/>
    <cfRule type="duplicateValues" dxfId="53" priority="43"/>
    <cfRule type="duplicateValues" dxfId="52" priority="44"/>
  </conditionalFormatting>
  <conditionalFormatting sqref="B12">
    <cfRule type="duplicateValues" dxfId="51" priority="41"/>
  </conditionalFormatting>
  <conditionalFormatting sqref="B12">
    <cfRule type="duplicateValues" dxfId="50" priority="39"/>
    <cfRule type="duplicateValues" dxfId="49" priority="40"/>
  </conditionalFormatting>
  <conditionalFormatting sqref="B12">
    <cfRule type="duplicateValues" dxfId="48" priority="36"/>
    <cfRule type="duplicateValues" dxfId="47" priority="37"/>
    <cfRule type="duplicateValues" dxfId="46" priority="38"/>
  </conditionalFormatting>
  <conditionalFormatting sqref="B12">
    <cfRule type="duplicateValues" dxfId="45" priority="35"/>
  </conditionalFormatting>
  <conditionalFormatting sqref="B12">
    <cfRule type="duplicateValues" dxfId="44" priority="33"/>
    <cfRule type="duplicateValues" dxfId="43" priority="34"/>
  </conditionalFormatting>
  <conditionalFormatting sqref="B12">
    <cfRule type="duplicateValues" dxfId="42" priority="32"/>
  </conditionalFormatting>
  <conditionalFormatting sqref="B12">
    <cfRule type="duplicateValues" dxfId="41" priority="29"/>
    <cfRule type="duplicateValues" dxfId="40" priority="30"/>
    <cfRule type="duplicateValues" dxfId="39" priority="31"/>
  </conditionalFormatting>
  <conditionalFormatting sqref="B12">
    <cfRule type="duplicateValues" dxfId="38" priority="28"/>
  </conditionalFormatting>
  <conditionalFormatting sqref="B12">
    <cfRule type="duplicateValues" dxfId="37" priority="27"/>
  </conditionalFormatting>
  <conditionalFormatting sqref="B14">
    <cfRule type="duplicateValues" dxfId="36" priority="26"/>
  </conditionalFormatting>
  <conditionalFormatting sqref="B14">
    <cfRule type="duplicateValues" dxfId="35" priority="23"/>
    <cfRule type="duplicateValues" dxfId="34" priority="24"/>
    <cfRule type="duplicateValues" dxfId="33" priority="25"/>
  </conditionalFormatting>
  <conditionalFormatting sqref="B14">
    <cfRule type="duplicateValues" dxfId="32" priority="21"/>
    <cfRule type="duplicateValues" dxfId="31" priority="22"/>
  </conditionalFormatting>
  <conditionalFormatting sqref="B14">
    <cfRule type="duplicateValues" dxfId="30" priority="18"/>
    <cfRule type="duplicateValues" dxfId="29" priority="19"/>
    <cfRule type="duplicateValues" dxfId="28" priority="20"/>
  </conditionalFormatting>
  <conditionalFormatting sqref="B14">
    <cfRule type="duplicateValues" dxfId="27" priority="17"/>
  </conditionalFormatting>
  <conditionalFormatting sqref="B14">
    <cfRule type="duplicateValues" dxfId="26" priority="16"/>
  </conditionalFormatting>
  <conditionalFormatting sqref="B14">
    <cfRule type="duplicateValues" dxfId="25" priority="15"/>
  </conditionalFormatting>
  <conditionalFormatting sqref="B14">
    <cfRule type="duplicateValues" dxfId="24" priority="12"/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</conditionalFormatting>
  <conditionalFormatting sqref="C14">
    <cfRule type="duplicateValues" dxfId="19" priority="9"/>
  </conditionalFormatting>
  <conditionalFormatting sqref="E3:E8">
    <cfRule type="duplicateValues" dxfId="18" priority="8"/>
  </conditionalFormatting>
  <conditionalFormatting sqref="E3:E8">
    <cfRule type="duplicateValues" dxfId="17" priority="6"/>
    <cfRule type="duplicateValues" dxfId="16" priority="7"/>
  </conditionalFormatting>
  <conditionalFormatting sqref="E3:E8">
    <cfRule type="duplicateValues" dxfId="15" priority="2"/>
    <cfRule type="duplicateValues" dxfId="14" priority="3"/>
    <cfRule type="duplicateValues" dxfId="13" priority="4"/>
    <cfRule type="duplicateValues" dxfId="12" priority="5"/>
  </conditionalFormatting>
  <conditionalFormatting sqref="B3:B8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225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2021-05-12T19:22:00Z</dcterms:modified>
</cp:coreProperties>
</file>