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Mayo\14\"/>
    </mc:Choice>
  </mc:AlternateContent>
  <bookViews>
    <workbookView xWindow="0" yWindow="0" windowWidth="28800" windowHeight="12330" tabRatio="596"/>
  </bookViews>
  <sheets>
    <sheet name="REPORTE" sheetId="1" r:id="rId1"/>
    <sheet name="Sin Efectivo" sheetId="16" r:id="rId2"/>
    <sheet name="Hoja5" sheetId="17" r:id="rId3"/>
    <sheet name="LISTADO ATM" sheetId="5" r:id="rId4"/>
    <sheet name="Cargas y Reinicios" sheetId="15" r:id="rId5"/>
    <sheet name="Hoja3" sheetId="13" state="hidden" r:id="rId6"/>
    <sheet name="Hoja4" sheetId="14" state="hidden" r:id="rId7"/>
    <sheet name="Casos Especiales" sheetId="3" r:id="rId8"/>
    <sheet name="VIP" sheetId="4" r:id="rId9"/>
    <sheet name="Gráfico3" sheetId="6" r:id="rId10"/>
    <sheet name="Gráfica waterfall" sheetId="10" r:id="rId11"/>
    <sheet name="Gráfico4" sheetId="7" r:id="rId12"/>
    <sheet name="Cálculos" sheetId="9" r:id="rId13"/>
    <sheet name="Hoja1" sheetId="11" state="hidden" r:id="rId14"/>
    <sheet name="Hoja2" sheetId="12" state="hidden" r:id="rId15"/>
  </sheets>
  <externalReferences>
    <externalReference r:id="rId16"/>
  </externalReferences>
  <definedNames>
    <definedName name="_xlnm._FilterDatabase" localSheetId="7" hidden="1">'Casos Especiales'!$A$2:$K$2</definedName>
    <definedName name="_xlnm._FilterDatabase" localSheetId="3" hidden="1">'LISTADO ATM'!$A$1:$C$826</definedName>
    <definedName name="_xlnm._FilterDatabase" localSheetId="0" hidden="1">REPORTE!$A$4:$Q$4</definedName>
    <definedName name="_xlnm._FilterDatabase" localSheetId="8" hidden="1">VIP!$A$1:$O$807</definedName>
    <definedName name="ATMs" localSheetId="8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7" hidden="1">'Casos Especiales'!$A$2:$K$2</definedName>
    <definedName name="Z_57C67F32_DCFA_4A16_B8F2_ADBDA29FCFCB_.wvu.FilterData" localSheetId="3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8" hidden="1">VIP!$A$1:$O$633</definedName>
    <definedName name="Z_650CE5B0_95CF_4B9E_A5AB_A0001E7D7BF7_.wvu.FilterData" localSheetId="0" hidden="1">REPORTE!$A$4:$Q$4</definedName>
    <definedName name="Z_701F875E_EA8B_4188_88FE_DA2B1B676331_.wvu.FilterData" localSheetId="7" hidden="1">'Casos Especiales'!$A$2:$K$2</definedName>
    <definedName name="Z_701F875E_EA8B_4188_88FE_DA2B1B676331_.wvu.FilterData" localSheetId="3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8" hidden="1">VIP!$A$1:$O$633</definedName>
    <definedName name="Z_C452A998_0FA2_450E_9B07_FCF7CD63C3C0_.wvu.FilterData" localSheetId="7" hidden="1">'Casos Especiales'!$A$2:$K$2</definedName>
    <definedName name="Z_C452A998_0FA2_450E_9B07_FCF7CD63C3C0_.wvu.FilterData" localSheetId="3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8" hidden="1">VIP!$A$1:$O$633</definedName>
    <definedName name="Z_D48E102A_1C0F_4858_987B_F75C60DADF4F_.wvu.FilterData" localSheetId="7" hidden="1">'Casos Especiales'!$A$2:$K$2</definedName>
    <definedName name="Z_D48E102A_1C0F_4858_987B_F75C60DADF4F_.wvu.FilterData" localSheetId="3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8" hidden="1">VIP!$A$1:$O$633</definedName>
    <definedName name="Z_E20EEB1D_5262_4D76_B4C9_00BD2E272F2B_.wvu.FilterData" localSheetId="7" hidden="1">'Casos Especiales'!$A$2:$K$2</definedName>
    <definedName name="Z_E20EEB1D_5262_4D76_B4C9_00BD2E272F2B_.wvu.FilterData" localSheetId="3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8" hidden="1">VIP!$A$1:$O$633</definedName>
    <definedName name="Z_ED203EF2_634C_45D2_BFF8_4A0A1E80DF7B_.wvu.FilterData" localSheetId="7" hidden="1">'Casos Especiales'!$A$2:$K$2</definedName>
    <definedName name="Z_ED203EF2_634C_45D2_BFF8_4A0A1E80DF7B_.wvu.FilterData" localSheetId="3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8" hidden="1">VIP!$A$1:$O$633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" l="1"/>
  <c r="G10" i="1"/>
  <c r="H10" i="1"/>
  <c r="I10" i="1"/>
  <c r="J10" i="1"/>
  <c r="K10" i="1"/>
  <c r="F44" i="1"/>
  <c r="G44" i="1"/>
  <c r="H44" i="1"/>
  <c r="I44" i="1"/>
  <c r="J44" i="1"/>
  <c r="K44" i="1"/>
  <c r="F71" i="1"/>
  <c r="G71" i="1"/>
  <c r="H71" i="1"/>
  <c r="I71" i="1"/>
  <c r="J71" i="1"/>
  <c r="K71" i="1"/>
  <c r="F72" i="1"/>
  <c r="G72" i="1"/>
  <c r="H72" i="1"/>
  <c r="I72" i="1"/>
  <c r="J72" i="1"/>
  <c r="K72" i="1"/>
  <c r="F73" i="1"/>
  <c r="G73" i="1"/>
  <c r="H73" i="1"/>
  <c r="I73" i="1"/>
  <c r="J73" i="1"/>
  <c r="K73" i="1"/>
  <c r="F26" i="1"/>
  <c r="G26" i="1"/>
  <c r="H26" i="1"/>
  <c r="I26" i="1"/>
  <c r="J26" i="1"/>
  <c r="K26" i="1"/>
  <c r="F27" i="1"/>
  <c r="G27" i="1"/>
  <c r="H27" i="1"/>
  <c r="I27" i="1"/>
  <c r="J27" i="1"/>
  <c r="K27" i="1"/>
  <c r="F28" i="1"/>
  <c r="G28" i="1"/>
  <c r="H28" i="1"/>
  <c r="I28" i="1"/>
  <c r="J28" i="1"/>
  <c r="K28" i="1"/>
  <c r="F29" i="1"/>
  <c r="G29" i="1"/>
  <c r="H29" i="1"/>
  <c r="I29" i="1"/>
  <c r="J29" i="1"/>
  <c r="K29" i="1"/>
  <c r="F30" i="1"/>
  <c r="G30" i="1"/>
  <c r="H30" i="1"/>
  <c r="I30" i="1"/>
  <c r="J30" i="1"/>
  <c r="K30" i="1"/>
  <c r="F31" i="1"/>
  <c r="G31" i="1"/>
  <c r="H31" i="1"/>
  <c r="I31" i="1"/>
  <c r="J31" i="1"/>
  <c r="K31" i="1"/>
  <c r="F32" i="1"/>
  <c r="G32" i="1"/>
  <c r="H32" i="1"/>
  <c r="I32" i="1"/>
  <c r="J32" i="1"/>
  <c r="K32" i="1"/>
  <c r="A10" i="1"/>
  <c r="A44" i="1"/>
  <c r="A71" i="1"/>
  <c r="A72" i="1"/>
  <c r="A73" i="1"/>
  <c r="A26" i="1"/>
  <c r="A27" i="1"/>
  <c r="A28" i="1"/>
  <c r="A29" i="1"/>
  <c r="A30" i="1"/>
  <c r="A31" i="1"/>
  <c r="A32" i="1"/>
  <c r="F66" i="1"/>
  <c r="G66" i="1"/>
  <c r="H66" i="1"/>
  <c r="I66" i="1"/>
  <c r="J66" i="1"/>
  <c r="K66" i="1"/>
  <c r="F81" i="1"/>
  <c r="G81" i="1"/>
  <c r="H81" i="1"/>
  <c r="I81" i="1"/>
  <c r="J81" i="1"/>
  <c r="K81" i="1"/>
  <c r="F82" i="1"/>
  <c r="G82" i="1"/>
  <c r="H82" i="1"/>
  <c r="I82" i="1"/>
  <c r="J82" i="1"/>
  <c r="K82" i="1"/>
  <c r="F83" i="1"/>
  <c r="G83" i="1"/>
  <c r="H83" i="1"/>
  <c r="I83" i="1"/>
  <c r="J83" i="1"/>
  <c r="K83" i="1"/>
  <c r="F125" i="1"/>
  <c r="G125" i="1"/>
  <c r="H125" i="1"/>
  <c r="I125" i="1"/>
  <c r="J125" i="1"/>
  <c r="K125" i="1"/>
  <c r="F41" i="1"/>
  <c r="G41" i="1"/>
  <c r="H41" i="1"/>
  <c r="I41" i="1"/>
  <c r="J41" i="1"/>
  <c r="K41" i="1"/>
  <c r="F42" i="1"/>
  <c r="G42" i="1"/>
  <c r="H42" i="1"/>
  <c r="I42" i="1"/>
  <c r="J42" i="1"/>
  <c r="K42" i="1"/>
  <c r="F5" i="1"/>
  <c r="G5" i="1"/>
  <c r="H5" i="1"/>
  <c r="I5" i="1"/>
  <c r="J5" i="1"/>
  <c r="K5" i="1"/>
  <c r="F23" i="1"/>
  <c r="G23" i="1"/>
  <c r="H23" i="1"/>
  <c r="I23" i="1"/>
  <c r="J23" i="1"/>
  <c r="K23" i="1"/>
  <c r="F53" i="1"/>
  <c r="G53" i="1"/>
  <c r="H53" i="1"/>
  <c r="I53" i="1"/>
  <c r="J53" i="1"/>
  <c r="K53" i="1"/>
  <c r="A66" i="1"/>
  <c r="A81" i="1"/>
  <c r="A82" i="1"/>
  <c r="A83" i="1"/>
  <c r="A125" i="1"/>
  <c r="A41" i="1"/>
  <c r="A42" i="1"/>
  <c r="A5" i="1"/>
  <c r="A23" i="1"/>
  <c r="A53" i="1"/>
  <c r="B80" i="16" l="1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A61" i="16"/>
  <c r="B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B48" i="16"/>
  <c r="C47" i="16"/>
  <c r="A47" i="16"/>
  <c r="C46" i="16"/>
  <c r="A46" i="16"/>
  <c r="C45" i="16"/>
  <c r="A45" i="16"/>
  <c r="B41" i="16"/>
  <c r="C40" i="16"/>
  <c r="A40" i="16"/>
  <c r="C39" i="16"/>
  <c r="A39" i="16"/>
  <c r="C38" i="16"/>
  <c r="A38" i="16"/>
  <c r="C37" i="16"/>
  <c r="A37" i="16"/>
  <c r="C36" i="16"/>
  <c r="A36" i="16"/>
  <c r="B32" i="16"/>
  <c r="C31" i="16"/>
  <c r="A31" i="16"/>
  <c r="C30" i="16"/>
  <c r="A30" i="16"/>
  <c r="C29" i="16"/>
  <c r="A29" i="16"/>
  <c r="C28" i="16"/>
  <c r="A28" i="16"/>
  <c r="C27" i="16"/>
  <c r="A27" i="16"/>
  <c r="B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11" i="1" l="1"/>
  <c r="F11" i="1"/>
  <c r="G11" i="1"/>
  <c r="H11" i="1"/>
  <c r="I11" i="1"/>
  <c r="J11" i="1"/>
  <c r="K11" i="1"/>
  <c r="A64" i="1"/>
  <c r="F64" i="1"/>
  <c r="G64" i="1"/>
  <c r="H64" i="1"/>
  <c r="I64" i="1"/>
  <c r="J64" i="1"/>
  <c r="K64" i="1"/>
  <c r="A74" i="1"/>
  <c r="F74" i="1"/>
  <c r="G74" i="1"/>
  <c r="H74" i="1"/>
  <c r="I74" i="1"/>
  <c r="J74" i="1"/>
  <c r="K74" i="1"/>
  <c r="A84" i="1"/>
  <c r="F84" i="1"/>
  <c r="G84" i="1"/>
  <c r="H84" i="1"/>
  <c r="I84" i="1"/>
  <c r="J84" i="1"/>
  <c r="K84" i="1"/>
  <c r="A85" i="1"/>
  <c r="F85" i="1"/>
  <c r="G85" i="1"/>
  <c r="H85" i="1"/>
  <c r="I85" i="1"/>
  <c r="J85" i="1"/>
  <c r="K85" i="1"/>
  <c r="A49" i="1"/>
  <c r="F49" i="1"/>
  <c r="G49" i="1"/>
  <c r="H49" i="1"/>
  <c r="I49" i="1"/>
  <c r="J49" i="1"/>
  <c r="K49" i="1"/>
  <c r="A24" i="1"/>
  <c r="F24" i="1"/>
  <c r="G24" i="1"/>
  <c r="H24" i="1"/>
  <c r="I24" i="1"/>
  <c r="J24" i="1"/>
  <c r="K24" i="1"/>
  <c r="A54" i="1"/>
  <c r="F54" i="1"/>
  <c r="G54" i="1"/>
  <c r="H54" i="1"/>
  <c r="I54" i="1"/>
  <c r="J54" i="1"/>
  <c r="K54" i="1"/>
  <c r="A80" i="1"/>
  <c r="F80" i="1"/>
  <c r="G80" i="1"/>
  <c r="H80" i="1"/>
  <c r="I80" i="1"/>
  <c r="J80" i="1"/>
  <c r="K80" i="1"/>
  <c r="A75" i="1"/>
  <c r="F75" i="1"/>
  <c r="G75" i="1"/>
  <c r="H75" i="1"/>
  <c r="I75" i="1"/>
  <c r="J75" i="1"/>
  <c r="K75" i="1"/>
  <c r="A67" i="1"/>
  <c r="F67" i="1"/>
  <c r="G67" i="1"/>
  <c r="H67" i="1"/>
  <c r="I67" i="1"/>
  <c r="J67" i="1"/>
  <c r="K67" i="1"/>
  <c r="A6" i="1"/>
  <c r="F6" i="1"/>
  <c r="G6" i="1"/>
  <c r="H6" i="1"/>
  <c r="I6" i="1"/>
  <c r="J6" i="1"/>
  <c r="K6" i="1"/>
  <c r="A55" i="1"/>
  <c r="F55" i="1"/>
  <c r="G55" i="1"/>
  <c r="H55" i="1"/>
  <c r="I55" i="1"/>
  <c r="J55" i="1"/>
  <c r="K55" i="1"/>
  <c r="A86" i="1"/>
  <c r="F86" i="1"/>
  <c r="G86" i="1"/>
  <c r="H86" i="1"/>
  <c r="I86" i="1"/>
  <c r="J86" i="1"/>
  <c r="K86" i="1"/>
  <c r="A45" i="1"/>
  <c r="F45" i="1"/>
  <c r="G45" i="1"/>
  <c r="H45" i="1"/>
  <c r="I45" i="1"/>
  <c r="J45" i="1"/>
  <c r="K45" i="1"/>
  <c r="A87" i="1"/>
  <c r="F87" i="1"/>
  <c r="G87" i="1"/>
  <c r="H87" i="1"/>
  <c r="I87" i="1"/>
  <c r="J87" i="1"/>
  <c r="K87" i="1"/>
  <c r="A88" i="1"/>
  <c r="F88" i="1"/>
  <c r="G88" i="1"/>
  <c r="H88" i="1"/>
  <c r="I88" i="1"/>
  <c r="J88" i="1"/>
  <c r="K88" i="1"/>
  <c r="A122" i="1"/>
  <c r="F122" i="1"/>
  <c r="G122" i="1"/>
  <c r="H122" i="1"/>
  <c r="I122" i="1"/>
  <c r="J122" i="1"/>
  <c r="K122" i="1"/>
  <c r="A123" i="1"/>
  <c r="F123" i="1"/>
  <c r="G123" i="1"/>
  <c r="H123" i="1"/>
  <c r="I123" i="1"/>
  <c r="J123" i="1"/>
  <c r="K123" i="1"/>
  <c r="A99" i="1"/>
  <c r="F99" i="1"/>
  <c r="G99" i="1"/>
  <c r="H99" i="1"/>
  <c r="I99" i="1"/>
  <c r="J99" i="1"/>
  <c r="K99" i="1"/>
  <c r="A68" i="1"/>
  <c r="F68" i="1"/>
  <c r="G68" i="1"/>
  <c r="H68" i="1"/>
  <c r="I68" i="1"/>
  <c r="J68" i="1"/>
  <c r="K68" i="1"/>
  <c r="A100" i="1"/>
  <c r="F100" i="1"/>
  <c r="G100" i="1"/>
  <c r="H100" i="1"/>
  <c r="I100" i="1"/>
  <c r="J100" i="1"/>
  <c r="K100" i="1"/>
  <c r="A89" i="1"/>
  <c r="F89" i="1"/>
  <c r="G89" i="1"/>
  <c r="H89" i="1"/>
  <c r="I89" i="1"/>
  <c r="J89" i="1"/>
  <c r="K89" i="1"/>
  <c r="A12" i="1"/>
  <c r="F12" i="1"/>
  <c r="G12" i="1"/>
  <c r="H12" i="1"/>
  <c r="I12" i="1"/>
  <c r="J12" i="1"/>
  <c r="K12" i="1"/>
  <c r="A13" i="1"/>
  <c r="F13" i="1"/>
  <c r="G13" i="1"/>
  <c r="H13" i="1"/>
  <c r="I13" i="1"/>
  <c r="J13" i="1"/>
  <c r="K13" i="1"/>
  <c r="A7" i="1"/>
  <c r="F7" i="1"/>
  <c r="G7" i="1"/>
  <c r="H7" i="1"/>
  <c r="I7" i="1"/>
  <c r="J7" i="1"/>
  <c r="K7" i="1"/>
  <c r="A101" i="1"/>
  <c r="F101" i="1"/>
  <c r="G101" i="1"/>
  <c r="H101" i="1"/>
  <c r="I101" i="1"/>
  <c r="J101" i="1"/>
  <c r="K101" i="1"/>
  <c r="A46" i="1"/>
  <c r="F46" i="1"/>
  <c r="G46" i="1"/>
  <c r="H46" i="1"/>
  <c r="I46" i="1"/>
  <c r="J46" i="1"/>
  <c r="K46" i="1"/>
  <c r="A102" i="1"/>
  <c r="F102" i="1"/>
  <c r="G102" i="1"/>
  <c r="H102" i="1"/>
  <c r="I102" i="1"/>
  <c r="J102" i="1"/>
  <c r="K102" i="1"/>
  <c r="A69" i="1"/>
  <c r="F69" i="1"/>
  <c r="G69" i="1"/>
  <c r="H69" i="1"/>
  <c r="I69" i="1"/>
  <c r="J69" i="1"/>
  <c r="K69" i="1"/>
  <c r="A70" i="1"/>
  <c r="F70" i="1"/>
  <c r="G70" i="1"/>
  <c r="H70" i="1"/>
  <c r="I70" i="1"/>
  <c r="J70" i="1"/>
  <c r="K70" i="1"/>
  <c r="A14" i="1"/>
  <c r="F14" i="1"/>
  <c r="G14" i="1"/>
  <c r="H14" i="1"/>
  <c r="I14" i="1"/>
  <c r="J14" i="1"/>
  <c r="K14" i="1"/>
  <c r="A90" i="1"/>
  <c r="F90" i="1"/>
  <c r="G90" i="1"/>
  <c r="H90" i="1"/>
  <c r="I90" i="1"/>
  <c r="J90" i="1"/>
  <c r="K90" i="1"/>
  <c r="A91" i="1"/>
  <c r="F91" i="1"/>
  <c r="G91" i="1"/>
  <c r="H91" i="1"/>
  <c r="I91" i="1"/>
  <c r="J91" i="1"/>
  <c r="K91" i="1"/>
  <c r="A25" i="1"/>
  <c r="F25" i="1"/>
  <c r="G25" i="1"/>
  <c r="H25" i="1"/>
  <c r="I25" i="1"/>
  <c r="J25" i="1"/>
  <c r="K25" i="1"/>
  <c r="F39" i="1"/>
  <c r="K15" i="1"/>
  <c r="J15" i="1"/>
  <c r="I15" i="1"/>
  <c r="H15" i="1"/>
  <c r="G15" i="1"/>
  <c r="F15" i="1"/>
  <c r="A15" i="1"/>
  <c r="K93" i="1"/>
  <c r="J93" i="1"/>
  <c r="I93" i="1"/>
  <c r="H93" i="1"/>
  <c r="G93" i="1"/>
  <c r="F93" i="1"/>
  <c r="A93" i="1"/>
  <c r="K92" i="1"/>
  <c r="J92" i="1"/>
  <c r="I92" i="1"/>
  <c r="H92" i="1"/>
  <c r="G92" i="1"/>
  <c r="F92" i="1"/>
  <c r="A92" i="1"/>
  <c r="K43" i="1"/>
  <c r="J43" i="1"/>
  <c r="I43" i="1"/>
  <c r="H43" i="1"/>
  <c r="G43" i="1"/>
  <c r="F43" i="1"/>
  <c r="A43" i="1"/>
  <c r="K40" i="1"/>
  <c r="J40" i="1"/>
  <c r="I40" i="1"/>
  <c r="H40" i="1"/>
  <c r="G40" i="1"/>
  <c r="F40" i="1"/>
  <c r="A40" i="1"/>
  <c r="K124" i="1"/>
  <c r="J124" i="1"/>
  <c r="I124" i="1"/>
  <c r="H124" i="1"/>
  <c r="G124" i="1"/>
  <c r="F124" i="1"/>
  <c r="A124" i="1"/>
  <c r="K17" i="1"/>
  <c r="J17" i="1"/>
  <c r="I17" i="1"/>
  <c r="H17" i="1"/>
  <c r="G17" i="1"/>
  <c r="F17" i="1"/>
  <c r="A17" i="1"/>
  <c r="K16" i="1"/>
  <c r="J16" i="1"/>
  <c r="I16" i="1"/>
  <c r="H16" i="1"/>
  <c r="G16" i="1"/>
  <c r="F16" i="1"/>
  <c r="A16" i="1"/>
  <c r="A94" i="1"/>
  <c r="F94" i="1"/>
  <c r="G94" i="1"/>
  <c r="H94" i="1"/>
  <c r="I94" i="1"/>
  <c r="J94" i="1"/>
  <c r="K94" i="1"/>
  <c r="A47" i="1"/>
  <c r="F47" i="1"/>
  <c r="G47" i="1"/>
  <c r="H47" i="1"/>
  <c r="I47" i="1"/>
  <c r="J47" i="1"/>
  <c r="K47" i="1"/>
  <c r="A103" i="1"/>
  <c r="F103" i="1"/>
  <c r="G103" i="1"/>
  <c r="H103" i="1"/>
  <c r="I103" i="1"/>
  <c r="J103" i="1"/>
  <c r="K103" i="1"/>
  <c r="A50" i="1"/>
  <c r="F50" i="1"/>
  <c r="G50" i="1"/>
  <c r="H50" i="1"/>
  <c r="I50" i="1"/>
  <c r="J50" i="1"/>
  <c r="K50" i="1"/>
  <c r="A51" i="1"/>
  <c r="F51" i="1"/>
  <c r="G51" i="1"/>
  <c r="H51" i="1"/>
  <c r="I51" i="1"/>
  <c r="J51" i="1"/>
  <c r="K51" i="1"/>
  <c r="A52" i="1"/>
  <c r="F52" i="1"/>
  <c r="G52" i="1"/>
  <c r="H52" i="1"/>
  <c r="I52" i="1"/>
  <c r="J52" i="1"/>
  <c r="K52" i="1"/>
  <c r="A76" i="1"/>
  <c r="F76" i="1"/>
  <c r="G76" i="1"/>
  <c r="H76" i="1"/>
  <c r="I76" i="1"/>
  <c r="J76" i="1"/>
  <c r="K76" i="1"/>
  <c r="A8" i="1"/>
  <c r="F8" i="1"/>
  <c r="G8" i="1"/>
  <c r="H8" i="1"/>
  <c r="I8" i="1"/>
  <c r="J8" i="1"/>
  <c r="K8" i="1"/>
  <c r="A18" i="1"/>
  <c r="F18" i="1"/>
  <c r="G18" i="1"/>
  <c r="H18" i="1"/>
  <c r="I18" i="1"/>
  <c r="J18" i="1"/>
  <c r="K18" i="1"/>
  <c r="A104" i="1"/>
  <c r="F104" i="1"/>
  <c r="G104" i="1"/>
  <c r="H104" i="1"/>
  <c r="I104" i="1"/>
  <c r="J104" i="1"/>
  <c r="K104" i="1"/>
  <c r="A19" i="1"/>
  <c r="F19" i="1"/>
  <c r="G19" i="1"/>
  <c r="H19" i="1"/>
  <c r="I19" i="1"/>
  <c r="J19" i="1"/>
  <c r="K19" i="1"/>
  <c r="A39" i="1"/>
  <c r="G39" i="1"/>
  <c r="H39" i="1"/>
  <c r="I39" i="1"/>
  <c r="J39" i="1"/>
  <c r="K39" i="1"/>
  <c r="F56" i="1" l="1"/>
  <c r="G56" i="1"/>
  <c r="H56" i="1"/>
  <c r="I56" i="1"/>
  <c r="J56" i="1"/>
  <c r="K56" i="1"/>
  <c r="F33" i="1"/>
  <c r="G33" i="1"/>
  <c r="H33" i="1"/>
  <c r="I33" i="1"/>
  <c r="J33" i="1"/>
  <c r="K33" i="1"/>
  <c r="F34" i="1"/>
  <c r="G34" i="1"/>
  <c r="H34" i="1"/>
  <c r="I34" i="1"/>
  <c r="J34" i="1"/>
  <c r="K34" i="1"/>
  <c r="A56" i="1"/>
  <c r="A33" i="1"/>
  <c r="A34" i="1"/>
  <c r="F20" i="1" l="1"/>
  <c r="F57" i="1"/>
  <c r="G57" i="1"/>
  <c r="H57" i="1"/>
  <c r="I57" i="1"/>
  <c r="J57" i="1"/>
  <c r="K57" i="1"/>
  <c r="A57" i="1"/>
  <c r="G20" i="1" l="1"/>
  <c r="H20" i="1"/>
  <c r="I20" i="1"/>
  <c r="J20" i="1"/>
  <c r="K20" i="1"/>
  <c r="F77" i="1"/>
  <c r="G77" i="1"/>
  <c r="H77" i="1"/>
  <c r="I77" i="1"/>
  <c r="J77" i="1"/>
  <c r="K77" i="1"/>
  <c r="A20" i="1"/>
  <c r="A77" i="1"/>
  <c r="F78" i="1" l="1"/>
  <c r="G78" i="1"/>
  <c r="H78" i="1"/>
  <c r="I78" i="1"/>
  <c r="J78" i="1"/>
  <c r="K78" i="1"/>
  <c r="F105" i="1"/>
  <c r="G105" i="1"/>
  <c r="H105" i="1"/>
  <c r="I105" i="1"/>
  <c r="J105" i="1"/>
  <c r="K105" i="1"/>
  <c r="F106" i="1"/>
  <c r="G106" i="1"/>
  <c r="H106" i="1"/>
  <c r="I106" i="1"/>
  <c r="J106" i="1"/>
  <c r="K106" i="1"/>
  <c r="F107" i="1"/>
  <c r="G107" i="1"/>
  <c r="H107" i="1"/>
  <c r="I107" i="1"/>
  <c r="J107" i="1"/>
  <c r="K107" i="1"/>
  <c r="A78" i="1"/>
  <c r="A105" i="1"/>
  <c r="A106" i="1"/>
  <c r="A107" i="1"/>
  <c r="F108" i="1" l="1"/>
  <c r="G108" i="1"/>
  <c r="H108" i="1"/>
  <c r="I108" i="1"/>
  <c r="J108" i="1"/>
  <c r="K108" i="1"/>
  <c r="F95" i="1"/>
  <c r="G95" i="1"/>
  <c r="H95" i="1"/>
  <c r="I95" i="1"/>
  <c r="J95" i="1"/>
  <c r="K95" i="1"/>
  <c r="F109" i="1"/>
  <c r="G109" i="1"/>
  <c r="H109" i="1"/>
  <c r="I109" i="1"/>
  <c r="J109" i="1"/>
  <c r="K109" i="1"/>
  <c r="F21" i="1"/>
  <c r="G21" i="1"/>
  <c r="H21" i="1"/>
  <c r="I21" i="1"/>
  <c r="J21" i="1"/>
  <c r="K21" i="1"/>
  <c r="F22" i="1"/>
  <c r="G22" i="1"/>
  <c r="H22" i="1"/>
  <c r="I22" i="1"/>
  <c r="J22" i="1"/>
  <c r="K22" i="1"/>
  <c r="F9" i="1"/>
  <c r="G9" i="1"/>
  <c r="H9" i="1"/>
  <c r="I9" i="1"/>
  <c r="J9" i="1"/>
  <c r="K9" i="1"/>
  <c r="F110" i="1"/>
  <c r="G110" i="1"/>
  <c r="H110" i="1"/>
  <c r="I110" i="1"/>
  <c r="J110" i="1"/>
  <c r="K110" i="1"/>
  <c r="F96" i="1"/>
  <c r="G96" i="1"/>
  <c r="H96" i="1"/>
  <c r="I96" i="1"/>
  <c r="J96" i="1"/>
  <c r="K96" i="1"/>
  <c r="F62" i="1"/>
  <c r="G62" i="1"/>
  <c r="H62" i="1"/>
  <c r="I62" i="1"/>
  <c r="J62" i="1"/>
  <c r="K62" i="1"/>
  <c r="A108" i="1"/>
  <c r="A95" i="1"/>
  <c r="A109" i="1"/>
  <c r="A21" i="1"/>
  <c r="A22" i="1"/>
  <c r="A9" i="1"/>
  <c r="A110" i="1"/>
  <c r="A96" i="1"/>
  <c r="A62" i="1"/>
  <c r="F38" i="1"/>
  <c r="G38" i="1"/>
  <c r="H38" i="1"/>
  <c r="I38" i="1"/>
  <c r="J38" i="1"/>
  <c r="K38" i="1"/>
  <c r="A36" i="1"/>
  <c r="A38" i="1"/>
  <c r="F79" i="1" l="1"/>
  <c r="G79" i="1"/>
  <c r="H79" i="1"/>
  <c r="I79" i="1"/>
  <c r="J79" i="1"/>
  <c r="K79" i="1"/>
  <c r="F111" i="1"/>
  <c r="G111" i="1"/>
  <c r="H111" i="1"/>
  <c r="I111" i="1"/>
  <c r="J111" i="1"/>
  <c r="K111" i="1"/>
  <c r="F112" i="1"/>
  <c r="G112" i="1"/>
  <c r="H112" i="1"/>
  <c r="I112" i="1"/>
  <c r="J112" i="1"/>
  <c r="K112" i="1"/>
  <c r="F113" i="1"/>
  <c r="G113" i="1"/>
  <c r="H113" i="1"/>
  <c r="I113" i="1"/>
  <c r="J113" i="1"/>
  <c r="K113" i="1"/>
  <c r="F97" i="1"/>
  <c r="G97" i="1"/>
  <c r="H97" i="1"/>
  <c r="I97" i="1"/>
  <c r="J97" i="1"/>
  <c r="K97" i="1"/>
  <c r="F63" i="1"/>
  <c r="G63" i="1"/>
  <c r="H63" i="1"/>
  <c r="I63" i="1"/>
  <c r="J63" i="1"/>
  <c r="K63" i="1"/>
  <c r="F114" i="1"/>
  <c r="G114" i="1"/>
  <c r="H114" i="1"/>
  <c r="I114" i="1"/>
  <c r="J114" i="1"/>
  <c r="K114" i="1"/>
  <c r="F115" i="1"/>
  <c r="G115" i="1"/>
  <c r="H115" i="1"/>
  <c r="I115" i="1"/>
  <c r="J115" i="1"/>
  <c r="K115" i="1"/>
  <c r="F58" i="1"/>
  <c r="G58" i="1"/>
  <c r="H58" i="1"/>
  <c r="I58" i="1"/>
  <c r="J58" i="1"/>
  <c r="K58" i="1"/>
  <c r="F35" i="1"/>
  <c r="G35" i="1"/>
  <c r="H35" i="1"/>
  <c r="I35" i="1"/>
  <c r="J35" i="1"/>
  <c r="K35" i="1"/>
  <c r="F116" i="1"/>
  <c r="G116" i="1"/>
  <c r="H116" i="1"/>
  <c r="I116" i="1"/>
  <c r="J116" i="1"/>
  <c r="K116" i="1"/>
  <c r="A79" i="1"/>
  <c r="A111" i="1"/>
  <c r="A112" i="1"/>
  <c r="A113" i="1"/>
  <c r="A97" i="1"/>
  <c r="A63" i="1"/>
  <c r="A114" i="1"/>
  <c r="A115" i="1"/>
  <c r="A58" i="1"/>
  <c r="A35" i="1"/>
  <c r="A116" i="1"/>
  <c r="F36" i="1" l="1"/>
  <c r="G36" i="1"/>
  <c r="H36" i="1"/>
  <c r="I36" i="1"/>
  <c r="J36" i="1"/>
  <c r="K36" i="1"/>
  <c r="A59" i="1"/>
  <c r="F59" i="1"/>
  <c r="G59" i="1"/>
  <c r="H59" i="1"/>
  <c r="I59" i="1"/>
  <c r="J59" i="1"/>
  <c r="K59" i="1"/>
  <c r="A117" i="1" l="1"/>
  <c r="F117" i="1"/>
  <c r="G117" i="1"/>
  <c r="H117" i="1"/>
  <c r="I117" i="1"/>
  <c r="J117" i="1"/>
  <c r="K117" i="1"/>
  <c r="A60" i="1"/>
  <c r="F60" i="1"/>
  <c r="G60" i="1"/>
  <c r="H60" i="1"/>
  <c r="I60" i="1"/>
  <c r="J60" i="1"/>
  <c r="K60" i="1"/>
  <c r="A65" i="1"/>
  <c r="F65" i="1"/>
  <c r="G65" i="1"/>
  <c r="H65" i="1"/>
  <c r="I65" i="1"/>
  <c r="J65" i="1"/>
  <c r="K65" i="1"/>
  <c r="A118" i="1"/>
  <c r="F118" i="1"/>
  <c r="G118" i="1"/>
  <c r="H118" i="1"/>
  <c r="I118" i="1"/>
  <c r="J118" i="1"/>
  <c r="K118" i="1"/>
  <c r="A119" i="1"/>
  <c r="F119" i="1"/>
  <c r="G119" i="1"/>
  <c r="H119" i="1"/>
  <c r="I119" i="1"/>
  <c r="J119" i="1"/>
  <c r="K119" i="1"/>
  <c r="A37" i="1"/>
  <c r="F37" i="1"/>
  <c r="G37" i="1"/>
  <c r="H37" i="1"/>
  <c r="I37" i="1"/>
  <c r="J37" i="1"/>
  <c r="K37" i="1"/>
  <c r="A48" i="1"/>
  <c r="F48" i="1"/>
  <c r="G48" i="1"/>
  <c r="H48" i="1"/>
  <c r="I48" i="1"/>
  <c r="J48" i="1"/>
  <c r="K48" i="1"/>
  <c r="A98" i="1"/>
  <c r="F98" i="1"/>
  <c r="G98" i="1"/>
  <c r="H98" i="1"/>
  <c r="I98" i="1"/>
  <c r="J98" i="1"/>
  <c r="K98" i="1"/>
  <c r="F61" i="1" l="1"/>
  <c r="G61" i="1"/>
  <c r="H61" i="1"/>
  <c r="I61" i="1"/>
  <c r="J61" i="1"/>
  <c r="K61" i="1"/>
  <c r="A61" i="1"/>
  <c r="A120" i="1" l="1"/>
  <c r="F120" i="1"/>
  <c r="G120" i="1"/>
  <c r="H120" i="1"/>
  <c r="I120" i="1"/>
  <c r="J120" i="1"/>
  <c r="K120" i="1"/>
  <c r="A121" i="1" l="1"/>
  <c r="F121" i="1"/>
  <c r="G121" i="1"/>
  <c r="H121" i="1"/>
  <c r="I121" i="1"/>
  <c r="J121" i="1"/>
  <c r="K121" i="1"/>
  <c r="D35" i="15" l="1"/>
  <c r="A11" i="3" l="1"/>
  <c r="F11" i="3"/>
  <c r="H11" i="3"/>
  <c r="I11" i="3"/>
  <c r="J11" i="3"/>
  <c r="B17" i="9" l="1"/>
  <c r="B12" i="9"/>
  <c r="I7" i="9"/>
  <c r="I6" i="9"/>
  <c r="C5" i="9"/>
  <c r="C4" i="9"/>
  <c r="C3" i="9"/>
  <c r="D2" i="9"/>
  <c r="C553" i="4"/>
  <c r="C623" i="4"/>
  <c r="C585" i="4"/>
  <c r="C325" i="4"/>
  <c r="J10" i="3"/>
  <c r="I10" i="3"/>
  <c r="H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7" i="15"/>
  <c r="D36" i="15"/>
  <c r="D12" i="15"/>
  <c r="D14" i="15" s="1"/>
  <c r="D16" i="15" s="1"/>
  <c r="D3" i="9" l="1"/>
  <c r="D4" i="9" s="1"/>
  <c r="D5" i="9" s="1"/>
  <c r="D6" i="9" s="1"/>
  <c r="D38" i="15"/>
  <c r="D39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<sst xmlns="http://schemas.openxmlformats.org/spreadsheetml/2006/main" count="13789" uniqueCount="2706">
  <si>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</si>
  <si>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</si>
  <si>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</si>
  <si>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</si>
  <si>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</si>
  <si>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</si>
  <si>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</si>
  <si>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</si>
  <si>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</si>
  <si>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</si>
  <si>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</si>
  <si>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</si>
  <si>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</si>
  <si>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</si>
  <si>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</si>
  <si>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</si>
  <si>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</si>
  <si>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</si>
  <si>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</si>
  <si>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</si>
  <si>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</si>
  <si>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</si>
  <si>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</si>
  <si>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</si>
  <si>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</si>
  <si>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</si>
  <si>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</si>
  <si>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</si>
  <si>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</si>
  <si>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</si>
  <si>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</si>
  <si>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</si>
  <si>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</si>
  <si>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</si>
  <si>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</si>
  <si>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</si>
  <si>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</si>
  <si>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</si>
  <si>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</si>
  <si>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</si>
  <si>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</si>
  <si>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</si>
  <si>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</si>
  <si>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</si>
  <si>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</si>
  <si>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</si>
  <si>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</si>
  <si>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</si>
  <si>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</si>
  <si>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</si>
  <si>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</si>
  <si>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</si>
  <si>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</si>
  <si>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</si>
  <si>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</si>
  <si>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</si>
  <si>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</si>
  <si>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</si>
  <si>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</si>
  <si>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</si>
  <si>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</si>
  <si>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</si>
  <si>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</si>
  <si>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</si>
  <si>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</si>
  <si>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</si>
  <si>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</si>
  <si>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</si>
  <si>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</si>
  <si>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</si>
  <si>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</si>
  <si>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</si>
  <si>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</si>
  <si>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</si>
  <si>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</si>
  <si>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</si>
  <si>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</si>
  <si>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</si>
  <si>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</si>
  <si>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</si>
  <si>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</si>
  <si>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</si>
  <si>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</si>
  <si>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</si>
  <si>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</si>
  <si>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</si>
  <si>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</si>
  <si>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</si>
  <si>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</si>
  <si>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</si>
  <si>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</si>
  <si>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</si>
  <si>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</si>
  <si>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</si>
  <si>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</si>
  <si>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</si>
  <si>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</si>
  <si>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</si>
  <si>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</si>
  <si>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</si>
  <si>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</si>
  <si>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</si>
  <si>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</si>
  <si>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</si>
  <si>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</si>
  <si>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</si>
  <si>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</si>
  <si>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</si>
  <si>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</si>
  <si>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</si>
  <si>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</si>
  <si>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</si>
  <si>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</si>
  <si>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</si>
  <si>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</si>
  <si>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</si>
  <si>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</si>
  <si>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</si>
  <si>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</si>
  <si>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</si>
  <si>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</si>
  <si>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</si>
  <si>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</si>
  <si>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</si>
  <si>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</si>
  <si>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</si>
  <si>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</si>
  <si>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</si>
  <si>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</si>
  <si>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</si>
  <si>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</si>
  <si>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</si>
  <si>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</si>
  <si>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</si>
  <si>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</si>
  <si>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</si>
  <si>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</si>
  <si>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</si>
  <si>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</si>
  <si>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</si>
  <si>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</si>
  <si>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</si>
  <si>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</si>
  <si>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</si>
  <si>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</si>
  <si>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</si>
  <si>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</si>
  <si>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</si>
  <si>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</si>
  <si>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</si>
  <si>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</si>
  <si>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</si>
  <si>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</si>
  <si>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</si>
  <si>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</si>
  <si>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</si>
  <si>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</si>
  <si>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</si>
  <si>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</si>
  <si>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</si>
  <si>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</si>
  <si>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</si>
  <si>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</si>
  <si>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</si>
  <si>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</si>
  <si>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</si>
  <si>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</si>
  <si>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</si>
  <si>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</si>
  <si>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</si>
  <si>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</si>
  <si>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</si>
  <si>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</si>
  <si>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</si>
  <si>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</si>
  <si>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</si>
  <si>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</si>
  <si>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</si>
  <si>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</si>
  <si>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</si>
  <si>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</si>
  <si>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</si>
  <si>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</si>
  <si>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</si>
  <si>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</si>
  <si>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</si>
  <si>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</si>
  <si>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</si>
  <si>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</si>
  <si>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</si>
  <si>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</si>
  <si>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</si>
  <si>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</si>
  <si>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</si>
  <si>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</si>
  <si>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</si>
  <si>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</si>
  <si>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</si>
  <si>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</si>
  <si>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</si>
  <si>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</si>
  <si>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</si>
  <si>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</si>
  <si>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</si>
  <si>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</si>
  <si>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</si>
  <si>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</si>
  <si>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</si>
  <si>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</si>
  <si>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</si>
  <si>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</si>
  <si>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</si>
  <si>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</si>
  <si>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</si>
  <si>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</si>
  <si>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</si>
  <si>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</si>
  <si>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</si>
  <si>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</si>
  <si>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</si>
  <si>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</si>
  <si>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</si>
  <si>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</si>
  <si>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</si>
  <si>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</si>
  <si>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</si>
  <si>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</si>
  <si>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</si>
  <si>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</si>
  <si>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</si>
  <si>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</si>
  <si>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</si>
  <si>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</si>
  <si>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</si>
  <si>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</si>
  <si>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</si>
  <si>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</si>
  <si>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</si>
  <si>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</si>
  <si>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</si>
  <si>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</si>
  <si>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</si>
  <si>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</si>
  <si>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</si>
  <si>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</si>
  <si>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</si>
  <si>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</si>
  <si>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</si>
  <si>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</si>
  <si>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</si>
  <si>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</si>
  <si>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</si>
  <si>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</si>
  <si>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</si>
  <si>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</si>
  <si>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</si>
  <si>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</si>
  <si>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</si>
  <si>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</si>
  <si>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</si>
  <si>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</si>
  <si>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</si>
  <si>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</si>
  <si>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</si>
  <si>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</si>
  <si>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</si>
  <si>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</si>
  <si>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</si>
  <si>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</si>
  <si>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</si>
  <si>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</si>
  <si>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</si>
  <si>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</si>
  <si>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</si>
  <si>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</si>
  <si>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</si>
  <si>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</si>
  <si>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</si>
  <si>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</si>
  <si>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</si>
  <si>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</si>
  <si>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</si>
  <si>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</si>
  <si>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</si>
  <si>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</si>
  <si>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</si>
  <si>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</si>
  <si>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</si>
  <si>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</si>
  <si>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</si>
  <si>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</si>
  <si>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</si>
  <si>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</si>
  <si>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</si>
  <si>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</si>
  <si>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</si>
  <si>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</si>
  <si>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</si>
  <si>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</si>
  <si>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</si>
  <si>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</si>
  <si>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</si>
  <si>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</si>
  <si>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</si>
  <si>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</si>
  <si>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</si>
  <si>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</si>
  <si>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</si>
  <si>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</si>
  <si>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</si>
  <si>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</si>
  <si>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</si>
  <si>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</si>
  <si>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</si>
  <si>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</si>
  <si>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</si>
  <si>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</si>
  <si>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</si>
  <si>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</si>
  <si>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</si>
  <si>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</si>
  <si>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</si>
  <si>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</si>
  <si>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</si>
  <si>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</si>
  <si>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</si>
  <si>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</si>
  <si>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</si>
  <si>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</si>
  <si>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</si>
  <si>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</si>
  <si>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</si>
  <si>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</si>
  <si>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</si>
  <si>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</si>
  <si>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</si>
  <si>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</si>
  <si>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</si>
  <si>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</si>
  <si>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</si>
  <si>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</si>
  <si>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</si>
  <si>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</si>
  <si>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</si>
  <si>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</si>
  <si>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</si>
  <si>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</si>
  <si>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</si>
  <si>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</si>
  <si>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</si>
  <si>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</si>
  <si>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</si>
  <si>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</si>
  <si>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</si>
  <si>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</si>
  <si>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</si>
  <si>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</si>
  <si>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</si>
  <si>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</si>
  <si>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</si>
  <si>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</si>
  <si>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</si>
  <si>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</si>
  <si>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</si>
  <si>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</si>
  <si>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</si>
  <si>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</si>
  <si>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</si>
  <si>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</si>
  <si>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</si>
  <si>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</si>
  <si>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</si>
  <si>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</si>
  <si>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</si>
  <si>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</si>
  <si>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</si>
  <si>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</si>
  <si>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</si>
  <si>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</si>
  <si>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</si>
  <si>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</si>
  <si>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</si>
  <si>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</si>
  <si>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</si>
  <si>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</si>
  <si>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</si>
  <si>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</si>
  <si>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</si>
  <si>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</si>
  <si>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</si>
  <si>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</si>
  <si>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</si>
  <si>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</si>
  <si>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</si>
  <si>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</si>
  <si>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</si>
  <si>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</si>
  <si>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</si>
  <si>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</si>
  <si>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</si>
  <si>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</si>
  <si>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</si>
  <si>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</si>
  <si>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</si>
  <si>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</si>
  <si>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</si>
  <si>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</si>
  <si>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</si>
  <si>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</si>
  <si>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</si>
  <si>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</si>
  <si>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</si>
  <si>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</si>
  <si>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</si>
  <si>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</si>
  <si>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</si>
  <si>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</si>
  <si>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</si>
  <si>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</si>
  <si>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</si>
  <si>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</si>
  <si>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</si>
  <si>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</si>
  <si>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</si>
  <si>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</si>
  <si>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</si>
  <si>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</si>
  <si>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</si>
  <si>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</si>
  <si>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</si>
  <si>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</si>
  <si>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</si>
  <si>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</si>
  <si>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</si>
  <si>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</si>
  <si>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</si>
  <si>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</si>
  <si>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</si>
  <si>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</si>
  <si>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</si>
  <si>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</si>
  <si>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</si>
  <si>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</si>
  <si>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</si>
  <si>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</si>
  <si>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</si>
  <si>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</si>
  <si>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</si>
  <si>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</si>
  <si>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</si>
  <si>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</si>
  <si>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</si>
  <si>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</si>
  <si>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</si>
  <si>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</si>
  <si>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</si>
  <si>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</si>
  <si>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</si>
  <si>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</si>
  <si>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</si>
  <si>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</si>
  <si>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</si>
  <si>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</si>
  <si>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</si>
  <si>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</si>
  <si>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</si>
  <si>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</si>
  <si>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</si>
  <si>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</si>
  <si>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</si>
  <si>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</si>
  <si>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</si>
  <si>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</si>
  <si>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</si>
  <si>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</si>
  <si>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</si>
  <si>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</si>
  <si>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</si>
  <si>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</si>
  <si>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</si>
  <si>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</si>
  <si>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</si>
  <si>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</si>
  <si>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</si>
  <si>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</si>
  <si>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</si>
  <si>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</si>
  <si>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</si>
  <si>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</si>
  <si>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</si>
  <si>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</si>
  <si>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</si>
  <si>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</si>
  <si>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</si>
  <si>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</si>
  <si>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</si>
  <si>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</si>
  <si>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</si>
  <si>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</si>
  <si>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</si>
  <si>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</si>
  <si>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</si>
  <si>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</si>
  <si>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</si>
  <si>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</si>
  <si>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</si>
  <si>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</si>
  <si>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</si>
  <si>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</si>
  <si>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</si>
  <si>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</si>
  <si>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</si>
  <si>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</si>
  <si>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</si>
  <si>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</si>
  <si>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</si>
  <si>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</si>
  <si>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</si>
  <si>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</si>
  <si>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</si>
  <si>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</si>
  <si>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</si>
  <si>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</si>
  <si>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</si>
  <si>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</si>
  <si>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</si>
  <si>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</si>
  <si>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</si>
  <si>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</si>
  <si>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</si>
  <si>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</si>
  <si>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</si>
  <si>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</si>
  <si>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</si>
  <si>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</si>
  <si>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</si>
  <si>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</si>
  <si>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</si>
  <si>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</si>
  <si>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</si>
  <si>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</si>
  <si>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</si>
  <si>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</si>
  <si>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</si>
  <si>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</si>
  <si>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</si>
  <si>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</si>
  <si>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</si>
  <si>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</si>
  <si>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</si>
  <si>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</si>
  <si>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</si>
  <si>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</si>
  <si>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</si>
  <si>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</si>
  <si>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</si>
  <si>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</si>
  <si>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</si>
  <si>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</si>
  <si>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</si>
  <si>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</si>
  <si>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</si>
  <si>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</si>
  <si>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</si>
  <si>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</si>
  <si>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</si>
  <si>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</si>
  <si>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</si>
  <si>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</si>
  <si>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</si>
  <si>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</si>
  <si>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</si>
  <si>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</si>
  <si>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</si>
  <si>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</si>
  <si>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</si>
  <si>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</si>
  <si>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</si>
  <si>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</si>
  <si>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</si>
  <si>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</si>
  <si>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</si>
  <si>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</si>
  <si>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</si>
  <si>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</si>
  <si>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</si>
  <si>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</si>
  <si>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</si>
  <si>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</si>
  <si>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</si>
  <si>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</si>
  <si>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</si>
  <si>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</si>
  <si>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</si>
  <si>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</si>
  <si>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</si>
  <si>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</si>
  <si>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</si>
  <si>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</si>
  <si>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</si>
  <si>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</si>
  <si>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</si>
  <si>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</si>
  <si>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</si>
  <si>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</si>
  <si>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</si>
  <si>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</si>
  <si>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</si>
  <si>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</si>
  <si>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</si>
  <si>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</si>
  <si>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</si>
  <si>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</si>
  <si>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</si>
  <si>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</si>
  <si>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</si>
  <si>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</si>
  <si>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</si>
  <si>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</si>
  <si>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</si>
  <si>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</si>
  <si>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</si>
  <si>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</si>
  <si>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</si>
  <si>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</si>
  <si>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</si>
  <si>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</si>
  <si>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</si>
  <si>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</si>
  <si>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</si>
  <si>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</si>
  <si>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</si>
  <si>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</si>
  <si>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</si>
  <si>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</si>
  <si>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</si>
  <si>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</si>
  <si>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</si>
  <si>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</si>
  <si>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</si>
  <si>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</si>
  <si>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</si>
  <si>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</si>
  <si>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</si>
  <si>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</si>
  <si>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</si>
  <si>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</si>
  <si>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</si>
  <si>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</si>
  <si>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</si>
  <si>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</si>
  <si>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</si>
  <si>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</si>
  <si>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</si>
  <si>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</si>
  <si>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</si>
  <si>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</si>
  <si>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</si>
  <si>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</si>
  <si>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</si>
  <si>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</si>
  <si>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</si>
  <si>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</si>
  <si>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</si>
  <si>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</si>
  <si>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</si>
  <si>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</si>
  <si>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</si>
  <si>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</si>
  <si>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</si>
  <si>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</si>
  <si>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</si>
  <si>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</si>
  <si>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</si>
  <si>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</si>
  <si>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</si>
  <si>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</si>
  <si>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</si>
  <si>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</si>
  <si>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</si>
  <si>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</si>
  <si>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</si>
  <si>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</si>
  <si>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</si>
  <si>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</si>
  <si>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</si>
  <si>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</si>
  <si>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</si>
  <si>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</si>
  <si>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</si>
  <si>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</si>
  <si>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</si>
  <si>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</si>
  <si>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</si>
  <si>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</si>
  <si>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</si>
  <si>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</si>
  <si>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</si>
  <si>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</si>
  <si>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</si>
  <si>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</si>
  <si>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</si>
  <si>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</si>
  <si>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</si>
  <si>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</si>
  <si>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</si>
  <si>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</si>
  <si>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</si>
  <si>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</si>
  <si>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</si>
  <si>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</si>
  <si>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</si>
  <si>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</si>
  <si>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</si>
  <si>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</si>
  <si>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</si>
  <si>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</si>
  <si>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</si>
  <si>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</si>
  <si>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</si>
  <si>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</si>
  <si>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</si>
  <si>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</si>
  <si>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</si>
  <si>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</si>
  <si>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</si>
  <si>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</si>
  <si>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</si>
  <si>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</si>
  <si>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</si>
  <si>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</si>
  <si>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</si>
  <si>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</si>
  <si>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</si>
  <si>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</si>
  <si>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</si>
  <si>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</si>
  <si>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</si>
  <si>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</si>
  <si>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</si>
  <si>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</si>
  <si>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</si>
  <si>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</si>
  <si>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</si>
  <si>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</si>
  <si>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</si>
  <si>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</si>
  <si>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</si>
  <si>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</si>
  <si>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</si>
  <si>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</si>
  <si>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</si>
  <si>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</si>
  <si>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</si>
  <si>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</si>
  <si>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</si>
  <si>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</si>
  <si>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</si>
  <si>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</si>
  <si>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</si>
  <si>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</si>
  <si>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</si>
  <si>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</si>
  <si>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</si>
  <si>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</si>
  <si>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</si>
  <si>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</si>
  <si>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</si>
  <si>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</si>
  <si>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</si>
  <si>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</si>
  <si>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</si>
  <si>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</si>
  <si>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</si>
  <si>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</si>
  <si>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</si>
  <si>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</si>
  <si>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</si>
  <si>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</si>
  <si>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</si>
  <si>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</si>
  <si>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</si>
  <si>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</si>
  <si>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</si>
  <si>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</si>
  <si>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</si>
  <si>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</si>
  <si>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</si>
  <si>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</si>
  <si>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</si>
  <si>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</si>
  <si>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</si>
  <si>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</si>
  <si>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</si>
  <si>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</si>
  <si>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</si>
  <si>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</si>
  <si>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</si>
  <si>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</si>
  <si>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</si>
  <si>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</si>
  <si>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</si>
  <si>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</si>
  <si>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</si>
  <si>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</si>
  <si>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</si>
  <si>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</si>
  <si>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</si>
  <si>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</si>
  <si>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</si>
  <si>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</si>
  <si>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</si>
  <si>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</si>
  <si>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</si>
  <si>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</si>
  <si>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</si>
  <si>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</si>
  <si>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</si>
  <si>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</si>
  <si>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</si>
  <si>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</si>
  <si>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</si>
  <si>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</si>
  <si>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</si>
  <si>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</si>
  <si>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</si>
  <si>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</si>
  <si>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</si>
  <si>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</si>
  <si>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</si>
  <si>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</si>
  <si>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</si>
  <si>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</si>
  <si>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</si>
  <si>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</si>
  <si>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</si>
  <si>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</si>
  <si>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</si>
  <si>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</si>
  <si>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</si>
  <si>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</si>
  <si>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</si>
  <si>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</si>
  <si>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</si>
  <si>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</si>
  <si>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</si>
  <si>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</si>
  <si>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</si>
  <si>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</si>
  <si>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</si>
  <si>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</si>
  <si>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</si>
  <si>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</si>
  <si>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</si>
  <si>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</si>
  <si>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</si>
  <si>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</si>
  <si>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</si>
  <si>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</si>
  <si>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</si>
  <si>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</si>
  <si>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</si>
  <si>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</si>
  <si>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</si>
  <si>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</si>
  <si>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</si>
  <si>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</si>
  <si>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</si>
  <si>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</si>
  <si>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</si>
  <si>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</si>
  <si>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</si>
  <si>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</si>
  <si>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</si>
  <si>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</si>
  <si>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</si>
  <si>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</si>
  <si>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</si>
  <si>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</si>
  <si>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</si>
  <si>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</si>
  <si>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</si>
  <si>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</si>
  <si>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</si>
  <si>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</si>
  <si>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</si>
  <si>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</si>
  <si>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</si>
  <si>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</si>
  <si>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</si>
  <si>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</si>
  <si>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</si>
  <si>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</si>
  <si>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</si>
  <si>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</si>
  <si>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</si>
  <si>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</si>
  <si>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</si>
  <si>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</si>
  <si>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</si>
  <si>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</si>
  <si>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</si>
  <si>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</si>
  <si>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</si>
  <si>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</si>
  <si>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</si>
  <si>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</si>
  <si>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</si>
  <si>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</si>
  <si>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</si>
  <si>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</si>
  <si>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</si>
  <si>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</si>
  <si>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</si>
  <si>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</si>
  <si>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</si>
  <si>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</si>
  <si>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</si>
  <si>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</si>
  <si>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</si>
  <si>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</si>
  <si>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</si>
  <si>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</si>
  <si>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</si>
  <si>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</si>
  <si>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</si>
  <si>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</si>
  <si>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</si>
  <si>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</si>
  <si>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</si>
  <si>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</si>
  <si>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</si>
  <si>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</si>
  <si>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</si>
  <si>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</si>
  <si>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</si>
  <si>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</si>
  <si>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</si>
  <si>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</si>
  <si>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</si>
  <si>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</si>
  <si>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</si>
  <si>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</si>
  <si>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</si>
  <si>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</si>
  <si>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</si>
  <si>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</si>
  <si>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</si>
  <si>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</si>
  <si>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</si>
  <si>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</si>
  <si>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</si>
  <si>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</si>
  <si>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</si>
  <si>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</si>
  <si>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</si>
  <si>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</si>
  <si>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</si>
  <si>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</si>
  <si>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</si>
  <si>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</si>
  <si>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</si>
  <si>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</si>
  <si>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</si>
  <si>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</si>
  <si>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</si>
  <si>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</si>
  <si>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</si>
  <si>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</si>
  <si>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</si>
  <si>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</si>
  <si>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</si>
  <si>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</si>
  <si>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</si>
  <si>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</si>
  <si>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</si>
  <si>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</si>
  <si>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</si>
  <si>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</si>
  <si>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</si>
  <si>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</si>
  <si>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</si>
  <si>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</si>
  <si>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</si>
  <si>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</si>
  <si>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</si>
  <si>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</si>
  <si>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</si>
  <si>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</si>
  <si>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</si>
  <si>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</si>
  <si>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</si>
  <si>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</si>
  <si>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</si>
  <si>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</si>
  <si>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</si>
  <si>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</si>
  <si>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</si>
  <si>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</si>
  <si>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</si>
  <si>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</si>
  <si>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</si>
  <si>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</si>
  <si>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</si>
  <si>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</si>
  <si>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</si>
  <si>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</si>
  <si>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</si>
  <si>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</si>
  <si>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</si>
  <si>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</si>
  <si>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</si>
  <si>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</si>
  <si>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</si>
  <si>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</si>
  <si>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</si>
  <si>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</si>
  <si>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</si>
  <si>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</si>
  <si>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</si>
  <si>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</si>
  <si>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</si>
  <si>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</si>
  <si>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</si>
  <si>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</si>
  <si>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</si>
  <si>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</si>
  <si>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</si>
  <si>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</si>
  <si>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</si>
  <si>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</si>
  <si>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</si>
  <si>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</si>
  <si>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</si>
  <si>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</si>
  <si>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</si>
  <si>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</si>
  <si>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</si>
  <si>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</si>
  <si>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</si>
  <si>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</si>
  <si>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</si>
  <si>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</si>
  <si>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</si>
  <si>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</si>
  <si>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</si>
  <si>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</si>
  <si>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</si>
  <si>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</si>
  <si>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</si>
  <si>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</si>
  <si>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</si>
  <si>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</si>
  <si>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</si>
  <si>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</si>
  <si>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</si>
  <si>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</si>
  <si>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</si>
  <si>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</si>
  <si>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</si>
  <si>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</si>
  <si>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</si>
  <si>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</si>
  <si>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</si>
  <si>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</si>
  <si>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</si>
  <si>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</si>
  <si>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</si>
  <si>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</si>
  <si>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</si>
  <si>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</si>
  <si>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</si>
  <si>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</si>
  <si>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</si>
  <si>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</si>
  <si>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</si>
  <si>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</si>
  <si>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</si>
  <si>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</si>
  <si>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</si>
  <si>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</si>
  <si>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</si>
  <si>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</si>
  <si>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</si>
  <si>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</si>
  <si>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</si>
  <si>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</si>
  <si>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</si>
  <si>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</si>
  <si>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</si>
  <si>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</si>
  <si>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</si>
  <si>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</si>
  <si>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</si>
  <si>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</si>
  <si>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</si>
  <si>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</si>
  <si>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</si>
  <si>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</si>
  <si>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</si>
  <si>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</si>
  <si>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</si>
  <si>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</si>
  <si>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</si>
  <si>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</si>
  <si>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</si>
  <si>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</si>
  <si>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</si>
  <si>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</si>
  <si>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</si>
  <si>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</si>
  <si>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</si>
  <si>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</si>
  <si>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</si>
  <si>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</si>
  <si>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</si>
  <si>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</si>
  <si>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</si>
  <si>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</si>
  <si>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</si>
  <si>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</si>
  <si>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</si>
  <si>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</si>
  <si>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</si>
  <si>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</si>
  <si>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</si>
  <si>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</si>
  <si>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</si>
  <si>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</si>
  <si>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</si>
  <si>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</si>
  <si>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</si>
  <si>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</si>
  <si>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</si>
  <si>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</si>
  <si>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</si>
  <si>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</si>
  <si>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</si>
  <si>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</si>
  <si>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</si>
  <si>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</si>
  <si>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</si>
  <si>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</si>
  <si>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</si>
  <si>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</si>
  <si>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</si>
  <si>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</si>
  <si>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</si>
  <si>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</si>
  <si>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</si>
  <si>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</si>
  <si>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</si>
  <si>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</si>
  <si>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</si>
  <si>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</si>
  <si>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</si>
  <si>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</si>
  <si>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</si>
  <si>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</si>
  <si>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</si>
  <si>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</si>
  <si>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</si>
  <si>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</si>
  <si>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</si>
  <si>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</si>
  <si>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</si>
  <si>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</si>
  <si>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</si>
  <si>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</si>
  <si>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</si>
  <si>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</si>
  <si>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</si>
  <si>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</si>
  <si>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</si>
  <si>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</si>
  <si>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</si>
  <si>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</si>
  <si>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</si>
  <si>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</si>
  <si>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</si>
  <si>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</si>
  <si>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</si>
  <si>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</si>
  <si>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</si>
  <si>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</si>
  <si>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</si>
  <si>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</si>
  <si>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</si>
  <si>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</si>
  <si>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</si>
  <si>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</si>
  <si>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</si>
  <si>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</si>
  <si>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</si>
  <si>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</si>
  <si>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</si>
  <si>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</si>
  <si>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</si>
  <si>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</si>
  <si>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</si>
  <si>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</si>
  <si>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</si>
  <si>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</si>
  <si>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</si>
  <si>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</si>
  <si>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</si>
  <si>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</si>
  <si>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</si>
  <si>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</si>
  <si>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</si>
  <si>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</si>
  <si>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</si>
  <si>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</si>
  <si>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</si>
  <si>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</si>
  <si>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</si>
  <si>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</si>
  <si>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</si>
  <si>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</si>
  <si>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</si>
  <si>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</si>
  <si>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</si>
  <si>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</si>
  <si>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</si>
  <si>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</si>
  <si>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</si>
  <si>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</si>
  <si>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</si>
  <si>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</si>
  <si>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</si>
  <si>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</si>
  <si>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</si>
  <si>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</si>
  <si>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</si>
  <si>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</si>
  <si>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</si>
  <si>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</si>
  <si>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</si>
  <si>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</si>
  <si>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</si>
  <si>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</si>
  <si>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</si>
  <si>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</si>
  <si>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</si>
  <si>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</si>
  <si>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</si>
  <si>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</si>
  <si>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</si>
  <si>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</si>
  <si>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</si>
  <si>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</si>
  <si>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</si>
  <si>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</si>
  <si>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</si>
  <si>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</si>
  <si>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</si>
  <si>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</si>
  <si>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</si>
  <si>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</si>
  <si>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</si>
  <si>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</si>
  <si>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</si>
  <si>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</si>
  <si>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</si>
  <si>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</si>
  <si>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</si>
  <si>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</si>
  <si>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</si>
  <si>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</si>
  <si>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</si>
  <si>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</si>
  <si>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</si>
  <si>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</si>
  <si>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</si>
  <si>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</si>
  <si>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</si>
  <si>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</si>
  <si>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</si>
  <si>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</si>
  <si>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</si>
  <si>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</si>
  <si>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</si>
  <si>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</si>
  <si>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</si>
  <si>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</si>
  <si>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</si>
  <si>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</si>
  <si>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</si>
  <si>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</si>
  <si>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</si>
  <si>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</si>
  <si>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</si>
  <si>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</si>
  <si>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</si>
  <si>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</si>
  <si>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</si>
  <si>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</si>
  <si>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</si>
  <si>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</si>
  <si>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</si>
  <si>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</si>
  <si>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</si>
  <si>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</si>
  <si>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</si>
  <si>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</si>
  <si>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</si>
  <si>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</si>
  <si>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</si>
  <si>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</si>
  <si>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</si>
  <si>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</si>
  <si>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</si>
  <si>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</si>
  <si>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</si>
  <si>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</si>
  <si>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</si>
  <si>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</si>
  <si>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</si>
  <si>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</si>
  <si>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</si>
  <si>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</si>
  <si>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</si>
  <si>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</si>
  <si>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</si>
  <si>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</si>
  <si>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</si>
  <si>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</si>
  <si>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</si>
  <si>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</si>
  <si>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</si>
  <si>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</si>
  <si>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</si>
  <si>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</si>
  <si>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</si>
  <si>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</si>
  <si>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</si>
  <si>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</si>
  <si>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</si>
  <si>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</si>
  <si>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</si>
  <si>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</si>
  <si>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</si>
  <si>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</si>
  <si>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</si>
  <si>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</si>
  <si>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</si>
  <si>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</si>
  <si>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</si>
  <si>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</si>
  <si>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</si>
  <si>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</si>
  <si>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</si>
  <si>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</si>
  <si>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</si>
  <si>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</si>
  <si>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</si>
  <si>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</si>
  <si>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</si>
  <si>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</si>
  <si>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</si>
  <si>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</si>
  <si>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</si>
  <si>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</si>
  <si>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</si>
  <si>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</si>
  <si>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</si>
  <si>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</si>
  <si>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</si>
  <si>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</si>
  <si>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</si>
  <si>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</si>
  <si>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</si>
  <si>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</si>
  <si>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</si>
  <si>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</si>
  <si>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</si>
  <si>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</si>
  <si>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</si>
  <si>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</si>
  <si>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</si>
  <si>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</si>
  <si>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</si>
  <si>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</si>
  <si>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</si>
  <si>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</si>
  <si>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</si>
  <si>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</si>
  <si>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</si>
  <si>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</si>
  <si>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</si>
  <si>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</si>
  <si>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</si>
  <si>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</si>
  <si>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</si>
  <si>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</si>
  <si>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</si>
  <si>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</si>
  <si>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</si>
  <si>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</si>
  <si>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</si>
  <si>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</si>
  <si>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</si>
  <si>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</si>
  <si>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</si>
  <si>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</si>
  <si>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</si>
  <si>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</si>
  <si>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</si>
  <si>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</si>
  <si>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</si>
  <si>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</si>
  <si>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</si>
  <si>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</si>
  <si>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</si>
  <si>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</si>
  <si>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</si>
  <si>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</si>
  <si>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</si>
  <si>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</si>
  <si>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</si>
  <si>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</si>
  <si>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</si>
  <si>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</si>
  <si>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</si>
  <si>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</si>
  <si>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</si>
  <si>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</si>
  <si>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</si>
  <si>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</si>
  <si>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</si>
  <si>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</si>
  <si>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</si>
  <si>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</si>
  <si>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</si>
  <si>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</si>
  <si>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</si>
  <si>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</si>
  <si>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</si>
  <si>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</si>
  <si>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</si>
  <si>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</si>
  <si>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</si>
  <si>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</si>
  <si>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</si>
  <si>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</si>
  <si>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</si>
  <si>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</si>
  <si>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</si>
  <si>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</si>
  <si>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</si>
  <si>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</si>
  <si>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</si>
  <si>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</si>
  <si>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</si>
  <si>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</si>
  <si>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</si>
  <si>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</si>
  <si>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</si>
  <si>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</si>
  <si>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</si>
  <si>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</si>
  <si>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</si>
  <si>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</si>
  <si>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</si>
  <si>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</si>
  <si>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</si>
  <si>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</si>
  <si>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</si>
  <si>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</si>
  <si>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</si>
  <si>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</si>
  <si>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</si>
  <si>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</si>
  <si>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</si>
  <si>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</si>
  <si>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</si>
  <si>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</si>
  <si>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</si>
  <si>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</si>
  <si>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</si>
  <si>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</si>
  <si>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</si>
  <si>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</si>
  <si>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</si>
  <si>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</si>
  <si>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</si>
  <si>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</si>
  <si>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</si>
  <si>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</si>
  <si>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</si>
  <si>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</si>
  <si>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</si>
  <si>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</si>
  <si>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</si>
  <si>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</si>
  <si>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</si>
  <si>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</si>
  <si>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</si>
  <si>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</si>
  <si>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</si>
  <si>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</si>
  <si>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</si>
  <si>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</si>
  <si>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</si>
  <si>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</si>
  <si>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</si>
  <si>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</si>
  <si>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</si>
  <si>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</si>
  <si>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</si>
  <si>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</si>
  <si>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</si>
  <si>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</si>
  <si>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</si>
  <si>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</si>
  <si>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</si>
  <si>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</si>
  <si>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</si>
  <si>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</si>
  <si>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</si>
  <si>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</si>
  <si>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</si>
  <si>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</si>
  <si>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</si>
  <si>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</si>
  <si>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</si>
  <si>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</si>
  <si>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</si>
  <si>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</si>
  <si>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</si>
  <si>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</si>
  <si>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</si>
  <si>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</si>
  <si>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</si>
  <si>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</si>
  <si>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</si>
  <si>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</si>
  <si>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</si>
  <si>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</si>
  <si>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</si>
  <si>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</si>
  <si>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</si>
  <si>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</si>
  <si>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</si>
  <si>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</si>
  <si>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</si>
  <si>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</si>
  <si>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</si>
  <si>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</si>
  <si>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</si>
  <si>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</si>
  <si>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</si>
  <si>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</si>
  <si>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</si>
  <si>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</si>
  <si>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</si>
  <si>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</si>
  <si>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</si>
  <si>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</si>
  <si>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</si>
  <si>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</si>
  <si>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</si>
  <si>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</si>
  <si>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</si>
  <si>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</si>
  <si>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</si>
  <si>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</si>
  <si>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</si>
  <si>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</si>
  <si>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</si>
  <si>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</si>
  <si>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</si>
  <si>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</si>
  <si>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</si>
  <si>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</si>
  <si>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</si>
  <si>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</si>
  <si>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</si>
  <si>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</si>
  <si>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</si>
  <si>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</si>
  <si>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</si>
  <si>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</si>
  <si>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</si>
  <si>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</si>
  <si>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</si>
  <si>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</si>
  <si>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</si>
  <si>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</si>
  <si>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</si>
  <si>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</si>
  <si>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</si>
  <si>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</si>
  <si>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</si>
  <si>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</si>
  <si>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</si>
  <si>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</si>
  <si>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</si>
  <si>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</si>
  <si>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</si>
  <si>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</si>
  <si>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</si>
  <si>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</si>
  <si>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</si>
  <si>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</si>
  <si>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</si>
  <si>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</si>
  <si>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</si>
  <si>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</si>
  <si>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</si>
  <si>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</si>
  <si>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</si>
  <si>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</si>
  <si>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</si>
  <si>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</si>
  <si>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</si>
  <si>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</si>
  <si>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</si>
  <si>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</si>
  <si>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</si>
  <si>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</si>
  <si>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</si>
  <si>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</si>
  <si>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</si>
  <si>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</si>
  <si>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</si>
  <si>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</si>
  <si>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</si>
  <si>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</si>
  <si>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</si>
  <si>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</si>
  <si>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</si>
  <si>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</si>
  <si>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</si>
  <si>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</si>
  <si>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</si>
  <si>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</si>
  <si>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</si>
  <si>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</si>
  <si>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</si>
  <si>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</si>
  <si>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</si>
  <si>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</si>
  <si>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</si>
  <si>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</si>
  <si>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</si>
  <si>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</si>
  <si>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</si>
  <si>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</si>
  <si>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</si>
  <si>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</si>
  <si>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</si>
  <si>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</si>
  <si>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</si>
  <si>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</si>
  <si>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</si>
  <si>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</si>
  <si>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</si>
  <si>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</si>
  <si>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</si>
  <si>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</si>
  <si>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</si>
  <si>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</si>
  <si>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</si>
  <si>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</si>
  <si>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</si>
  <si>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</si>
  <si>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</si>
  <si>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</si>
  <si>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</si>
  <si>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</si>
  <si>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</si>
  <si>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</si>
  <si>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</si>
  <si>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</si>
  <si>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</si>
  <si>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</si>
  <si>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</si>
  <si>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</si>
  <si>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</si>
  <si>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</si>
  <si>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</si>
  <si>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</si>
  <si>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</si>
  <si>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</si>
  <si>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</si>
  <si>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</si>
  <si>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</si>
  <si>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</si>
  <si>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</si>
  <si>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</si>
  <si>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</si>
  <si>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</si>
  <si>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</si>
  <si>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</si>
  <si>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</si>
  <si>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</si>
  <si>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</si>
  <si>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</si>
  <si>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</si>
  <si>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</si>
  <si>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</si>
  <si>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</si>
  <si>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</si>
  <si>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</si>
  <si>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</si>
  <si>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</si>
  <si>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</si>
  <si>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</si>
  <si>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</si>
  <si>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</si>
  <si>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</si>
  <si>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</si>
  <si>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</si>
  <si>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</si>
  <si>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</si>
  <si>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</si>
  <si>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</si>
  <si>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</si>
  <si>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</si>
  <si>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</si>
  <si>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</si>
  <si>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</si>
  <si>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</si>
  <si>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</si>
  <si>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</si>
  <si>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</si>
  <si>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</si>
  <si>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</si>
  <si>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</si>
  <si>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</si>
  <si>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</si>
  <si>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</si>
  <si>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</si>
  <si>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</si>
  <si>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</si>
  <si>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</si>
  <si>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</si>
  <si>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</si>
  <si>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</si>
  <si>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</si>
  <si>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</si>
  <si>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</si>
  <si>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</si>
  <si>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</si>
  <si>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</si>
  <si>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</si>
  <si>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</si>
  <si>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</si>
  <si>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</si>
  <si>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</si>
  <si>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</si>
  <si>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</si>
  <si>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</si>
  <si>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</si>
  <si>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</si>
  <si>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</si>
  <si>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</si>
  <si>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</si>
  <si>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</si>
  <si>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</si>
  <si>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</si>
  <si>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</si>
  <si>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</si>
  <si>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</si>
  <si>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</si>
  <si>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</si>
  <si>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</si>
  <si>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</si>
  <si>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</si>
  <si>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</si>
  <si>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</si>
  <si>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</si>
  <si>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</si>
  <si>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</si>
  <si>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</si>
  <si>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</si>
  <si>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</si>
  <si>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</si>
  <si>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</si>
  <si>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</si>
  <si>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</si>
  <si>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</si>
  <si>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</si>
  <si>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</si>
  <si>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</si>
  <si>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</si>
  <si>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</si>
  <si>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</si>
  <si>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</si>
  <si>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</si>
  <si>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</si>
  <si>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</si>
  <si>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</si>
  <si>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</si>
  <si>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</si>
  <si>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</si>
  <si>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</si>
  <si>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</si>
  <si>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</si>
  <si>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</si>
  <si>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</si>
  <si>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</si>
  <si>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</si>
  <si>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</si>
  <si>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</si>
  <si>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</si>
  <si>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</si>
  <si>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</si>
  <si>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</si>
  <si>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</si>
  <si>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</si>
  <si>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</si>
  <si>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</si>
  <si>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</si>
  <si>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</si>
  <si>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</si>
  <si>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</si>
  <si>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</si>
  <si>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</si>
  <si>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</si>
  <si>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</si>
  <si>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</si>
  <si>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</si>
  <si>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</si>
  <si>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</si>
  <si>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</si>
  <si>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</si>
  <si>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</si>
  <si>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</si>
  <si>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</si>
  <si>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</si>
  <si>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</si>
  <si>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</si>
  <si>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</si>
  <si>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</si>
  <si>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</si>
  <si>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</si>
  <si>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</si>
  <si>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</si>
  <si>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</si>
  <si>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</si>
  <si>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</si>
  <si>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</si>
  <si>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</si>
  <si>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</si>
  <si>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</si>
  <si>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</si>
  <si>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</si>
  <si>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</si>
  <si>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</si>
  <si>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</si>
  <si>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</si>
  <si>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</si>
  <si>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</si>
  <si>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</si>
  <si>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</si>
  <si>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</si>
  <si>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</si>
  <si>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</si>
  <si>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</si>
  <si>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</si>
  <si>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</si>
  <si>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</si>
  <si>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</si>
  <si>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</si>
  <si>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</si>
  <si>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</si>
  <si>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</si>
  <si>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</si>
  <si>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</si>
  <si>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</si>
  <si>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</si>
  <si>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</si>
  <si>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</si>
  <si>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</si>
  <si>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</si>
  <si>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</si>
  <si>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</si>
  <si>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</si>
  <si>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</si>
  <si>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</si>
  <si>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</si>
  <si>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</si>
  <si>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</si>
  <si>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</si>
  <si>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</si>
  <si>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</si>
  <si>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</si>
  <si>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</si>
  <si>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</si>
  <si>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</si>
  <si>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</si>
  <si>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</si>
  <si>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</si>
  <si>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</si>
  <si>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</si>
  <si>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</si>
  <si>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</si>
  <si>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</si>
  <si>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</si>
  <si>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</si>
  <si>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</si>
  <si>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</si>
  <si>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</si>
  <si>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</si>
  <si>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</si>
  <si>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</si>
  <si>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</si>
  <si>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</si>
  <si>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</si>
  <si>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</si>
  <si>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</si>
  <si>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</si>
  <si>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</si>
  <si>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</si>
  <si>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</si>
  <si>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</si>
  <si>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</si>
  <si>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</si>
  <si>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</si>
  <si>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</si>
  <si>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</si>
  <si>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</si>
  <si>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</si>
  <si>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</si>
  <si>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</si>
  <si>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</si>
  <si>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</si>
  <si>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</si>
  <si>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</si>
  <si>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</si>
  <si>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</si>
  <si>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</si>
  <si>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</si>
  <si>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</si>
  <si>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</si>
  <si>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</si>
  <si>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</si>
  <si>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</si>
  <si>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</si>
  <si>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</si>
  <si>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</si>
  <si>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</si>
  <si>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</si>
  <si>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</si>
  <si>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</si>
  <si>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</si>
  <si>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</si>
  <si>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</si>
  <si>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</si>
  <si>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</si>
  <si>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</si>
  <si>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</si>
  <si>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</si>
  <si>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</si>
  <si>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</si>
  <si>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</si>
  <si>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</si>
  <si>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</si>
  <si>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</si>
  <si>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</si>
  <si>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</si>
  <si>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</si>
  <si>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</si>
  <si>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</si>
  <si>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</si>
  <si>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</si>
  <si>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</si>
  <si>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</si>
  <si>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</si>
  <si>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</si>
  <si>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</si>
  <si>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</si>
  <si>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</si>
  <si>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</si>
  <si>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</si>
  <si>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</si>
  <si>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</si>
  <si>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</si>
  <si>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</si>
  <si>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</si>
  <si>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</si>
  <si>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</si>
  <si>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</si>
  <si>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</si>
  <si>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</si>
  <si>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</si>
  <si>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</si>
  <si>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</si>
  <si>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</si>
  <si>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</si>
  <si>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</si>
  <si>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</si>
  <si>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</si>
  <si>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</si>
  <si>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</si>
  <si>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</si>
  <si>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</si>
  <si>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</si>
  <si>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</si>
  <si>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</si>
  <si>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</si>
  <si>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</si>
  <si>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</si>
  <si>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</si>
  <si>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</si>
  <si>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</si>
  <si>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</si>
  <si>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</si>
  <si>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</si>
  <si>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</si>
  <si>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</si>
  <si>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</si>
  <si>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</si>
  <si>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</si>
  <si>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</si>
  <si>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</si>
  <si>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</si>
  <si>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</si>
  <si>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</si>
  <si>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</si>
  <si>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</si>
  <si>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</si>
  <si>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</si>
  <si>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</si>
  <si>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</si>
  <si>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</si>
  <si>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</si>
  <si>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</si>
  <si>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</si>
  <si>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</si>
  <si>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</si>
  <si>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</si>
  <si>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</si>
  <si>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</si>
  <si>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</si>
  <si>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</si>
  <si>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</si>
  <si>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</si>
  <si>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</si>
  <si>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</si>
  <si>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</si>
  <si>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</si>
  <si>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</si>
  <si>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</si>
  <si>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</si>
  <si>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</si>
  <si>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</si>
  <si>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</si>
  <si>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</si>
  <si>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</si>
  <si>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</si>
  <si>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</si>
  <si>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</si>
  <si>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</si>
  <si>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</si>
  <si>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</si>
  <si>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</si>
  <si>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</si>
  <si>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</si>
  <si>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</si>
  <si>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</si>
  <si>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</si>
  <si>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</si>
  <si>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</si>
  <si>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</si>
  <si>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</si>
  <si>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</si>
  <si>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</si>
  <si>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</si>
  <si>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</si>
  <si>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</si>
  <si>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</si>
  <si>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</si>
  <si>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</si>
  <si>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</si>
  <si>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</si>
  <si>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</si>
  <si>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</si>
  <si>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</si>
  <si>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</si>
  <si>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</si>
  <si>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</si>
  <si>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</si>
  <si>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</si>
  <si>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</si>
  <si>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</si>
  <si>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</si>
  <si>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</si>
  <si>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</si>
  <si>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</si>
  <si>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</si>
  <si>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</si>
  <si>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</si>
  <si>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</si>
  <si>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</si>
  <si>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</si>
  <si>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</si>
  <si>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</si>
  <si>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</si>
  <si>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</si>
  <si>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</si>
  <si>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</si>
  <si>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</si>
  <si>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</si>
  <si>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</si>
  <si>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</si>
  <si>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</si>
  <si>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</si>
  <si>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</si>
  <si>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</si>
  <si>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</si>
  <si>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</si>
  <si>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</si>
  <si>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</si>
  <si>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</si>
  <si>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</si>
  <si>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</si>
  <si>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</si>
  <si>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</si>
  <si>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</si>
  <si>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</si>
  <si>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</si>
  <si>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</si>
  <si>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</si>
  <si>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</si>
  <si>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</si>
  <si>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</si>
  <si>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</si>
  <si>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</si>
  <si>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</si>
  <si>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</si>
  <si>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</si>
  <si>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</si>
  <si>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</si>
  <si>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</si>
  <si>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</si>
  <si>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</si>
  <si>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</si>
  <si>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</si>
  <si>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</si>
  <si>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</si>
  <si>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</si>
  <si>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</si>
  <si>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</si>
  <si>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</si>
  <si>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</si>
  <si>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</si>
  <si>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</si>
  <si>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</si>
  <si>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</si>
  <si>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</si>
  <si>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</si>
  <si>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</si>
  <si>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</si>
  <si>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</si>
  <si>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</si>
  <si>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</si>
  <si>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</si>
  <si>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</si>
  <si>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</si>
  <si>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</si>
  <si>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</si>
  <si>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</si>
  <si>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</si>
  <si>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</si>
  <si>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</si>
  <si>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</si>
  <si>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</si>
  <si>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</si>
  <si>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</si>
  <si>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</si>
  <si>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</si>
  <si>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</si>
  <si>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</si>
  <si>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</si>
  <si>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</si>
  <si>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</si>
  <si>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</si>
  <si>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</si>
  <si>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</si>
  <si>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</si>
  <si>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</si>
  <si>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</si>
  <si>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</si>
  <si>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</si>
  <si>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</si>
  <si>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</si>
  <si>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</si>
  <si>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</si>
  <si>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</si>
  <si>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</si>
  <si>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</si>
  <si>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</si>
  <si>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</si>
  <si>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</si>
  <si>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</si>
  <si>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</si>
  <si>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</si>
  <si>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</si>
  <si>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</si>
  <si>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</si>
  <si>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</si>
  <si>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</si>
  <si>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</si>
  <si>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</si>
  <si>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</si>
  <si>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</si>
  <si>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</si>
  <si>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</si>
  <si>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</si>
  <si>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</si>
  <si>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</si>
  <si>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</si>
  <si>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</si>
  <si>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</si>
  <si>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</si>
  <si>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</si>
  <si>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</si>
  <si>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</si>
  <si>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</si>
  <si>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</si>
  <si>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</si>
  <si>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</si>
  <si>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</si>
  <si>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</si>
  <si>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</si>
  <si>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</si>
  <si>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</si>
  <si>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</si>
  <si>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</si>
  <si>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</si>
  <si>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</si>
  <si>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</si>
  <si>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</si>
  <si>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</si>
  <si>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</si>
  <si>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</si>
  <si>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</si>
  <si>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</si>
  <si>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</si>
  <si>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</si>
  <si>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</si>
  <si>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</si>
  <si>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</si>
  <si>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</si>
  <si>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</si>
  <si>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</si>
  <si>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</si>
  <si>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</si>
  <si>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</si>
  <si>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</si>
  <si>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</si>
  <si>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</si>
  <si>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</si>
  <si>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</si>
  <si>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</si>
  <si>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</si>
  <si>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</si>
  <si>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</si>
  <si>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</si>
  <si>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</si>
  <si>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</si>
  <si>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</si>
  <si>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</si>
  <si>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</si>
  <si>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</si>
  <si>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</si>
  <si>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</si>
  <si>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</si>
  <si>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</si>
  <si>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</si>
  <si>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</si>
  <si>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</si>
  <si>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</si>
  <si>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</si>
  <si>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</si>
  <si>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</si>
  <si>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</si>
  <si>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</si>
  <si>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</si>
  <si>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</si>
  <si>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</si>
  <si>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</si>
  <si>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</si>
  <si>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</si>
  <si>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</si>
  <si>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</si>
  <si>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</si>
  <si>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</si>
  <si>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</si>
  <si>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</si>
  <si>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</si>
  <si>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</si>
  <si>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</si>
  <si>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</si>
  <si>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</si>
  <si>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</si>
  <si>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</si>
  <si>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</si>
  <si>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</si>
  <si>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</si>
  <si>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</si>
  <si>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</si>
  <si>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</si>
  <si>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</si>
  <si>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</si>
  <si>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</si>
  <si>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</si>
  <si>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</si>
  <si>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</si>
  <si>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</si>
  <si>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</si>
  <si>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</si>
  <si>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</si>
  <si>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</si>
  <si>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</si>
  <si>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</si>
  <si>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</si>
  <si>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</si>
  <si>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</si>
  <si>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</si>
  <si>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</si>
  <si>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</si>
  <si>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</si>
  <si>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</si>
  <si>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</si>
  <si>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</si>
  <si>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</si>
  <si>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</si>
  <si>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</si>
  <si>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</si>
  <si>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</si>
  <si>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</si>
  <si>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</si>
  <si>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</si>
  <si>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</si>
  <si>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</si>
  <si>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</si>
  <si>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</si>
  <si>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</si>
  <si>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</si>
  <si>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</si>
  <si>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</si>
  <si>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</si>
  <si>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</si>
  <si>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</si>
  <si>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</si>
  <si>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</si>
  <si>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</si>
  <si>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</si>
  <si>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</si>
  <si>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</si>
  <si>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</si>
  <si>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</si>
  <si>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</si>
  <si>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</si>
  <si>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</si>
  <si>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</si>
  <si>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</si>
  <si>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</si>
  <si>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</si>
  <si>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</si>
  <si>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</si>
  <si>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</si>
  <si>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</si>
  <si>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</si>
  <si>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</si>
  <si>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</si>
  <si>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</si>
  <si>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</si>
  <si>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</si>
  <si>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</si>
  <si>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</si>
  <si>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</si>
  <si>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</si>
  <si>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</si>
  <si>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</si>
  <si>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</si>
  <si>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</si>
  <si>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</si>
  <si>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</si>
  <si>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</si>
  <si>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</si>
  <si>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</si>
  <si>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</si>
  <si>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</si>
  <si>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</si>
  <si>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</si>
  <si>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</si>
  <si>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</si>
  <si>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</si>
  <si>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</si>
  <si>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</si>
  <si>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</si>
  <si>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</si>
  <si>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</si>
  <si>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</si>
  <si>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</si>
  <si>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</si>
  <si>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</si>
  <si>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</si>
  <si>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</si>
  <si>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</si>
  <si>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</si>
  <si>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</si>
  <si>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</si>
  <si>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</si>
  <si>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</si>
  <si>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</si>
  <si>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</si>
  <si>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</si>
  <si>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</si>
  <si>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</si>
  <si>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</si>
  <si>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</si>
  <si>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</si>
  <si>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</si>
  <si>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</si>
  <si>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</si>
  <si>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</si>
  <si>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</si>
  <si>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</si>
  <si>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</si>
  <si>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</si>
  <si>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</si>
  <si>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</si>
  <si>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</si>
  <si>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</si>
  <si>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</si>
  <si>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</si>
  <si>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</si>
  <si>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</si>
  <si>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</si>
  <si>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</si>
  <si>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</si>
  <si>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</si>
  <si>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</si>
  <si>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</si>
  <si>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</si>
  <si>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</si>
  <si>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</si>
  <si>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</si>
  <si>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</si>
  <si>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</si>
  <si>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</si>
  <si>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</si>
  <si>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</si>
  <si>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</si>
  <si>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</si>
  <si>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</si>
  <si>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</si>
  <si>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</si>
  <si>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</si>
  <si>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</si>
  <si>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</si>
  <si>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</si>
  <si>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</si>
  <si>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</si>
  <si>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</si>
  <si>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</si>
  <si>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</si>
  <si>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</si>
  <si>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</si>
  <si>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</si>
  <si>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</si>
  <si>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</si>
  <si>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</si>
  <si>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</si>
  <si>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</si>
  <si>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</si>
  <si>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</si>
  <si>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</si>
  <si>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</si>
  <si>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</si>
  <si>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</si>
  <si>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</si>
  <si>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</si>
  <si>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</si>
  <si>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</si>
  <si>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</si>
  <si>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</si>
  <si>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</si>
  <si>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 Gavetas Vacías</t>
  </si>
  <si>
    <t>DRBR495</t>
  </si>
  <si>
    <t>DRBR614</t>
  </si>
  <si>
    <t xml:space="preserve">SI </t>
  </si>
  <si>
    <t>Lector</t>
  </si>
  <si>
    <t>335843065</t>
  </si>
  <si>
    <t>335843031</t>
  </si>
  <si>
    <t>335843025</t>
  </si>
  <si>
    <t>335843023</t>
  </si>
  <si>
    <t>335843019</t>
  </si>
  <si>
    <t>335843014</t>
  </si>
  <si>
    <t>335843692</t>
  </si>
  <si>
    <t>335843674</t>
  </si>
  <si>
    <t>335843673</t>
  </si>
  <si>
    <t>335843503</t>
  </si>
  <si>
    <t>335843499</t>
  </si>
  <si>
    <t>335843494</t>
  </si>
  <si>
    <t>335843473</t>
  </si>
  <si>
    <t>335843792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</si>
  <si>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</si>
  <si>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</si>
  <si>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</si>
  <si>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</si>
  <si>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</si>
  <si>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</si>
  <si>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</si>
  <si>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</si>
  <si>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</si>
  <si>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</si>
  <si>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</si>
  <si>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</si>
  <si>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</si>
  <si>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</si>
  <si>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</si>
  <si>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</si>
  <si>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</si>
  <si>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</si>
  <si>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</si>
  <si>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</si>
  <si>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</si>
  <si>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</si>
  <si>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</si>
  <si>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</si>
  <si>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</si>
  <si>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</si>
  <si>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</si>
  <si>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</si>
  <si>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</si>
  <si>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</si>
  <si>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</si>
  <si>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</si>
  <si>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</si>
  <si>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</si>
  <si>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</si>
  <si>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</si>
  <si>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</si>
  <si>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</si>
  <si>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</si>
  <si>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</si>
  <si>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</si>
  <si>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</si>
  <si>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</si>
  <si>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</si>
  <si>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</si>
  <si>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</si>
  <si>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</si>
  <si>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</si>
  <si>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</si>
  <si>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</si>
  <si>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</si>
  <si>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</si>
  <si>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</si>
  <si>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</si>
  <si>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</si>
  <si>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</si>
  <si>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</si>
  <si>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</si>
  <si>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</si>
  <si>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</si>
  <si>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</si>
  <si>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</si>
  <si>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Abastecido</t>
  </si>
  <si>
    <t>Solucionado</t>
  </si>
  <si>
    <t>Hold</t>
  </si>
  <si>
    <t>3335879870</t>
  </si>
  <si>
    <t>3335880115</t>
  </si>
  <si>
    <t>ATM Estación Texaco Las Lavas</t>
  </si>
  <si>
    <t>DRBR166</t>
  </si>
  <si>
    <t>3335880159</t>
  </si>
  <si>
    <t>GAVETA DE RECHAZO LLENA</t>
  </si>
  <si>
    <t>3335883440</t>
  </si>
  <si>
    <t>3335884297</t>
  </si>
  <si>
    <t>2 Gavetas Vacias y 1 Fallando</t>
  </si>
  <si>
    <t>2 Gavetas Fallando y 1 Vacia</t>
  </si>
  <si>
    <t>3335885000</t>
  </si>
  <si>
    <t>3335885645</t>
  </si>
  <si>
    <t>3335885216</t>
  </si>
  <si>
    <t>3335885209</t>
  </si>
  <si>
    <t>3335885889</t>
  </si>
  <si>
    <t>3335885877</t>
  </si>
  <si>
    <t>3335885786</t>
  </si>
  <si>
    <t>3335885778</t>
  </si>
  <si>
    <t>3335885766</t>
  </si>
  <si>
    <t>FALLA NO CONFIRMADO</t>
  </si>
  <si>
    <t>3335886120</t>
  </si>
  <si>
    <t>3335886107</t>
  </si>
  <si>
    <t>3335886389</t>
  </si>
  <si>
    <t>3335886378</t>
  </si>
  <si>
    <t>3335886375</t>
  </si>
  <si>
    <t>3335886374</t>
  </si>
  <si>
    <t>3335886373</t>
  </si>
  <si>
    <t>3335886372</t>
  </si>
  <si>
    <t>3335886371</t>
  </si>
  <si>
    <t>3335886368</t>
  </si>
  <si>
    <t>3335886333</t>
  </si>
  <si>
    <t>3335886326</t>
  </si>
  <si>
    <t>3335886281</t>
  </si>
  <si>
    <t>3335886416</t>
  </si>
  <si>
    <t>3335886415</t>
  </si>
  <si>
    <t>3335886414</t>
  </si>
  <si>
    <t>3335886412</t>
  </si>
  <si>
    <t>3335886411</t>
  </si>
  <si>
    <t>3335886410</t>
  </si>
  <si>
    <t>3335886407</t>
  </si>
  <si>
    <t>3335886406</t>
  </si>
  <si>
    <t>3335886405</t>
  </si>
  <si>
    <t>3335886424</t>
  </si>
  <si>
    <t>3335886419</t>
  </si>
  <si>
    <t>3335886418</t>
  </si>
  <si>
    <t>3335886417</t>
  </si>
  <si>
    <t>3335886427</t>
  </si>
  <si>
    <t xml:space="preserve">Gil Carrera, Santiago </t>
  </si>
  <si>
    <t>14 Mayo de 2021</t>
  </si>
  <si>
    <t>3335886434</t>
  </si>
  <si>
    <t>3335886433</t>
  </si>
  <si>
    <t>3335886432</t>
  </si>
  <si>
    <t>En Servicio</t>
  </si>
  <si>
    <t>3335886720</t>
  </si>
  <si>
    <t>3335886695</t>
  </si>
  <si>
    <t>3335886627</t>
  </si>
  <si>
    <t>3335886624</t>
  </si>
  <si>
    <t>3335886613</t>
  </si>
  <si>
    <t>3335886594</t>
  </si>
  <si>
    <t>3335886587</t>
  </si>
  <si>
    <t>3335886571</t>
  </si>
  <si>
    <t>3335886569</t>
  </si>
  <si>
    <t>3335886470</t>
  </si>
  <si>
    <t>3335886449</t>
  </si>
  <si>
    <t>Reyes Martinez, Samuel Elymax</t>
  </si>
  <si>
    <t>CARGA</t>
  </si>
  <si>
    <t>Closed</t>
  </si>
  <si>
    <t>Moreta, Christian Aury</t>
  </si>
  <si>
    <t>Morales Payano, Wilfredy Leandro</t>
  </si>
  <si>
    <t>CARGA-EXITOSA</t>
  </si>
  <si>
    <t>REINICIO-EXITOSO</t>
  </si>
  <si>
    <t>3335886840</t>
  </si>
  <si>
    <t>3335886838</t>
  </si>
  <si>
    <t>3335886836</t>
  </si>
  <si>
    <t>3335886754</t>
  </si>
  <si>
    <t>3335886751</t>
  </si>
  <si>
    <t>3335886748</t>
  </si>
  <si>
    <t>3335887156</t>
  </si>
  <si>
    <t>3335887124</t>
  </si>
  <si>
    <t>3335887122</t>
  </si>
  <si>
    <t>3335887120</t>
  </si>
  <si>
    <t>3335887119</t>
  </si>
  <si>
    <t>3335887116</t>
  </si>
  <si>
    <t>3335887113</t>
  </si>
  <si>
    <t>3335887102</t>
  </si>
  <si>
    <t>3335887096</t>
  </si>
  <si>
    <t>3335887091</t>
  </si>
  <si>
    <t>3335887090</t>
  </si>
  <si>
    <t>3335887080</t>
  </si>
  <si>
    <t>3335887015</t>
  </si>
  <si>
    <t>3335887011</t>
  </si>
  <si>
    <t>3335887009</t>
  </si>
  <si>
    <t>3335886982</t>
  </si>
  <si>
    <t>3335887289</t>
  </si>
  <si>
    <t>3335887279</t>
  </si>
  <si>
    <t>3335887268</t>
  </si>
  <si>
    <t>3335887267</t>
  </si>
  <si>
    <t>3335887264</t>
  </si>
  <si>
    <t>3335887262</t>
  </si>
  <si>
    <t>3335887260</t>
  </si>
  <si>
    <t>3335887230</t>
  </si>
  <si>
    <t>3335887208</t>
  </si>
  <si>
    <t>3335887204</t>
  </si>
  <si>
    <t>3335887202</t>
  </si>
  <si>
    <t>3335887201</t>
  </si>
  <si>
    <t>ReservaC Norte</t>
  </si>
  <si>
    <t xml:space="preserve">Brioso Luciano, Cristino </t>
  </si>
  <si>
    <t>3335887265 </t>
  </si>
  <si>
    <t>3335887411</t>
  </si>
  <si>
    <t>3335887383</t>
  </si>
  <si>
    <t>3335887356</t>
  </si>
  <si>
    <t>3335887338</t>
  </si>
  <si>
    <t>3335887331</t>
  </si>
  <si>
    <t>GAVETA DE DEPOSITO FALLANDO</t>
  </si>
  <si>
    <t>GAVETA DE DEPOSITOS LLENA</t>
  </si>
  <si>
    <t>3335887684</t>
  </si>
  <si>
    <t>3335887682</t>
  </si>
  <si>
    <t>3335887680</t>
  </si>
  <si>
    <t>3335887679</t>
  </si>
  <si>
    <t>3335887677</t>
  </si>
  <si>
    <t>3335887676</t>
  </si>
  <si>
    <t>3335887674</t>
  </si>
  <si>
    <t>3335887661</t>
  </si>
  <si>
    <t>3335887639</t>
  </si>
  <si>
    <t>3335887638</t>
  </si>
  <si>
    <t xml:space="preserve"> DISPENSADOR</t>
  </si>
  <si>
    <t>3335887715</t>
  </si>
  <si>
    <t>3335887713</t>
  </si>
  <si>
    <t>3335887712</t>
  </si>
  <si>
    <t>3335887711</t>
  </si>
  <si>
    <t>3335887710</t>
  </si>
  <si>
    <t>3335887709</t>
  </si>
  <si>
    <t>3335887707</t>
  </si>
  <si>
    <t>3335887704</t>
  </si>
  <si>
    <t>3335887702</t>
  </si>
  <si>
    <t>3335887700</t>
  </si>
  <si>
    <t>3335887699</t>
  </si>
  <si>
    <t>3335887698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</si>
</sst>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8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2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50" fillId="0" borderId="0"/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</cellStyleXfs>
  <cellXfs count="211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50" xfId="0" applyFont="1" applyFill="1" applyBorder="1" applyAlignment="1" applyProtection="1">
      <alignment horizontal="right" vertical="center" wrapText="1"/>
    </xf>
    <xf numFmtId="0" fontId="32" fillId="0" borderId="50" xfId="0" applyFont="1" applyFill="1" applyBorder="1" applyAlignment="1" applyProtection="1">
      <alignment vertical="center" wrapText="1"/>
    </xf>
    <xf numFmtId="0" fontId="16" fillId="6" borderId="50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1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1" xfId="0" applyNumberFormat="1" applyFont="1" applyFill="1" applyBorder="1" applyAlignment="1">
      <alignment horizontal="center" vertical="center"/>
    </xf>
    <xf numFmtId="0" fontId="33" fillId="5" borderId="51" xfId="0" applyFont="1" applyFill="1" applyBorder="1" applyAlignment="1">
      <alignment horizontal="center" vertical="center"/>
    </xf>
    <xf numFmtId="0" fontId="0" fillId="0" borderId="0" xfId="0"/>
    <xf numFmtId="0" fontId="11" fillId="5" borderId="5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11" fillId="5" borderId="62" xfId="0" applyFont="1" applyFill="1" applyBorder="1" applyAlignment="1">
      <alignment horizontal="center" vertical="center" wrapText="1"/>
    </xf>
    <xf numFmtId="0" fontId="11" fillId="5" borderId="62" xfId="0" applyNumberFormat="1" applyFont="1" applyFill="1" applyBorder="1" applyAlignment="1">
      <alignment horizontal="center" vertical="center"/>
    </xf>
    <xf numFmtId="0" fontId="39" fillId="41" borderId="62" xfId="509" applyBorder="1">
      <alignment horizontal="center" vertical="center" wrapText="1"/>
    </xf>
    <xf numFmtId="0" fontId="0" fillId="0" borderId="0" xfId="0"/>
    <xf numFmtId="0" fontId="32" fillId="0" borderId="63" xfId="0" applyFont="1" applyFill="1" applyBorder="1" applyAlignment="1" applyProtection="1">
      <alignment horizontal="right" vertical="center" wrapText="1"/>
    </xf>
    <xf numFmtId="0" fontId="32" fillId="0" borderId="63" xfId="0" applyFont="1" applyFill="1" applyBorder="1" applyAlignment="1" applyProtection="1">
      <alignment vertical="center" wrapText="1"/>
    </xf>
    <xf numFmtId="0" fontId="0" fillId="0" borderId="0" xfId="0"/>
    <xf numFmtId="0" fontId="11" fillId="5" borderId="38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53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3" fillId="46" borderId="54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32" fillId="0" borderId="64" xfId="0" applyFont="1" applyFill="1" applyBorder="1" applyAlignment="1" applyProtection="1">
      <alignment horizontal="right" vertical="center" wrapText="1"/>
    </xf>
    <xf numFmtId="0" fontId="32" fillId="0" borderId="64" xfId="0" applyFont="1" applyFill="1" applyBorder="1" applyAlignment="1" applyProtection="1">
      <alignment vertical="center" wrapText="1"/>
    </xf>
    <xf numFmtId="0" fontId="0" fillId="0" borderId="64" xfId="0" applyBorder="1"/>
    <xf numFmtId="0" fontId="0" fillId="0" borderId="45" xfId="0" applyBorder="1"/>
    <xf numFmtId="0" fontId="16" fillId="6" borderId="64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9" fillId="49" borderId="55" xfId="0" applyFont="1" applyFill="1" applyBorder="1" applyAlignment="1">
      <alignment horizontal="center" vertical="center" wrapText="1"/>
    </xf>
    <xf numFmtId="0" fontId="4" fillId="4" borderId="64" xfId="0" applyNumberFormat="1" applyFont="1" applyFill="1" applyBorder="1" applyAlignment="1">
      <alignment horizontal="center" vertical="center" wrapText="1"/>
    </xf>
    <xf numFmtId="0" fontId="4" fillId="4" borderId="64" xfId="0" applyFont="1" applyFill="1" applyBorder="1" applyAlignment="1">
      <alignment horizontal="center" vertical="center" wrapText="1"/>
    </xf>
    <xf numFmtId="0" fontId="6" fillId="4" borderId="64" xfId="0" applyFont="1" applyFill="1" applyBorder="1" applyAlignment="1">
      <alignment horizontal="center" vertical="center" wrapText="1"/>
    </xf>
    <xf numFmtId="0" fontId="3" fillId="4" borderId="68" xfId="0" applyFont="1" applyFill="1" applyBorder="1" applyAlignment="1">
      <alignment horizontal="center" vertical="center" wrapText="1"/>
    </xf>
    <xf numFmtId="0" fontId="11" fillId="5" borderId="64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22" fontId="7" fillId="0" borderId="69" xfId="0" applyNumberFormat="1" applyFont="1" applyBorder="1" applyAlignment="1">
      <alignment horizontal="center" vertical="center" wrapText="1"/>
    </xf>
    <xf numFmtId="0" fontId="11" fillId="5" borderId="69" xfId="0" applyFont="1" applyFill="1" applyBorder="1" applyAlignment="1">
      <alignment horizontal="center" vertical="center" wrapText="1"/>
    </xf>
    <xf numFmtId="0" fontId="30" fillId="4" borderId="69" xfId="0" applyFont="1" applyFill="1" applyBorder="1" applyAlignment="1">
      <alignment horizontal="center" vertical="center" wrapText="1"/>
    </xf>
    <xf numFmtId="0" fontId="11" fillId="5" borderId="69" xfId="0" applyNumberFormat="1" applyFont="1" applyFill="1" applyBorder="1" applyAlignment="1">
      <alignment horizontal="center" vertical="center" wrapText="1"/>
    </xf>
    <xf numFmtId="0" fontId="30" fillId="40" borderId="69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1" fillId="44" borderId="69" xfId="0" applyFont="1" applyFill="1" applyBorder="1" applyAlignment="1">
      <alignment horizontal="center" vertical="center" wrapText="1"/>
    </xf>
    <xf numFmtId="0" fontId="40" fillId="43" borderId="69" xfId="0" applyFont="1" applyFill="1" applyBorder="1" applyAlignment="1">
      <alignment horizontal="center" vertical="center" wrapText="1"/>
    </xf>
    <xf numFmtId="0" fontId="11" fillId="5" borderId="69" xfId="0" applyFont="1" applyFill="1" applyBorder="1" applyAlignment="1">
      <alignment horizontal="center" vertical="center"/>
    </xf>
    <xf numFmtId="0" fontId="33" fillId="5" borderId="69" xfId="0" applyFont="1" applyFill="1" applyBorder="1" applyAlignment="1">
      <alignment horizontal="center" vertical="center"/>
    </xf>
    <xf numFmtId="22" fontId="6" fillId="5" borderId="69" xfId="0" applyNumberFormat="1" applyFont="1" applyFill="1" applyBorder="1" applyAlignment="1">
      <alignment horizontal="center" vertical="center"/>
    </xf>
    <xf numFmtId="0" fontId="7" fillId="5" borderId="69" xfId="0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43" fillId="42" borderId="40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 wrapText="1"/>
    </xf>
    <xf numFmtId="0" fontId="43" fillId="42" borderId="60" xfId="0" applyFont="1" applyFill="1" applyBorder="1" applyAlignment="1">
      <alignment vertical="center" wrapText="1"/>
    </xf>
    <xf numFmtId="0" fontId="43" fillId="42" borderId="61" xfId="0" applyFont="1" applyFill="1" applyBorder="1" applyAlignment="1">
      <alignment vertical="center" wrapText="1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3" fillId="46" borderId="0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11" fillId="5" borderId="24" xfId="0" applyNumberFormat="1" applyFont="1" applyFill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0" fillId="43" borderId="47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33" fillId="5" borderId="24" xfId="0" applyFont="1" applyFill="1" applyBorder="1" applyAlignment="1">
      <alignment horizontal="center" vertical="center"/>
    </xf>
    <xf numFmtId="0" fontId="11" fillId="5" borderId="36" xfId="0" applyNumberFormat="1" applyFont="1" applyFill="1" applyBorder="1" applyAlignment="1">
      <alignment horizontal="center" vertical="center" wrapText="1"/>
    </xf>
    <xf numFmtId="43" fontId="3" fillId="3" borderId="67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4" xfId="1" applyFont="1" applyFill="1" applyBorder="1" applyAlignment="1">
      <alignment horizontal="center" vertical="center"/>
    </xf>
    <xf numFmtId="0" fontId="3" fillId="3" borderId="65" xfId="0" applyFont="1" applyFill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 wrapText="1"/>
    </xf>
    <xf numFmtId="0" fontId="3" fillId="45" borderId="57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8" xfId="0" applyFont="1" applyFill="1" applyBorder="1" applyAlignment="1">
      <alignment horizontal="center" vertical="center" wrapText="1"/>
    </xf>
    <xf numFmtId="0" fontId="41" fillId="44" borderId="59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6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1" fillId="44" borderId="49" xfId="0" applyFont="1" applyFill="1" applyBorder="1" applyAlignment="1">
      <alignment horizontal="center" vertical="center" wrapText="1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40" fillId="43" borderId="55" xfId="0" applyFont="1" applyFill="1" applyBorder="1" applyAlignment="1">
      <alignment horizontal="center" vertical="center" wrapText="1"/>
    </xf>
    <xf numFmtId="0" fontId="40" fillId="43" borderId="47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2" fontId="53" fillId="5" borderId="69" xfId="0" applyNumberFormat="1" applyFont="1" applyFill="1" applyBorder="1" applyAlignment="1">
      <alignment horizontal="center" vertical="center"/>
    </xf>
    <xf numFmtId="22" fontId="33" fillId="5" borderId="69" xfId="0" applyNumberFormat="1" applyFont="1" applyFill="1" applyBorder="1" applyAlignment="1">
      <alignment horizontal="center" vertical="center"/>
    </xf>
    <xf numFmtId="22" fontId="53" fillId="5" borderId="24" xfId="0" applyNumberFormat="1" applyFont="1" applyFill="1" applyBorder="1" applyAlignment="1">
      <alignment horizontal="center" vertical="center"/>
    </xf>
    <xf numFmtId="0" fontId="53" fillId="5" borderId="69" xfId="0" applyFont="1" applyFill="1" applyBorder="1" applyAlignment="1">
      <alignment horizontal="center" vertical="center"/>
    </xf>
  </cellXfs>
  <cellStyles count="4484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3" xfId="1627"/>
    <cellStyle name="Cambios de Turno 2 2 2 3 2" xfId="3838"/>
    <cellStyle name="Cambios de Turno 2 2 2 4" xfId="273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4" xfId="1351"/>
    <cellStyle name="Cambios de Turno 2 2 4 2" xfId="3562"/>
    <cellStyle name="Cambios de Turno 2 2 5" xfId="245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3" xfId="1719"/>
    <cellStyle name="Cambios de Turno 2 3 2 3 2" xfId="3930"/>
    <cellStyle name="Cambios de Turno 2 3 2 4" xfId="282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4" xfId="1443"/>
    <cellStyle name="Cambios de Turno 2 3 4 2" xfId="3654"/>
    <cellStyle name="Cambios de Turno 2 3 5" xfId="254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3" xfId="1535"/>
    <cellStyle name="Cambios de Turno 2 4 3 2" xfId="3746"/>
    <cellStyle name="Cambios de Turno 2 4 4" xfId="264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6" xfId="1259"/>
    <cellStyle name="Cambios de Turno 2 6 2" xfId="3470"/>
    <cellStyle name="Cambios de Turno 2 7" xfId="236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3" xfId="1581"/>
    <cellStyle name="Cambios de Turno 3 2 3 2" xfId="3792"/>
    <cellStyle name="Cambios de Turno 3 2 4" xfId="268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4" xfId="1305"/>
    <cellStyle name="Cambios de Turno 3 4 2" xfId="3516"/>
    <cellStyle name="Cambios de Turno 3 5" xfId="241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3" xfId="1673"/>
    <cellStyle name="Cambios de Turno 4 2 3 2" xfId="3884"/>
    <cellStyle name="Cambios de Turno 4 2 4" xfId="277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4" xfId="1397"/>
    <cellStyle name="Cambios de Turno 4 4 2" xfId="3608"/>
    <cellStyle name="Cambios de Turno 4 5" xfId="250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3" xfId="1489"/>
    <cellStyle name="Cambios de Turno 5 3 2" xfId="3700"/>
    <cellStyle name="Cambios de Turno 5 4" xfId="2595"/>
    <cellStyle name="Cambios de Turno 6" xfId="652"/>
    <cellStyle name="Cambios de Turno 6 2" xfId="1765"/>
    <cellStyle name="Cambios de Turno 6 2 2" xfId="3976"/>
    <cellStyle name="Cambios de Turno 6 3" xfId="2871"/>
    <cellStyle name="Cambios de Turno 7" xfId="1213"/>
    <cellStyle name="Cambios de Turno 7 2" xfId="3424"/>
    <cellStyle name="Cambios de Turno 8" xfId="231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3" xfId="1622"/>
    <cellStyle name="CambioTurno 2 2 2 3 2" xfId="3833"/>
    <cellStyle name="CambioTurno 2 2 2 4" xfId="2728"/>
    <cellStyle name="CambioTurno 2 2 3" xfId="785"/>
    <cellStyle name="CambioTurno 2 2 3 2" xfId="1898"/>
    <cellStyle name="CambioTurno 2 2 3 2 2" xfId="4109"/>
    <cellStyle name="CambioTurno 2 2 3 3" xfId="3004"/>
    <cellStyle name="CambioTurno 2 2 4" xfId="1346"/>
    <cellStyle name="CambioTurno 2 2 4 2" xfId="3557"/>
    <cellStyle name="CambioTurno 2 2 5" xfId="245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3" xfId="1714"/>
    <cellStyle name="CambioTurno 2 3 2 3 2" xfId="3925"/>
    <cellStyle name="CambioTurno 2 3 2 4" xfId="2820"/>
    <cellStyle name="CambioTurno 2 3 3" xfId="877"/>
    <cellStyle name="CambioTurno 2 3 3 2" xfId="1990"/>
    <cellStyle name="CambioTurno 2 3 3 2 2" xfId="4201"/>
    <cellStyle name="CambioTurno 2 3 3 3" xfId="3096"/>
    <cellStyle name="CambioTurno 2 3 4" xfId="1438"/>
    <cellStyle name="CambioTurno 2 3 4 2" xfId="3649"/>
    <cellStyle name="CambioTurno 2 3 5" xfId="254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3" xfId="1530"/>
    <cellStyle name="CambioTurno 2 4 3 2" xfId="3741"/>
    <cellStyle name="CambioTurno 2 4 4" xfId="2636"/>
    <cellStyle name="CambioTurno 2 5" xfId="693"/>
    <cellStyle name="CambioTurno 2 5 2" xfId="1806"/>
    <cellStyle name="CambioTurno 2 5 2 2" xfId="4017"/>
    <cellStyle name="CambioTurno 2 5 3" xfId="2912"/>
    <cellStyle name="CambioTurno 2 6" xfId="1254"/>
    <cellStyle name="CambioTurno 2 6 2" xfId="3465"/>
    <cellStyle name="CambioTurno 2 7" xfId="236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3" xfId="1576"/>
    <cellStyle name="CambioTurno 3 2 3 2" xfId="3787"/>
    <cellStyle name="CambioTurno 3 2 4" xfId="2682"/>
    <cellStyle name="CambioTurno 3 3" xfId="739"/>
    <cellStyle name="CambioTurno 3 3 2" xfId="1852"/>
    <cellStyle name="CambioTurno 3 3 2 2" xfId="4063"/>
    <cellStyle name="CambioTurno 3 3 3" xfId="2958"/>
    <cellStyle name="CambioTurno 3 4" xfId="1300"/>
    <cellStyle name="CambioTurno 3 4 2" xfId="3511"/>
    <cellStyle name="CambioTurno 3 5" xfId="240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3" xfId="1668"/>
    <cellStyle name="CambioTurno 4 2 3 2" xfId="3879"/>
    <cellStyle name="CambioTurno 4 2 4" xfId="2774"/>
    <cellStyle name="CambioTurno 4 3" xfId="831"/>
    <cellStyle name="CambioTurno 4 3 2" xfId="1944"/>
    <cellStyle name="CambioTurno 4 3 2 2" xfId="4155"/>
    <cellStyle name="CambioTurno 4 3 3" xfId="3050"/>
    <cellStyle name="CambioTurno 4 4" xfId="1392"/>
    <cellStyle name="CambioTurno 4 4 2" xfId="3603"/>
    <cellStyle name="CambioTurno 4 5" xfId="249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3" xfId="1484"/>
    <cellStyle name="CambioTurno 5 3 2" xfId="3695"/>
    <cellStyle name="CambioTurno 5 4" xfId="2590"/>
    <cellStyle name="CambioTurno 6" xfId="647"/>
    <cellStyle name="CambioTurno 6 2" xfId="1760"/>
    <cellStyle name="CambioTurno 6 2 2" xfId="3971"/>
    <cellStyle name="CambioTurno 6 3" xfId="2866"/>
    <cellStyle name="CambioTurno 7" xfId="1208"/>
    <cellStyle name="CambioTurno 7 2" xfId="3419"/>
    <cellStyle name="CambioTurno 8" xfId="231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3" xfId="1536"/>
    <cellStyle name="Hyperlink 10 2 3 2" xfId="3747"/>
    <cellStyle name="Hyperlink 10 2 4" xfId="2642"/>
    <cellStyle name="Hyperlink 10 3" xfId="699"/>
    <cellStyle name="Hyperlink 10 3 2" xfId="1812"/>
    <cellStyle name="Hyperlink 10 3 2 2" xfId="4023"/>
    <cellStyle name="Hyperlink 10 3 3" xfId="2918"/>
    <cellStyle name="Hyperlink 10 4" xfId="1260"/>
    <cellStyle name="Hyperlink 10 4 2" xfId="3471"/>
    <cellStyle name="Hyperlink 10 5" xfId="236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3" xfId="1628"/>
    <cellStyle name="Hyperlink 11 2 3 2" xfId="3839"/>
    <cellStyle name="Hyperlink 11 2 4" xfId="2734"/>
    <cellStyle name="Hyperlink 11 3" xfId="791"/>
    <cellStyle name="Hyperlink 11 3 2" xfId="1904"/>
    <cellStyle name="Hyperlink 11 3 2 2" xfId="4115"/>
    <cellStyle name="Hyperlink 11 3 3" xfId="3010"/>
    <cellStyle name="Hyperlink 11 4" xfId="1352"/>
    <cellStyle name="Hyperlink 11 4 2" xfId="3563"/>
    <cellStyle name="Hyperlink 11 5" xfId="245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3" xfId="1444"/>
    <cellStyle name="Hyperlink 12 3 2" xfId="3655"/>
    <cellStyle name="Hyperlink 12 4" xfId="2550"/>
    <cellStyle name="Hyperlink 13" xfId="607"/>
    <cellStyle name="Hyperlink 13 2" xfId="1720"/>
    <cellStyle name="Hyperlink 13 2 2" xfId="3931"/>
    <cellStyle name="Hyperlink 13 3" xfId="2826"/>
    <cellStyle name="Hyperlink 14" xfId="1159"/>
    <cellStyle name="Hyperlink 14 2" xfId="2272"/>
    <cellStyle name="Hyperlink 14 2 2" xfId="4483"/>
    <cellStyle name="Hyperlink 14 3" xfId="3378"/>
    <cellStyle name="Hyperlink 15" xfId="1168"/>
    <cellStyle name="Hyperlink 15 2" xfId="3379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3" xfId="1445"/>
    <cellStyle name="Hyperlink 2 10 3 2" xfId="3656"/>
    <cellStyle name="Hyperlink 2 10 4" xfId="2551"/>
    <cellStyle name="Hyperlink 2 11" xfId="608"/>
    <cellStyle name="Hyperlink 2 11 2" xfId="1721"/>
    <cellStyle name="Hyperlink 2 11 2 2" xfId="3932"/>
    <cellStyle name="Hyperlink 2 11 3" xfId="2827"/>
    <cellStyle name="Hyperlink 2 12" xfId="1169"/>
    <cellStyle name="Hyperlink 2 12 2" xfId="3380"/>
    <cellStyle name="Hyperlink 2 13" xfId="227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1" xfId="1171"/>
    <cellStyle name="Hyperlink 2 2 11 2" xfId="3382"/>
    <cellStyle name="Hyperlink 2 2 12" xfId="2277"/>
    <cellStyle name="Hyperlink 2 2 2" xfId="62"/>
    <cellStyle name="Hyperlink 2 2 2 10" xfId="228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3" xfId="1620"/>
    <cellStyle name="Hyperlink 2 2 2 2 2 2 2 2 3 2" xfId="3831"/>
    <cellStyle name="Hyperlink 2 2 2 2 2 2 2 2 4" xfId="272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4" xfId="1344"/>
    <cellStyle name="Hyperlink 2 2 2 2 2 2 2 4 2" xfId="3555"/>
    <cellStyle name="Hyperlink 2 2 2 2 2 2 2 5" xfId="245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3" xfId="1712"/>
    <cellStyle name="Hyperlink 2 2 2 2 2 2 3 2 3 2" xfId="3923"/>
    <cellStyle name="Hyperlink 2 2 2 2 2 2 3 2 4" xfId="281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4" xfId="1436"/>
    <cellStyle name="Hyperlink 2 2 2 2 2 2 3 4 2" xfId="3647"/>
    <cellStyle name="Hyperlink 2 2 2 2 2 2 3 5" xfId="254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3" xfId="1528"/>
    <cellStyle name="Hyperlink 2 2 2 2 2 2 4 3 2" xfId="3739"/>
    <cellStyle name="Hyperlink 2 2 2 2 2 2 4 4" xfId="263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6" xfId="1252"/>
    <cellStyle name="Hyperlink 2 2 2 2 2 2 6 2" xfId="3463"/>
    <cellStyle name="Hyperlink 2 2 2 2 2 2 7" xfId="235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3" xfId="1574"/>
    <cellStyle name="Hyperlink 2 2 2 2 2 3 2 3 2" xfId="3785"/>
    <cellStyle name="Hyperlink 2 2 2 2 2 3 2 4" xfId="268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4" xfId="1298"/>
    <cellStyle name="Hyperlink 2 2 2 2 2 3 4 2" xfId="3509"/>
    <cellStyle name="Hyperlink 2 2 2 2 2 3 5" xfId="240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3" xfId="1666"/>
    <cellStyle name="Hyperlink 2 2 2 2 2 4 2 3 2" xfId="3877"/>
    <cellStyle name="Hyperlink 2 2 2 2 2 4 2 4" xfId="277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4" xfId="1390"/>
    <cellStyle name="Hyperlink 2 2 2 2 2 4 4 2" xfId="3601"/>
    <cellStyle name="Hyperlink 2 2 2 2 2 4 5" xfId="249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3" xfId="1482"/>
    <cellStyle name="Hyperlink 2 2 2 2 2 5 3 2" xfId="3693"/>
    <cellStyle name="Hyperlink 2 2 2 2 2 5 4" xfId="258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7" xfId="1206"/>
    <cellStyle name="Hyperlink 2 2 2 2 2 7 2" xfId="3417"/>
    <cellStyle name="Hyperlink 2 2 2 2 2 8" xfId="231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3" xfId="1600"/>
    <cellStyle name="Hyperlink 2 2 2 2 3 2 2 3 2" xfId="3811"/>
    <cellStyle name="Hyperlink 2 2 2 2 3 2 2 4" xfId="270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4" xfId="1324"/>
    <cellStyle name="Hyperlink 2 2 2 2 3 2 4 2" xfId="3535"/>
    <cellStyle name="Hyperlink 2 2 2 2 3 2 5" xfId="243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3" xfId="1692"/>
    <cellStyle name="Hyperlink 2 2 2 2 3 3 2 3 2" xfId="3903"/>
    <cellStyle name="Hyperlink 2 2 2 2 3 3 2 4" xfId="279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4" xfId="1416"/>
    <cellStyle name="Hyperlink 2 2 2 2 3 3 4 2" xfId="3627"/>
    <cellStyle name="Hyperlink 2 2 2 2 3 3 5" xfId="252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3" xfId="1508"/>
    <cellStyle name="Hyperlink 2 2 2 2 3 4 3 2" xfId="3719"/>
    <cellStyle name="Hyperlink 2 2 2 2 3 4 4" xfId="261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6" xfId="1232"/>
    <cellStyle name="Hyperlink 2 2 2 2 3 6 2" xfId="3443"/>
    <cellStyle name="Hyperlink 2 2 2 2 3 7" xfId="233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3" xfId="1554"/>
    <cellStyle name="Hyperlink 2 2 2 2 4 2 3 2" xfId="3765"/>
    <cellStyle name="Hyperlink 2 2 2 2 4 2 4" xfId="266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4" xfId="1278"/>
    <cellStyle name="Hyperlink 2 2 2 2 4 4 2" xfId="3489"/>
    <cellStyle name="Hyperlink 2 2 2 2 4 5" xfId="238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3" xfId="1646"/>
    <cellStyle name="Hyperlink 2 2 2 2 5 2 3 2" xfId="3857"/>
    <cellStyle name="Hyperlink 2 2 2 2 5 2 4" xfId="275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4" xfId="1370"/>
    <cellStyle name="Hyperlink 2 2 2 2 5 4 2" xfId="3581"/>
    <cellStyle name="Hyperlink 2 2 2 2 5 5" xfId="247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3" xfId="1462"/>
    <cellStyle name="Hyperlink 2 2 2 2 6 3 2" xfId="3673"/>
    <cellStyle name="Hyperlink 2 2 2 2 6 4" xfId="2568"/>
    <cellStyle name="Hyperlink 2 2 2 2 7" xfId="625"/>
    <cellStyle name="Hyperlink 2 2 2 2 7 2" xfId="1738"/>
    <cellStyle name="Hyperlink 2 2 2 2 7 2 2" xfId="3949"/>
    <cellStyle name="Hyperlink 2 2 2 2 7 3" xfId="284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3" xfId="1610"/>
    <cellStyle name="Hyperlink 2 2 2 3 2 2 2 3 2" xfId="3821"/>
    <cellStyle name="Hyperlink 2 2 2 3 2 2 2 4" xfId="271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4" xfId="1334"/>
    <cellStyle name="Hyperlink 2 2 2 3 2 2 4 2" xfId="3545"/>
    <cellStyle name="Hyperlink 2 2 2 3 2 2 5" xfId="244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3" xfId="1702"/>
    <cellStyle name="Hyperlink 2 2 2 3 2 3 2 3 2" xfId="3913"/>
    <cellStyle name="Hyperlink 2 2 2 3 2 3 2 4" xfId="280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4" xfId="1426"/>
    <cellStyle name="Hyperlink 2 2 2 3 2 3 4 2" xfId="3637"/>
    <cellStyle name="Hyperlink 2 2 2 3 2 3 5" xfId="253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3" xfId="1518"/>
    <cellStyle name="Hyperlink 2 2 2 3 2 4 3 2" xfId="3729"/>
    <cellStyle name="Hyperlink 2 2 2 3 2 4 4" xfId="262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6" xfId="1242"/>
    <cellStyle name="Hyperlink 2 2 2 3 2 6 2" xfId="3453"/>
    <cellStyle name="Hyperlink 2 2 2 3 2 7" xfId="234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3" xfId="1564"/>
    <cellStyle name="Hyperlink 2 2 2 3 3 2 3 2" xfId="3775"/>
    <cellStyle name="Hyperlink 2 2 2 3 3 2 4" xfId="267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4" xfId="1288"/>
    <cellStyle name="Hyperlink 2 2 2 3 3 4 2" xfId="3499"/>
    <cellStyle name="Hyperlink 2 2 2 3 3 5" xfId="239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3" xfId="1656"/>
    <cellStyle name="Hyperlink 2 2 2 3 4 2 3 2" xfId="3867"/>
    <cellStyle name="Hyperlink 2 2 2 3 4 2 4" xfId="276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4" xfId="1380"/>
    <cellStyle name="Hyperlink 2 2 2 3 4 4 2" xfId="3591"/>
    <cellStyle name="Hyperlink 2 2 2 3 4 5" xfId="248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3" xfId="1472"/>
    <cellStyle name="Hyperlink 2 2 2 3 5 3 2" xfId="3683"/>
    <cellStyle name="Hyperlink 2 2 2 3 5 4" xfId="2578"/>
    <cellStyle name="Hyperlink 2 2 2 3 6" xfId="635"/>
    <cellStyle name="Hyperlink 2 2 2 3 6 2" xfId="1748"/>
    <cellStyle name="Hyperlink 2 2 2 3 6 2 2" xfId="3959"/>
    <cellStyle name="Hyperlink 2 2 2 3 6 3" xfId="2854"/>
    <cellStyle name="Hyperlink 2 2 2 3 7" xfId="1196"/>
    <cellStyle name="Hyperlink 2 2 2 3 7 2" xfId="3407"/>
    <cellStyle name="Hyperlink 2 2 2 3 8" xfId="230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3" xfId="1590"/>
    <cellStyle name="Hyperlink 2 2 2 4 2 2 3 2" xfId="3801"/>
    <cellStyle name="Hyperlink 2 2 2 4 2 2 4" xfId="269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4" xfId="1314"/>
    <cellStyle name="Hyperlink 2 2 2 4 2 4 2" xfId="3525"/>
    <cellStyle name="Hyperlink 2 2 2 4 2 5" xfId="242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3" xfId="1682"/>
    <cellStyle name="Hyperlink 2 2 2 4 3 2 3 2" xfId="3893"/>
    <cellStyle name="Hyperlink 2 2 2 4 3 2 4" xfId="278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4" xfId="1406"/>
    <cellStyle name="Hyperlink 2 2 2 4 3 4 2" xfId="3617"/>
    <cellStyle name="Hyperlink 2 2 2 4 3 5" xfId="251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3" xfId="1498"/>
    <cellStyle name="Hyperlink 2 2 2 4 4 3 2" xfId="3709"/>
    <cellStyle name="Hyperlink 2 2 2 4 4 4" xfId="2604"/>
    <cellStyle name="Hyperlink 2 2 2 4 5" xfId="661"/>
    <cellStyle name="Hyperlink 2 2 2 4 5 2" xfId="1774"/>
    <cellStyle name="Hyperlink 2 2 2 4 5 2 2" xfId="3985"/>
    <cellStyle name="Hyperlink 2 2 2 4 5 3" xfId="2880"/>
    <cellStyle name="Hyperlink 2 2 2 4 6" xfId="1222"/>
    <cellStyle name="Hyperlink 2 2 2 4 6 2" xfId="3433"/>
    <cellStyle name="Hyperlink 2 2 2 4 7" xfId="232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3" xfId="1544"/>
    <cellStyle name="Hyperlink 2 2 2 5 2 3 2" xfId="3755"/>
    <cellStyle name="Hyperlink 2 2 2 5 2 4" xfId="2650"/>
    <cellStyle name="Hyperlink 2 2 2 5 3" xfId="707"/>
    <cellStyle name="Hyperlink 2 2 2 5 3 2" xfId="1820"/>
    <cellStyle name="Hyperlink 2 2 2 5 3 2 2" xfId="4031"/>
    <cellStyle name="Hyperlink 2 2 2 5 3 3" xfId="2926"/>
    <cellStyle name="Hyperlink 2 2 2 5 4" xfId="1268"/>
    <cellStyle name="Hyperlink 2 2 2 5 4 2" xfId="3479"/>
    <cellStyle name="Hyperlink 2 2 2 5 5" xfId="237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3" xfId="1636"/>
    <cellStyle name="Hyperlink 2 2 2 6 2 3 2" xfId="3847"/>
    <cellStyle name="Hyperlink 2 2 2 6 2 4" xfId="2742"/>
    <cellStyle name="Hyperlink 2 2 2 6 3" xfId="799"/>
    <cellStyle name="Hyperlink 2 2 2 6 3 2" xfId="1912"/>
    <cellStyle name="Hyperlink 2 2 2 6 3 2 2" xfId="4123"/>
    <cellStyle name="Hyperlink 2 2 2 6 3 3" xfId="3018"/>
    <cellStyle name="Hyperlink 2 2 2 6 4" xfId="1360"/>
    <cellStyle name="Hyperlink 2 2 2 6 4 2" xfId="3571"/>
    <cellStyle name="Hyperlink 2 2 2 6 5" xfId="246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3" xfId="1452"/>
    <cellStyle name="Hyperlink 2 2 2 7 3 2" xfId="3663"/>
    <cellStyle name="Hyperlink 2 2 2 7 4" xfId="2558"/>
    <cellStyle name="Hyperlink 2 2 2 8" xfId="615"/>
    <cellStyle name="Hyperlink 2 2 2 8 2" xfId="1728"/>
    <cellStyle name="Hyperlink 2 2 2 8 2 2" xfId="3939"/>
    <cellStyle name="Hyperlink 2 2 2 8 3" xfId="2834"/>
    <cellStyle name="Hyperlink 2 2 2 9" xfId="1176"/>
    <cellStyle name="Hyperlink 2 2 2 9 2" xfId="3387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3" xfId="1615"/>
    <cellStyle name="Hyperlink 2 2 3 2 2 2 2 3 2" xfId="3826"/>
    <cellStyle name="Hyperlink 2 2 3 2 2 2 2 4" xfId="272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4" xfId="1339"/>
    <cellStyle name="Hyperlink 2 2 3 2 2 2 4 2" xfId="3550"/>
    <cellStyle name="Hyperlink 2 2 3 2 2 2 5" xfId="244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3" xfId="1707"/>
    <cellStyle name="Hyperlink 2 2 3 2 2 3 2 3 2" xfId="3918"/>
    <cellStyle name="Hyperlink 2 2 3 2 2 3 2 4" xfId="281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4" xfId="1431"/>
    <cellStyle name="Hyperlink 2 2 3 2 2 3 4 2" xfId="3642"/>
    <cellStyle name="Hyperlink 2 2 3 2 2 3 5" xfId="253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3" xfId="1523"/>
    <cellStyle name="Hyperlink 2 2 3 2 2 4 3 2" xfId="3734"/>
    <cellStyle name="Hyperlink 2 2 3 2 2 4 4" xfId="262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6" xfId="1247"/>
    <cellStyle name="Hyperlink 2 2 3 2 2 6 2" xfId="3458"/>
    <cellStyle name="Hyperlink 2 2 3 2 2 7" xfId="235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3" xfId="1569"/>
    <cellStyle name="Hyperlink 2 2 3 2 3 2 3 2" xfId="3780"/>
    <cellStyle name="Hyperlink 2 2 3 2 3 2 4" xfId="267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4" xfId="1293"/>
    <cellStyle name="Hyperlink 2 2 3 2 3 4 2" xfId="3504"/>
    <cellStyle name="Hyperlink 2 2 3 2 3 5" xfId="239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3" xfId="1661"/>
    <cellStyle name="Hyperlink 2 2 3 2 4 2 3 2" xfId="3872"/>
    <cellStyle name="Hyperlink 2 2 3 2 4 2 4" xfId="276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4" xfId="1385"/>
    <cellStyle name="Hyperlink 2 2 3 2 4 4 2" xfId="3596"/>
    <cellStyle name="Hyperlink 2 2 3 2 4 5" xfId="249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3" xfId="1477"/>
    <cellStyle name="Hyperlink 2 2 3 2 5 3 2" xfId="3688"/>
    <cellStyle name="Hyperlink 2 2 3 2 5 4" xfId="2583"/>
    <cellStyle name="Hyperlink 2 2 3 2 6" xfId="640"/>
    <cellStyle name="Hyperlink 2 2 3 2 6 2" xfId="1753"/>
    <cellStyle name="Hyperlink 2 2 3 2 6 2 2" xfId="3964"/>
    <cellStyle name="Hyperlink 2 2 3 2 6 3" xfId="2859"/>
    <cellStyle name="Hyperlink 2 2 3 2 7" xfId="1201"/>
    <cellStyle name="Hyperlink 2 2 3 2 7 2" xfId="3412"/>
    <cellStyle name="Hyperlink 2 2 3 2 8" xfId="230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3" xfId="1595"/>
    <cellStyle name="Hyperlink 2 2 3 3 2 2 3 2" xfId="3806"/>
    <cellStyle name="Hyperlink 2 2 3 3 2 2 4" xfId="270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4" xfId="1319"/>
    <cellStyle name="Hyperlink 2 2 3 3 2 4 2" xfId="3530"/>
    <cellStyle name="Hyperlink 2 2 3 3 2 5" xfId="242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3" xfId="1687"/>
    <cellStyle name="Hyperlink 2 2 3 3 3 2 3 2" xfId="3898"/>
    <cellStyle name="Hyperlink 2 2 3 3 3 2 4" xfId="279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4" xfId="1411"/>
    <cellStyle name="Hyperlink 2 2 3 3 3 4 2" xfId="3622"/>
    <cellStyle name="Hyperlink 2 2 3 3 3 5" xfId="251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3" xfId="1503"/>
    <cellStyle name="Hyperlink 2 2 3 3 4 3 2" xfId="3714"/>
    <cellStyle name="Hyperlink 2 2 3 3 4 4" xfId="2609"/>
    <cellStyle name="Hyperlink 2 2 3 3 5" xfId="666"/>
    <cellStyle name="Hyperlink 2 2 3 3 5 2" xfId="1779"/>
    <cellStyle name="Hyperlink 2 2 3 3 5 2 2" xfId="3990"/>
    <cellStyle name="Hyperlink 2 2 3 3 5 3" xfId="2885"/>
    <cellStyle name="Hyperlink 2 2 3 3 6" xfId="1227"/>
    <cellStyle name="Hyperlink 2 2 3 3 6 2" xfId="3438"/>
    <cellStyle name="Hyperlink 2 2 3 3 7" xfId="233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3" xfId="1549"/>
    <cellStyle name="Hyperlink 2 2 3 4 2 3 2" xfId="3760"/>
    <cellStyle name="Hyperlink 2 2 3 4 2 4" xfId="2655"/>
    <cellStyle name="Hyperlink 2 2 3 4 3" xfId="712"/>
    <cellStyle name="Hyperlink 2 2 3 4 3 2" xfId="1825"/>
    <cellStyle name="Hyperlink 2 2 3 4 3 2 2" xfId="4036"/>
    <cellStyle name="Hyperlink 2 2 3 4 3 3" xfId="2931"/>
    <cellStyle name="Hyperlink 2 2 3 4 4" xfId="1273"/>
    <cellStyle name="Hyperlink 2 2 3 4 4 2" xfId="3484"/>
    <cellStyle name="Hyperlink 2 2 3 4 5" xfId="237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3" xfId="1641"/>
    <cellStyle name="Hyperlink 2 2 3 5 2 3 2" xfId="3852"/>
    <cellStyle name="Hyperlink 2 2 3 5 2 4" xfId="2747"/>
    <cellStyle name="Hyperlink 2 2 3 5 3" xfId="804"/>
    <cellStyle name="Hyperlink 2 2 3 5 3 2" xfId="1917"/>
    <cellStyle name="Hyperlink 2 2 3 5 3 2 2" xfId="4128"/>
    <cellStyle name="Hyperlink 2 2 3 5 3 3" xfId="3023"/>
    <cellStyle name="Hyperlink 2 2 3 5 4" xfId="1365"/>
    <cellStyle name="Hyperlink 2 2 3 5 4 2" xfId="3576"/>
    <cellStyle name="Hyperlink 2 2 3 5 5" xfId="247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3" xfId="1457"/>
    <cellStyle name="Hyperlink 2 2 3 6 3 2" xfId="3668"/>
    <cellStyle name="Hyperlink 2 2 3 6 4" xfId="2563"/>
    <cellStyle name="Hyperlink 2 2 3 7" xfId="620"/>
    <cellStyle name="Hyperlink 2 2 3 7 2" xfId="1733"/>
    <cellStyle name="Hyperlink 2 2 3 7 2 2" xfId="3944"/>
    <cellStyle name="Hyperlink 2 2 3 7 3" xfId="283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3" xfId="1605"/>
    <cellStyle name="Hyperlink 2 2 4 2 2 2 3 2" xfId="3816"/>
    <cellStyle name="Hyperlink 2 2 4 2 2 2 4" xfId="271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4" xfId="1329"/>
    <cellStyle name="Hyperlink 2 2 4 2 2 4 2" xfId="3540"/>
    <cellStyle name="Hyperlink 2 2 4 2 2 5" xfId="243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3" xfId="1697"/>
    <cellStyle name="Hyperlink 2 2 4 2 3 2 3 2" xfId="3908"/>
    <cellStyle name="Hyperlink 2 2 4 2 3 2 4" xfId="280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4" xfId="1421"/>
    <cellStyle name="Hyperlink 2 2 4 2 3 4 2" xfId="3632"/>
    <cellStyle name="Hyperlink 2 2 4 2 3 5" xfId="252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3" xfId="1513"/>
    <cellStyle name="Hyperlink 2 2 4 2 4 3 2" xfId="3724"/>
    <cellStyle name="Hyperlink 2 2 4 2 4 4" xfId="2619"/>
    <cellStyle name="Hyperlink 2 2 4 2 5" xfId="676"/>
    <cellStyle name="Hyperlink 2 2 4 2 5 2" xfId="1789"/>
    <cellStyle name="Hyperlink 2 2 4 2 5 2 2" xfId="4000"/>
    <cellStyle name="Hyperlink 2 2 4 2 5 3" xfId="2895"/>
    <cellStyle name="Hyperlink 2 2 4 2 6" xfId="1237"/>
    <cellStyle name="Hyperlink 2 2 4 2 6 2" xfId="3448"/>
    <cellStyle name="Hyperlink 2 2 4 2 7" xfId="234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3" xfId="1559"/>
    <cellStyle name="Hyperlink 2 2 4 3 2 3 2" xfId="3770"/>
    <cellStyle name="Hyperlink 2 2 4 3 2 4" xfId="2665"/>
    <cellStyle name="Hyperlink 2 2 4 3 3" xfId="722"/>
    <cellStyle name="Hyperlink 2 2 4 3 3 2" xfId="1835"/>
    <cellStyle name="Hyperlink 2 2 4 3 3 2 2" xfId="4046"/>
    <cellStyle name="Hyperlink 2 2 4 3 3 3" xfId="2941"/>
    <cellStyle name="Hyperlink 2 2 4 3 4" xfId="1283"/>
    <cellStyle name="Hyperlink 2 2 4 3 4 2" xfId="3494"/>
    <cellStyle name="Hyperlink 2 2 4 3 5" xfId="238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3" xfId="1651"/>
    <cellStyle name="Hyperlink 2 2 4 4 2 3 2" xfId="3862"/>
    <cellStyle name="Hyperlink 2 2 4 4 2 4" xfId="2757"/>
    <cellStyle name="Hyperlink 2 2 4 4 3" xfId="814"/>
    <cellStyle name="Hyperlink 2 2 4 4 3 2" xfId="1927"/>
    <cellStyle name="Hyperlink 2 2 4 4 3 2 2" xfId="4138"/>
    <cellStyle name="Hyperlink 2 2 4 4 3 3" xfId="3033"/>
    <cellStyle name="Hyperlink 2 2 4 4 4" xfId="1375"/>
    <cellStyle name="Hyperlink 2 2 4 4 4 2" xfId="3586"/>
    <cellStyle name="Hyperlink 2 2 4 4 5" xfId="248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3" xfId="1467"/>
    <cellStyle name="Hyperlink 2 2 4 5 3 2" xfId="3678"/>
    <cellStyle name="Hyperlink 2 2 4 5 4" xfId="2573"/>
    <cellStyle name="Hyperlink 2 2 4 6" xfId="630"/>
    <cellStyle name="Hyperlink 2 2 4 6 2" xfId="1743"/>
    <cellStyle name="Hyperlink 2 2 4 6 2 2" xfId="3954"/>
    <cellStyle name="Hyperlink 2 2 4 6 3" xfId="2849"/>
    <cellStyle name="Hyperlink 2 2 4 7" xfId="1191"/>
    <cellStyle name="Hyperlink 2 2 4 7 2" xfId="3402"/>
    <cellStyle name="Hyperlink 2 2 4 8" xfId="229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3" xfId="1626"/>
    <cellStyle name="Hyperlink 2 2 5 2 2 2 3 2" xfId="3837"/>
    <cellStyle name="Hyperlink 2 2 5 2 2 2 4" xfId="273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4" xfId="1350"/>
    <cellStyle name="Hyperlink 2 2 5 2 2 4 2" xfId="3561"/>
    <cellStyle name="Hyperlink 2 2 5 2 2 5" xfId="245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3" xfId="1718"/>
    <cellStyle name="Hyperlink 2 2 5 2 3 2 3 2" xfId="3929"/>
    <cellStyle name="Hyperlink 2 2 5 2 3 2 4" xfId="282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4" xfId="1442"/>
    <cellStyle name="Hyperlink 2 2 5 2 3 4 2" xfId="3653"/>
    <cellStyle name="Hyperlink 2 2 5 2 3 5" xfId="254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3" xfId="1534"/>
    <cellStyle name="Hyperlink 2 2 5 2 4 3 2" xfId="3745"/>
    <cellStyle name="Hyperlink 2 2 5 2 4 4" xfId="2640"/>
    <cellStyle name="Hyperlink 2 2 5 2 5" xfId="697"/>
    <cellStyle name="Hyperlink 2 2 5 2 5 2" xfId="1810"/>
    <cellStyle name="Hyperlink 2 2 5 2 5 2 2" xfId="4021"/>
    <cellStyle name="Hyperlink 2 2 5 2 5 3" xfId="2916"/>
    <cellStyle name="Hyperlink 2 2 5 2 6" xfId="1258"/>
    <cellStyle name="Hyperlink 2 2 5 2 6 2" xfId="3469"/>
    <cellStyle name="Hyperlink 2 2 5 2 7" xfId="236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3" xfId="1580"/>
    <cellStyle name="Hyperlink 2 2 5 3 2 3 2" xfId="3791"/>
    <cellStyle name="Hyperlink 2 2 5 3 2 4" xfId="2686"/>
    <cellStyle name="Hyperlink 2 2 5 3 3" xfId="743"/>
    <cellStyle name="Hyperlink 2 2 5 3 3 2" xfId="1856"/>
    <cellStyle name="Hyperlink 2 2 5 3 3 2 2" xfId="4067"/>
    <cellStyle name="Hyperlink 2 2 5 3 3 3" xfId="2962"/>
    <cellStyle name="Hyperlink 2 2 5 3 4" xfId="1304"/>
    <cellStyle name="Hyperlink 2 2 5 3 4 2" xfId="3515"/>
    <cellStyle name="Hyperlink 2 2 5 3 5" xfId="241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3" xfId="1672"/>
    <cellStyle name="Hyperlink 2 2 5 4 2 3 2" xfId="3883"/>
    <cellStyle name="Hyperlink 2 2 5 4 2 4" xfId="2778"/>
    <cellStyle name="Hyperlink 2 2 5 4 3" xfId="835"/>
    <cellStyle name="Hyperlink 2 2 5 4 3 2" xfId="1948"/>
    <cellStyle name="Hyperlink 2 2 5 4 3 2 2" xfId="4159"/>
    <cellStyle name="Hyperlink 2 2 5 4 3 3" xfId="3054"/>
    <cellStyle name="Hyperlink 2 2 5 4 4" xfId="1396"/>
    <cellStyle name="Hyperlink 2 2 5 4 4 2" xfId="3607"/>
    <cellStyle name="Hyperlink 2 2 5 4 5" xfId="250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3" xfId="1488"/>
    <cellStyle name="Hyperlink 2 2 5 5 3 2" xfId="3699"/>
    <cellStyle name="Hyperlink 2 2 5 5 4" xfId="2594"/>
    <cellStyle name="Hyperlink 2 2 5 6" xfId="651"/>
    <cellStyle name="Hyperlink 2 2 5 6 2" xfId="1764"/>
    <cellStyle name="Hyperlink 2 2 5 6 2 2" xfId="3975"/>
    <cellStyle name="Hyperlink 2 2 5 6 3" xfId="2870"/>
    <cellStyle name="Hyperlink 2 2 5 7" xfId="1212"/>
    <cellStyle name="Hyperlink 2 2 5 7 2" xfId="3423"/>
    <cellStyle name="Hyperlink 2 2 5 8" xfId="231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3" xfId="1585"/>
    <cellStyle name="Hyperlink 2 2 6 2 2 3 2" xfId="3796"/>
    <cellStyle name="Hyperlink 2 2 6 2 2 4" xfId="2691"/>
    <cellStyle name="Hyperlink 2 2 6 2 3" xfId="748"/>
    <cellStyle name="Hyperlink 2 2 6 2 3 2" xfId="1861"/>
    <cellStyle name="Hyperlink 2 2 6 2 3 2 2" xfId="4072"/>
    <cellStyle name="Hyperlink 2 2 6 2 3 3" xfId="2967"/>
    <cellStyle name="Hyperlink 2 2 6 2 4" xfId="1309"/>
    <cellStyle name="Hyperlink 2 2 6 2 4 2" xfId="3520"/>
    <cellStyle name="Hyperlink 2 2 6 2 5" xfId="241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3" xfId="1677"/>
    <cellStyle name="Hyperlink 2 2 6 3 2 3 2" xfId="3888"/>
    <cellStyle name="Hyperlink 2 2 6 3 2 4" xfId="2783"/>
    <cellStyle name="Hyperlink 2 2 6 3 3" xfId="840"/>
    <cellStyle name="Hyperlink 2 2 6 3 3 2" xfId="1953"/>
    <cellStyle name="Hyperlink 2 2 6 3 3 2 2" xfId="4164"/>
    <cellStyle name="Hyperlink 2 2 6 3 3 3" xfId="3059"/>
    <cellStyle name="Hyperlink 2 2 6 3 4" xfId="1401"/>
    <cellStyle name="Hyperlink 2 2 6 3 4 2" xfId="3612"/>
    <cellStyle name="Hyperlink 2 2 6 3 5" xfId="250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3" xfId="1493"/>
    <cellStyle name="Hyperlink 2 2 6 4 3 2" xfId="3704"/>
    <cellStyle name="Hyperlink 2 2 6 4 4" xfId="2599"/>
    <cellStyle name="Hyperlink 2 2 6 5" xfId="656"/>
    <cellStyle name="Hyperlink 2 2 6 5 2" xfId="1769"/>
    <cellStyle name="Hyperlink 2 2 6 5 2 2" xfId="3980"/>
    <cellStyle name="Hyperlink 2 2 6 5 3" xfId="2875"/>
    <cellStyle name="Hyperlink 2 2 6 6" xfId="1217"/>
    <cellStyle name="Hyperlink 2 2 6 6 2" xfId="3428"/>
    <cellStyle name="Hyperlink 2 2 6 7" xfId="232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3" xfId="1539"/>
    <cellStyle name="Hyperlink 2 2 7 2 3 2" xfId="3750"/>
    <cellStyle name="Hyperlink 2 2 7 2 4" xfId="2645"/>
    <cellStyle name="Hyperlink 2 2 7 3" xfId="702"/>
    <cellStyle name="Hyperlink 2 2 7 3 2" xfId="1815"/>
    <cellStyle name="Hyperlink 2 2 7 3 2 2" xfId="4026"/>
    <cellStyle name="Hyperlink 2 2 7 3 3" xfId="2921"/>
    <cellStyle name="Hyperlink 2 2 7 4" xfId="1263"/>
    <cellStyle name="Hyperlink 2 2 7 4 2" xfId="3474"/>
    <cellStyle name="Hyperlink 2 2 7 5" xfId="236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3" xfId="1631"/>
    <cellStyle name="Hyperlink 2 2 8 2 3 2" xfId="3842"/>
    <cellStyle name="Hyperlink 2 2 8 2 4" xfId="2737"/>
    <cellStyle name="Hyperlink 2 2 8 3" xfId="794"/>
    <cellStyle name="Hyperlink 2 2 8 3 2" xfId="1907"/>
    <cellStyle name="Hyperlink 2 2 8 3 2 2" xfId="4118"/>
    <cellStyle name="Hyperlink 2 2 8 3 3" xfId="3013"/>
    <cellStyle name="Hyperlink 2 2 8 4" xfId="1355"/>
    <cellStyle name="Hyperlink 2 2 8 4 2" xfId="3566"/>
    <cellStyle name="Hyperlink 2 2 8 5" xfId="246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3" xfId="1447"/>
    <cellStyle name="Hyperlink 2 2 9 3 2" xfId="3658"/>
    <cellStyle name="Hyperlink 2 2 9 4" xfId="2553"/>
    <cellStyle name="Hyperlink 2 3" xfId="60"/>
    <cellStyle name="Hyperlink 2 3 10" xfId="228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3" xfId="1618"/>
    <cellStyle name="Hyperlink 2 3 2 2 2 2 2 3 2" xfId="3829"/>
    <cellStyle name="Hyperlink 2 3 2 2 2 2 2 4" xfId="272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4" xfId="1342"/>
    <cellStyle name="Hyperlink 2 3 2 2 2 2 4 2" xfId="3553"/>
    <cellStyle name="Hyperlink 2 3 2 2 2 2 5" xfId="244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3" xfId="1710"/>
    <cellStyle name="Hyperlink 2 3 2 2 2 3 2 3 2" xfId="3921"/>
    <cellStyle name="Hyperlink 2 3 2 2 2 3 2 4" xfId="281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4" xfId="1434"/>
    <cellStyle name="Hyperlink 2 3 2 2 2 3 4 2" xfId="3645"/>
    <cellStyle name="Hyperlink 2 3 2 2 2 3 5" xfId="254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3" xfId="1526"/>
    <cellStyle name="Hyperlink 2 3 2 2 2 4 3 2" xfId="3737"/>
    <cellStyle name="Hyperlink 2 3 2 2 2 4 4" xfId="263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6" xfId="1250"/>
    <cellStyle name="Hyperlink 2 3 2 2 2 6 2" xfId="3461"/>
    <cellStyle name="Hyperlink 2 3 2 2 2 7" xfId="235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3" xfId="1572"/>
    <cellStyle name="Hyperlink 2 3 2 2 3 2 3 2" xfId="3783"/>
    <cellStyle name="Hyperlink 2 3 2 2 3 2 4" xfId="267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4" xfId="1296"/>
    <cellStyle name="Hyperlink 2 3 2 2 3 4 2" xfId="3507"/>
    <cellStyle name="Hyperlink 2 3 2 2 3 5" xfId="240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3" xfId="1664"/>
    <cellStyle name="Hyperlink 2 3 2 2 4 2 3 2" xfId="3875"/>
    <cellStyle name="Hyperlink 2 3 2 2 4 2 4" xfId="277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4" xfId="1388"/>
    <cellStyle name="Hyperlink 2 3 2 2 4 4 2" xfId="3599"/>
    <cellStyle name="Hyperlink 2 3 2 2 4 5" xfId="249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3" xfId="1480"/>
    <cellStyle name="Hyperlink 2 3 2 2 5 3 2" xfId="3691"/>
    <cellStyle name="Hyperlink 2 3 2 2 5 4" xfId="2586"/>
    <cellStyle name="Hyperlink 2 3 2 2 6" xfId="643"/>
    <cellStyle name="Hyperlink 2 3 2 2 6 2" xfId="1756"/>
    <cellStyle name="Hyperlink 2 3 2 2 6 2 2" xfId="3967"/>
    <cellStyle name="Hyperlink 2 3 2 2 6 3" xfId="2862"/>
    <cellStyle name="Hyperlink 2 3 2 2 7" xfId="1204"/>
    <cellStyle name="Hyperlink 2 3 2 2 7 2" xfId="3415"/>
    <cellStyle name="Hyperlink 2 3 2 2 8" xfId="231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3" xfId="1598"/>
    <cellStyle name="Hyperlink 2 3 2 3 2 2 3 2" xfId="3809"/>
    <cellStyle name="Hyperlink 2 3 2 3 2 2 4" xfId="270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4" xfId="1322"/>
    <cellStyle name="Hyperlink 2 3 2 3 2 4 2" xfId="3533"/>
    <cellStyle name="Hyperlink 2 3 2 3 2 5" xfId="242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3" xfId="1690"/>
    <cellStyle name="Hyperlink 2 3 2 3 3 2 3 2" xfId="3901"/>
    <cellStyle name="Hyperlink 2 3 2 3 3 2 4" xfId="279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4" xfId="1414"/>
    <cellStyle name="Hyperlink 2 3 2 3 3 4 2" xfId="3625"/>
    <cellStyle name="Hyperlink 2 3 2 3 3 5" xfId="252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3" xfId="1506"/>
    <cellStyle name="Hyperlink 2 3 2 3 4 3 2" xfId="3717"/>
    <cellStyle name="Hyperlink 2 3 2 3 4 4" xfId="2612"/>
    <cellStyle name="Hyperlink 2 3 2 3 5" xfId="669"/>
    <cellStyle name="Hyperlink 2 3 2 3 5 2" xfId="1782"/>
    <cellStyle name="Hyperlink 2 3 2 3 5 2 2" xfId="3993"/>
    <cellStyle name="Hyperlink 2 3 2 3 5 3" xfId="2888"/>
    <cellStyle name="Hyperlink 2 3 2 3 6" xfId="1230"/>
    <cellStyle name="Hyperlink 2 3 2 3 6 2" xfId="3441"/>
    <cellStyle name="Hyperlink 2 3 2 3 7" xfId="233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3" xfId="1552"/>
    <cellStyle name="Hyperlink 2 3 2 4 2 3 2" xfId="3763"/>
    <cellStyle name="Hyperlink 2 3 2 4 2 4" xfId="2658"/>
    <cellStyle name="Hyperlink 2 3 2 4 3" xfId="715"/>
    <cellStyle name="Hyperlink 2 3 2 4 3 2" xfId="1828"/>
    <cellStyle name="Hyperlink 2 3 2 4 3 2 2" xfId="4039"/>
    <cellStyle name="Hyperlink 2 3 2 4 3 3" xfId="2934"/>
    <cellStyle name="Hyperlink 2 3 2 4 4" xfId="1276"/>
    <cellStyle name="Hyperlink 2 3 2 4 4 2" xfId="3487"/>
    <cellStyle name="Hyperlink 2 3 2 4 5" xfId="238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3" xfId="1644"/>
    <cellStyle name="Hyperlink 2 3 2 5 2 3 2" xfId="3855"/>
    <cellStyle name="Hyperlink 2 3 2 5 2 4" xfId="2750"/>
    <cellStyle name="Hyperlink 2 3 2 5 3" xfId="807"/>
    <cellStyle name="Hyperlink 2 3 2 5 3 2" xfId="1920"/>
    <cellStyle name="Hyperlink 2 3 2 5 3 2 2" xfId="4131"/>
    <cellStyle name="Hyperlink 2 3 2 5 3 3" xfId="3026"/>
    <cellStyle name="Hyperlink 2 3 2 5 4" xfId="1368"/>
    <cellStyle name="Hyperlink 2 3 2 5 4 2" xfId="3579"/>
    <cellStyle name="Hyperlink 2 3 2 5 5" xfId="247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3" xfId="1460"/>
    <cellStyle name="Hyperlink 2 3 2 6 3 2" xfId="3671"/>
    <cellStyle name="Hyperlink 2 3 2 6 4" xfId="2566"/>
    <cellStyle name="Hyperlink 2 3 2 7" xfId="623"/>
    <cellStyle name="Hyperlink 2 3 2 7 2" xfId="1736"/>
    <cellStyle name="Hyperlink 2 3 2 7 2 2" xfId="3947"/>
    <cellStyle name="Hyperlink 2 3 2 7 3" xfId="284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3" xfId="1608"/>
    <cellStyle name="Hyperlink 2 3 3 2 2 2 3 2" xfId="3819"/>
    <cellStyle name="Hyperlink 2 3 3 2 2 2 4" xfId="271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4" xfId="1332"/>
    <cellStyle name="Hyperlink 2 3 3 2 2 4 2" xfId="3543"/>
    <cellStyle name="Hyperlink 2 3 3 2 2 5" xfId="243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3" xfId="1700"/>
    <cellStyle name="Hyperlink 2 3 3 2 3 2 3 2" xfId="3911"/>
    <cellStyle name="Hyperlink 2 3 3 2 3 2 4" xfId="280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4" xfId="1424"/>
    <cellStyle name="Hyperlink 2 3 3 2 3 4 2" xfId="3635"/>
    <cellStyle name="Hyperlink 2 3 3 2 3 5" xfId="253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3" xfId="1516"/>
    <cellStyle name="Hyperlink 2 3 3 2 4 3 2" xfId="3727"/>
    <cellStyle name="Hyperlink 2 3 3 2 4 4" xfId="2622"/>
    <cellStyle name="Hyperlink 2 3 3 2 5" xfId="679"/>
    <cellStyle name="Hyperlink 2 3 3 2 5 2" xfId="1792"/>
    <cellStyle name="Hyperlink 2 3 3 2 5 2 2" xfId="4003"/>
    <cellStyle name="Hyperlink 2 3 3 2 5 3" xfId="2898"/>
    <cellStyle name="Hyperlink 2 3 3 2 6" xfId="1240"/>
    <cellStyle name="Hyperlink 2 3 3 2 6 2" xfId="3451"/>
    <cellStyle name="Hyperlink 2 3 3 2 7" xfId="234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3" xfId="1562"/>
    <cellStyle name="Hyperlink 2 3 3 3 2 3 2" xfId="3773"/>
    <cellStyle name="Hyperlink 2 3 3 3 2 4" xfId="2668"/>
    <cellStyle name="Hyperlink 2 3 3 3 3" xfId="725"/>
    <cellStyle name="Hyperlink 2 3 3 3 3 2" xfId="1838"/>
    <cellStyle name="Hyperlink 2 3 3 3 3 2 2" xfId="4049"/>
    <cellStyle name="Hyperlink 2 3 3 3 3 3" xfId="2944"/>
    <cellStyle name="Hyperlink 2 3 3 3 4" xfId="1286"/>
    <cellStyle name="Hyperlink 2 3 3 3 4 2" xfId="3497"/>
    <cellStyle name="Hyperlink 2 3 3 3 5" xfId="239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3" xfId="1654"/>
    <cellStyle name="Hyperlink 2 3 3 4 2 3 2" xfId="3865"/>
    <cellStyle name="Hyperlink 2 3 3 4 2 4" xfId="2760"/>
    <cellStyle name="Hyperlink 2 3 3 4 3" xfId="817"/>
    <cellStyle name="Hyperlink 2 3 3 4 3 2" xfId="1930"/>
    <cellStyle name="Hyperlink 2 3 3 4 3 2 2" xfId="4141"/>
    <cellStyle name="Hyperlink 2 3 3 4 3 3" xfId="3036"/>
    <cellStyle name="Hyperlink 2 3 3 4 4" xfId="1378"/>
    <cellStyle name="Hyperlink 2 3 3 4 4 2" xfId="3589"/>
    <cellStyle name="Hyperlink 2 3 3 4 5" xfId="248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3" xfId="1470"/>
    <cellStyle name="Hyperlink 2 3 3 5 3 2" xfId="3681"/>
    <cellStyle name="Hyperlink 2 3 3 5 4" xfId="2576"/>
    <cellStyle name="Hyperlink 2 3 3 6" xfId="633"/>
    <cellStyle name="Hyperlink 2 3 3 6 2" xfId="1746"/>
    <cellStyle name="Hyperlink 2 3 3 6 2 2" xfId="3957"/>
    <cellStyle name="Hyperlink 2 3 3 6 3" xfId="2852"/>
    <cellStyle name="Hyperlink 2 3 3 7" xfId="1194"/>
    <cellStyle name="Hyperlink 2 3 3 7 2" xfId="3405"/>
    <cellStyle name="Hyperlink 2 3 3 8" xfId="230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3" xfId="1588"/>
    <cellStyle name="Hyperlink 2 3 4 2 2 3 2" xfId="3799"/>
    <cellStyle name="Hyperlink 2 3 4 2 2 4" xfId="2694"/>
    <cellStyle name="Hyperlink 2 3 4 2 3" xfId="751"/>
    <cellStyle name="Hyperlink 2 3 4 2 3 2" xfId="1864"/>
    <cellStyle name="Hyperlink 2 3 4 2 3 2 2" xfId="4075"/>
    <cellStyle name="Hyperlink 2 3 4 2 3 3" xfId="2970"/>
    <cellStyle name="Hyperlink 2 3 4 2 4" xfId="1312"/>
    <cellStyle name="Hyperlink 2 3 4 2 4 2" xfId="3523"/>
    <cellStyle name="Hyperlink 2 3 4 2 5" xfId="241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3" xfId="1680"/>
    <cellStyle name="Hyperlink 2 3 4 3 2 3 2" xfId="3891"/>
    <cellStyle name="Hyperlink 2 3 4 3 2 4" xfId="2786"/>
    <cellStyle name="Hyperlink 2 3 4 3 3" xfId="843"/>
    <cellStyle name="Hyperlink 2 3 4 3 3 2" xfId="1956"/>
    <cellStyle name="Hyperlink 2 3 4 3 3 2 2" xfId="4167"/>
    <cellStyle name="Hyperlink 2 3 4 3 3 3" xfId="3062"/>
    <cellStyle name="Hyperlink 2 3 4 3 4" xfId="1404"/>
    <cellStyle name="Hyperlink 2 3 4 3 4 2" xfId="3615"/>
    <cellStyle name="Hyperlink 2 3 4 3 5" xfId="251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3" xfId="1496"/>
    <cellStyle name="Hyperlink 2 3 4 4 3 2" xfId="3707"/>
    <cellStyle name="Hyperlink 2 3 4 4 4" xfId="2602"/>
    <cellStyle name="Hyperlink 2 3 4 5" xfId="659"/>
    <cellStyle name="Hyperlink 2 3 4 5 2" xfId="1772"/>
    <cellStyle name="Hyperlink 2 3 4 5 2 2" xfId="3983"/>
    <cellStyle name="Hyperlink 2 3 4 5 3" xfId="2878"/>
    <cellStyle name="Hyperlink 2 3 4 6" xfId="1220"/>
    <cellStyle name="Hyperlink 2 3 4 6 2" xfId="3431"/>
    <cellStyle name="Hyperlink 2 3 4 7" xfId="232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3" xfId="1542"/>
    <cellStyle name="Hyperlink 2 3 5 2 3 2" xfId="3753"/>
    <cellStyle name="Hyperlink 2 3 5 2 4" xfId="2648"/>
    <cellStyle name="Hyperlink 2 3 5 3" xfId="705"/>
    <cellStyle name="Hyperlink 2 3 5 3 2" xfId="1818"/>
    <cellStyle name="Hyperlink 2 3 5 3 2 2" xfId="4029"/>
    <cellStyle name="Hyperlink 2 3 5 3 3" xfId="2924"/>
    <cellStyle name="Hyperlink 2 3 5 4" xfId="1266"/>
    <cellStyle name="Hyperlink 2 3 5 4 2" xfId="3477"/>
    <cellStyle name="Hyperlink 2 3 5 5" xfId="237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3" xfId="1634"/>
    <cellStyle name="Hyperlink 2 3 6 2 3 2" xfId="3845"/>
    <cellStyle name="Hyperlink 2 3 6 2 4" xfId="2740"/>
    <cellStyle name="Hyperlink 2 3 6 3" xfId="797"/>
    <cellStyle name="Hyperlink 2 3 6 3 2" xfId="1910"/>
    <cellStyle name="Hyperlink 2 3 6 3 2 2" xfId="4121"/>
    <cellStyle name="Hyperlink 2 3 6 3 3" xfId="3016"/>
    <cellStyle name="Hyperlink 2 3 6 4" xfId="1358"/>
    <cellStyle name="Hyperlink 2 3 6 4 2" xfId="3569"/>
    <cellStyle name="Hyperlink 2 3 6 5" xfId="246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3" xfId="1450"/>
    <cellStyle name="Hyperlink 2 3 7 3 2" xfId="3661"/>
    <cellStyle name="Hyperlink 2 3 7 4" xfId="2556"/>
    <cellStyle name="Hyperlink 2 3 8" xfId="613"/>
    <cellStyle name="Hyperlink 2 3 8 2" xfId="1726"/>
    <cellStyle name="Hyperlink 2 3 8 2 2" xfId="3937"/>
    <cellStyle name="Hyperlink 2 3 8 3" xfId="2832"/>
    <cellStyle name="Hyperlink 2 3 9" xfId="1174"/>
    <cellStyle name="Hyperlink 2 3 9 2" xfId="3385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3" xfId="1613"/>
    <cellStyle name="Hyperlink 2 4 2 2 2 2 3 2" xfId="3824"/>
    <cellStyle name="Hyperlink 2 4 2 2 2 2 4" xfId="271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4" xfId="1337"/>
    <cellStyle name="Hyperlink 2 4 2 2 2 4 2" xfId="3548"/>
    <cellStyle name="Hyperlink 2 4 2 2 2 5" xfId="244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3" xfId="1705"/>
    <cellStyle name="Hyperlink 2 4 2 2 3 2 3 2" xfId="3916"/>
    <cellStyle name="Hyperlink 2 4 2 2 3 2 4" xfId="281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4" xfId="1429"/>
    <cellStyle name="Hyperlink 2 4 2 2 3 4 2" xfId="3640"/>
    <cellStyle name="Hyperlink 2 4 2 2 3 5" xfId="253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3" xfId="1521"/>
    <cellStyle name="Hyperlink 2 4 2 2 4 3 2" xfId="3732"/>
    <cellStyle name="Hyperlink 2 4 2 2 4 4" xfId="2627"/>
    <cellStyle name="Hyperlink 2 4 2 2 5" xfId="684"/>
    <cellStyle name="Hyperlink 2 4 2 2 5 2" xfId="1797"/>
    <cellStyle name="Hyperlink 2 4 2 2 5 2 2" xfId="4008"/>
    <cellStyle name="Hyperlink 2 4 2 2 5 3" xfId="2903"/>
    <cellStyle name="Hyperlink 2 4 2 2 6" xfId="1245"/>
    <cellStyle name="Hyperlink 2 4 2 2 6 2" xfId="3456"/>
    <cellStyle name="Hyperlink 2 4 2 2 7" xfId="235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3" xfId="1567"/>
    <cellStyle name="Hyperlink 2 4 2 3 2 3 2" xfId="3778"/>
    <cellStyle name="Hyperlink 2 4 2 3 2 4" xfId="2673"/>
    <cellStyle name="Hyperlink 2 4 2 3 3" xfId="730"/>
    <cellStyle name="Hyperlink 2 4 2 3 3 2" xfId="1843"/>
    <cellStyle name="Hyperlink 2 4 2 3 3 2 2" xfId="4054"/>
    <cellStyle name="Hyperlink 2 4 2 3 3 3" xfId="2949"/>
    <cellStyle name="Hyperlink 2 4 2 3 4" xfId="1291"/>
    <cellStyle name="Hyperlink 2 4 2 3 4 2" xfId="3502"/>
    <cellStyle name="Hyperlink 2 4 2 3 5" xfId="239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3" xfId="1659"/>
    <cellStyle name="Hyperlink 2 4 2 4 2 3 2" xfId="3870"/>
    <cellStyle name="Hyperlink 2 4 2 4 2 4" xfId="2765"/>
    <cellStyle name="Hyperlink 2 4 2 4 3" xfId="822"/>
    <cellStyle name="Hyperlink 2 4 2 4 3 2" xfId="1935"/>
    <cellStyle name="Hyperlink 2 4 2 4 3 2 2" xfId="4146"/>
    <cellStyle name="Hyperlink 2 4 2 4 3 3" xfId="3041"/>
    <cellStyle name="Hyperlink 2 4 2 4 4" xfId="1383"/>
    <cellStyle name="Hyperlink 2 4 2 4 4 2" xfId="3594"/>
    <cellStyle name="Hyperlink 2 4 2 4 5" xfId="248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3" xfId="1475"/>
    <cellStyle name="Hyperlink 2 4 2 5 3 2" xfId="3686"/>
    <cellStyle name="Hyperlink 2 4 2 5 4" xfId="2581"/>
    <cellStyle name="Hyperlink 2 4 2 6" xfId="638"/>
    <cellStyle name="Hyperlink 2 4 2 6 2" xfId="1751"/>
    <cellStyle name="Hyperlink 2 4 2 6 2 2" xfId="3962"/>
    <cellStyle name="Hyperlink 2 4 2 6 3" xfId="2857"/>
    <cellStyle name="Hyperlink 2 4 2 7" xfId="1199"/>
    <cellStyle name="Hyperlink 2 4 2 7 2" xfId="3410"/>
    <cellStyle name="Hyperlink 2 4 2 8" xfId="230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3" xfId="1593"/>
    <cellStyle name="Hyperlink 2 4 3 2 2 3 2" xfId="3804"/>
    <cellStyle name="Hyperlink 2 4 3 2 2 4" xfId="2699"/>
    <cellStyle name="Hyperlink 2 4 3 2 3" xfId="756"/>
    <cellStyle name="Hyperlink 2 4 3 2 3 2" xfId="1869"/>
    <cellStyle name="Hyperlink 2 4 3 2 3 2 2" xfId="4080"/>
    <cellStyle name="Hyperlink 2 4 3 2 3 3" xfId="2975"/>
    <cellStyle name="Hyperlink 2 4 3 2 4" xfId="1317"/>
    <cellStyle name="Hyperlink 2 4 3 2 4 2" xfId="3528"/>
    <cellStyle name="Hyperlink 2 4 3 2 5" xfId="242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3" xfId="1685"/>
    <cellStyle name="Hyperlink 2 4 3 3 2 3 2" xfId="3896"/>
    <cellStyle name="Hyperlink 2 4 3 3 2 4" xfId="2791"/>
    <cellStyle name="Hyperlink 2 4 3 3 3" xfId="848"/>
    <cellStyle name="Hyperlink 2 4 3 3 3 2" xfId="1961"/>
    <cellStyle name="Hyperlink 2 4 3 3 3 2 2" xfId="4172"/>
    <cellStyle name="Hyperlink 2 4 3 3 3 3" xfId="3067"/>
    <cellStyle name="Hyperlink 2 4 3 3 4" xfId="1409"/>
    <cellStyle name="Hyperlink 2 4 3 3 4 2" xfId="3620"/>
    <cellStyle name="Hyperlink 2 4 3 3 5" xfId="251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3" xfId="1501"/>
    <cellStyle name="Hyperlink 2 4 3 4 3 2" xfId="3712"/>
    <cellStyle name="Hyperlink 2 4 3 4 4" xfId="2607"/>
    <cellStyle name="Hyperlink 2 4 3 5" xfId="664"/>
    <cellStyle name="Hyperlink 2 4 3 5 2" xfId="1777"/>
    <cellStyle name="Hyperlink 2 4 3 5 2 2" xfId="3988"/>
    <cellStyle name="Hyperlink 2 4 3 5 3" xfId="2883"/>
    <cellStyle name="Hyperlink 2 4 3 6" xfId="1225"/>
    <cellStyle name="Hyperlink 2 4 3 6 2" xfId="3436"/>
    <cellStyle name="Hyperlink 2 4 3 7" xfId="233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3" xfId="1547"/>
    <cellStyle name="Hyperlink 2 4 4 2 3 2" xfId="3758"/>
    <cellStyle name="Hyperlink 2 4 4 2 4" xfId="2653"/>
    <cellStyle name="Hyperlink 2 4 4 3" xfId="710"/>
    <cellStyle name="Hyperlink 2 4 4 3 2" xfId="1823"/>
    <cellStyle name="Hyperlink 2 4 4 3 2 2" xfId="4034"/>
    <cellStyle name="Hyperlink 2 4 4 3 3" xfId="2929"/>
    <cellStyle name="Hyperlink 2 4 4 4" xfId="1271"/>
    <cellStyle name="Hyperlink 2 4 4 4 2" xfId="3482"/>
    <cellStyle name="Hyperlink 2 4 4 5" xfId="237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3" xfId="1639"/>
    <cellStyle name="Hyperlink 2 4 5 2 3 2" xfId="3850"/>
    <cellStyle name="Hyperlink 2 4 5 2 4" xfId="2745"/>
    <cellStyle name="Hyperlink 2 4 5 3" xfId="802"/>
    <cellStyle name="Hyperlink 2 4 5 3 2" xfId="1915"/>
    <cellStyle name="Hyperlink 2 4 5 3 2 2" xfId="4126"/>
    <cellStyle name="Hyperlink 2 4 5 3 3" xfId="3021"/>
    <cellStyle name="Hyperlink 2 4 5 4" xfId="1363"/>
    <cellStyle name="Hyperlink 2 4 5 4 2" xfId="3574"/>
    <cellStyle name="Hyperlink 2 4 5 5" xfId="246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3" xfId="1455"/>
    <cellStyle name="Hyperlink 2 4 6 3 2" xfId="3666"/>
    <cellStyle name="Hyperlink 2 4 6 4" xfId="2561"/>
    <cellStyle name="Hyperlink 2 4 7" xfId="618"/>
    <cellStyle name="Hyperlink 2 4 7 2" xfId="1731"/>
    <cellStyle name="Hyperlink 2 4 7 2 2" xfId="3942"/>
    <cellStyle name="Hyperlink 2 4 7 3" xfId="283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3" xfId="1603"/>
    <cellStyle name="Hyperlink 2 5 2 2 2 3 2" xfId="3814"/>
    <cellStyle name="Hyperlink 2 5 2 2 2 4" xfId="2709"/>
    <cellStyle name="Hyperlink 2 5 2 2 3" xfId="766"/>
    <cellStyle name="Hyperlink 2 5 2 2 3 2" xfId="1879"/>
    <cellStyle name="Hyperlink 2 5 2 2 3 2 2" xfId="4090"/>
    <cellStyle name="Hyperlink 2 5 2 2 3 3" xfId="2985"/>
    <cellStyle name="Hyperlink 2 5 2 2 4" xfId="1327"/>
    <cellStyle name="Hyperlink 2 5 2 2 4 2" xfId="3538"/>
    <cellStyle name="Hyperlink 2 5 2 2 5" xfId="243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3" xfId="1695"/>
    <cellStyle name="Hyperlink 2 5 2 3 2 3 2" xfId="3906"/>
    <cellStyle name="Hyperlink 2 5 2 3 2 4" xfId="2801"/>
    <cellStyle name="Hyperlink 2 5 2 3 3" xfId="858"/>
    <cellStyle name="Hyperlink 2 5 2 3 3 2" xfId="1971"/>
    <cellStyle name="Hyperlink 2 5 2 3 3 2 2" xfId="4182"/>
    <cellStyle name="Hyperlink 2 5 2 3 3 3" xfId="3077"/>
    <cellStyle name="Hyperlink 2 5 2 3 4" xfId="1419"/>
    <cellStyle name="Hyperlink 2 5 2 3 4 2" xfId="3630"/>
    <cellStyle name="Hyperlink 2 5 2 3 5" xfId="252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3" xfId="1511"/>
    <cellStyle name="Hyperlink 2 5 2 4 3 2" xfId="3722"/>
    <cellStyle name="Hyperlink 2 5 2 4 4" xfId="2617"/>
    <cellStyle name="Hyperlink 2 5 2 5" xfId="674"/>
    <cellStyle name="Hyperlink 2 5 2 5 2" xfId="1787"/>
    <cellStyle name="Hyperlink 2 5 2 5 2 2" xfId="3998"/>
    <cellStyle name="Hyperlink 2 5 2 5 3" xfId="2893"/>
    <cellStyle name="Hyperlink 2 5 2 6" xfId="1235"/>
    <cellStyle name="Hyperlink 2 5 2 6 2" xfId="3446"/>
    <cellStyle name="Hyperlink 2 5 2 7" xfId="234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3" xfId="1557"/>
    <cellStyle name="Hyperlink 2 5 3 2 3 2" xfId="3768"/>
    <cellStyle name="Hyperlink 2 5 3 2 4" xfId="2663"/>
    <cellStyle name="Hyperlink 2 5 3 3" xfId="720"/>
    <cellStyle name="Hyperlink 2 5 3 3 2" xfId="1833"/>
    <cellStyle name="Hyperlink 2 5 3 3 2 2" xfId="4044"/>
    <cellStyle name="Hyperlink 2 5 3 3 3" xfId="2939"/>
    <cellStyle name="Hyperlink 2 5 3 4" xfId="1281"/>
    <cellStyle name="Hyperlink 2 5 3 4 2" xfId="3492"/>
    <cellStyle name="Hyperlink 2 5 3 5" xfId="238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3" xfId="1649"/>
    <cellStyle name="Hyperlink 2 5 4 2 3 2" xfId="3860"/>
    <cellStyle name="Hyperlink 2 5 4 2 4" xfId="2755"/>
    <cellStyle name="Hyperlink 2 5 4 3" xfId="812"/>
    <cellStyle name="Hyperlink 2 5 4 3 2" xfId="1925"/>
    <cellStyle name="Hyperlink 2 5 4 3 2 2" xfId="4136"/>
    <cellStyle name="Hyperlink 2 5 4 3 3" xfId="3031"/>
    <cellStyle name="Hyperlink 2 5 4 4" xfId="1373"/>
    <cellStyle name="Hyperlink 2 5 4 4 2" xfId="3584"/>
    <cellStyle name="Hyperlink 2 5 4 5" xfId="247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3" xfId="1465"/>
    <cellStyle name="Hyperlink 2 5 5 3 2" xfId="3676"/>
    <cellStyle name="Hyperlink 2 5 5 4" xfId="2571"/>
    <cellStyle name="Hyperlink 2 5 6" xfId="628"/>
    <cellStyle name="Hyperlink 2 5 6 2" xfId="1741"/>
    <cellStyle name="Hyperlink 2 5 6 2 2" xfId="3952"/>
    <cellStyle name="Hyperlink 2 5 6 3" xfId="2847"/>
    <cellStyle name="Hyperlink 2 5 7" xfId="1189"/>
    <cellStyle name="Hyperlink 2 5 7 2" xfId="3400"/>
    <cellStyle name="Hyperlink 2 5 8" xfId="229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3" xfId="1624"/>
    <cellStyle name="Hyperlink 2 6 2 2 2 3 2" xfId="3835"/>
    <cellStyle name="Hyperlink 2 6 2 2 2 4" xfId="2730"/>
    <cellStyle name="Hyperlink 2 6 2 2 3" xfId="787"/>
    <cellStyle name="Hyperlink 2 6 2 2 3 2" xfId="1900"/>
    <cellStyle name="Hyperlink 2 6 2 2 3 2 2" xfId="4111"/>
    <cellStyle name="Hyperlink 2 6 2 2 3 3" xfId="3006"/>
    <cellStyle name="Hyperlink 2 6 2 2 4" xfId="1348"/>
    <cellStyle name="Hyperlink 2 6 2 2 4 2" xfId="3559"/>
    <cellStyle name="Hyperlink 2 6 2 2 5" xfId="245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3" xfId="1716"/>
    <cellStyle name="Hyperlink 2 6 2 3 2 3 2" xfId="3927"/>
    <cellStyle name="Hyperlink 2 6 2 3 2 4" xfId="2822"/>
    <cellStyle name="Hyperlink 2 6 2 3 3" xfId="879"/>
    <cellStyle name="Hyperlink 2 6 2 3 3 2" xfId="1992"/>
    <cellStyle name="Hyperlink 2 6 2 3 3 2 2" xfId="4203"/>
    <cellStyle name="Hyperlink 2 6 2 3 3 3" xfId="3098"/>
    <cellStyle name="Hyperlink 2 6 2 3 4" xfId="1440"/>
    <cellStyle name="Hyperlink 2 6 2 3 4 2" xfId="3651"/>
    <cellStyle name="Hyperlink 2 6 2 3 5" xfId="254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3" xfId="1532"/>
    <cellStyle name="Hyperlink 2 6 2 4 3 2" xfId="3743"/>
    <cellStyle name="Hyperlink 2 6 2 4 4" xfId="2638"/>
    <cellStyle name="Hyperlink 2 6 2 5" xfId="695"/>
    <cellStyle name="Hyperlink 2 6 2 5 2" xfId="1808"/>
    <cellStyle name="Hyperlink 2 6 2 5 2 2" xfId="4019"/>
    <cellStyle name="Hyperlink 2 6 2 5 3" xfId="2914"/>
    <cellStyle name="Hyperlink 2 6 2 6" xfId="1256"/>
    <cellStyle name="Hyperlink 2 6 2 6 2" xfId="3467"/>
    <cellStyle name="Hyperlink 2 6 2 7" xfId="236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3" xfId="1578"/>
    <cellStyle name="Hyperlink 2 6 3 2 3 2" xfId="3789"/>
    <cellStyle name="Hyperlink 2 6 3 2 4" xfId="2684"/>
    <cellStyle name="Hyperlink 2 6 3 3" xfId="741"/>
    <cellStyle name="Hyperlink 2 6 3 3 2" xfId="1854"/>
    <cellStyle name="Hyperlink 2 6 3 3 2 2" xfId="4065"/>
    <cellStyle name="Hyperlink 2 6 3 3 3" xfId="2960"/>
    <cellStyle name="Hyperlink 2 6 3 4" xfId="1302"/>
    <cellStyle name="Hyperlink 2 6 3 4 2" xfId="3513"/>
    <cellStyle name="Hyperlink 2 6 3 5" xfId="240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3" xfId="1670"/>
    <cellStyle name="Hyperlink 2 6 4 2 3 2" xfId="3881"/>
    <cellStyle name="Hyperlink 2 6 4 2 4" xfId="2776"/>
    <cellStyle name="Hyperlink 2 6 4 3" xfId="833"/>
    <cellStyle name="Hyperlink 2 6 4 3 2" xfId="1946"/>
    <cellStyle name="Hyperlink 2 6 4 3 2 2" xfId="4157"/>
    <cellStyle name="Hyperlink 2 6 4 3 3" xfId="3052"/>
    <cellStyle name="Hyperlink 2 6 4 4" xfId="1394"/>
    <cellStyle name="Hyperlink 2 6 4 4 2" xfId="3605"/>
    <cellStyle name="Hyperlink 2 6 4 5" xfId="250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3" xfId="1486"/>
    <cellStyle name="Hyperlink 2 6 5 3 2" xfId="3697"/>
    <cellStyle name="Hyperlink 2 6 5 4" xfId="2592"/>
    <cellStyle name="Hyperlink 2 6 6" xfId="649"/>
    <cellStyle name="Hyperlink 2 6 6 2" xfId="1762"/>
    <cellStyle name="Hyperlink 2 6 6 2 2" xfId="3973"/>
    <cellStyle name="Hyperlink 2 6 6 3" xfId="2868"/>
    <cellStyle name="Hyperlink 2 6 7" xfId="1210"/>
    <cellStyle name="Hyperlink 2 6 7 2" xfId="3421"/>
    <cellStyle name="Hyperlink 2 6 8" xfId="231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3" xfId="1583"/>
    <cellStyle name="Hyperlink 2 7 2 2 3 2" xfId="3794"/>
    <cellStyle name="Hyperlink 2 7 2 2 4" xfId="2689"/>
    <cellStyle name="Hyperlink 2 7 2 3" xfId="746"/>
    <cellStyle name="Hyperlink 2 7 2 3 2" xfId="1859"/>
    <cellStyle name="Hyperlink 2 7 2 3 2 2" xfId="4070"/>
    <cellStyle name="Hyperlink 2 7 2 3 3" xfId="2965"/>
    <cellStyle name="Hyperlink 2 7 2 4" xfId="1307"/>
    <cellStyle name="Hyperlink 2 7 2 4 2" xfId="3518"/>
    <cellStyle name="Hyperlink 2 7 2 5" xfId="241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3" xfId="1675"/>
    <cellStyle name="Hyperlink 2 7 3 2 3 2" xfId="3886"/>
    <cellStyle name="Hyperlink 2 7 3 2 4" xfId="2781"/>
    <cellStyle name="Hyperlink 2 7 3 3" xfId="838"/>
    <cellStyle name="Hyperlink 2 7 3 3 2" xfId="1951"/>
    <cellStyle name="Hyperlink 2 7 3 3 2 2" xfId="4162"/>
    <cellStyle name="Hyperlink 2 7 3 3 3" xfId="3057"/>
    <cellStyle name="Hyperlink 2 7 3 4" xfId="1399"/>
    <cellStyle name="Hyperlink 2 7 3 4 2" xfId="3610"/>
    <cellStyle name="Hyperlink 2 7 3 5" xfId="250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3" xfId="1491"/>
    <cellStyle name="Hyperlink 2 7 4 3 2" xfId="3702"/>
    <cellStyle name="Hyperlink 2 7 4 4" xfId="2597"/>
    <cellStyle name="Hyperlink 2 7 5" xfId="654"/>
    <cellStyle name="Hyperlink 2 7 5 2" xfId="1767"/>
    <cellStyle name="Hyperlink 2 7 5 2 2" xfId="3978"/>
    <cellStyle name="Hyperlink 2 7 5 3" xfId="2873"/>
    <cellStyle name="Hyperlink 2 7 6" xfId="1215"/>
    <cellStyle name="Hyperlink 2 7 6 2" xfId="3426"/>
    <cellStyle name="Hyperlink 2 7 7" xfId="232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3" xfId="1537"/>
    <cellStyle name="Hyperlink 2 8 2 3 2" xfId="3748"/>
    <cellStyle name="Hyperlink 2 8 2 4" xfId="2643"/>
    <cellStyle name="Hyperlink 2 8 3" xfId="700"/>
    <cellStyle name="Hyperlink 2 8 3 2" xfId="1813"/>
    <cellStyle name="Hyperlink 2 8 3 2 2" xfId="4024"/>
    <cellStyle name="Hyperlink 2 8 3 3" xfId="2919"/>
    <cellStyle name="Hyperlink 2 8 4" xfId="1261"/>
    <cellStyle name="Hyperlink 2 8 4 2" xfId="3472"/>
    <cellStyle name="Hyperlink 2 8 5" xfId="236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3" xfId="1629"/>
    <cellStyle name="Hyperlink 2 9 2 3 2" xfId="3840"/>
    <cellStyle name="Hyperlink 2 9 2 4" xfId="2735"/>
    <cellStyle name="Hyperlink 2 9 3" xfId="792"/>
    <cellStyle name="Hyperlink 2 9 3 2" xfId="1905"/>
    <cellStyle name="Hyperlink 2 9 3 2 2" xfId="4116"/>
    <cellStyle name="Hyperlink 2 9 3 3" xfId="3011"/>
    <cellStyle name="Hyperlink 2 9 4" xfId="1353"/>
    <cellStyle name="Hyperlink 2 9 4 2" xfId="3564"/>
    <cellStyle name="Hyperlink 2 9 5" xfId="245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1" xfId="1170"/>
    <cellStyle name="Hyperlink 3 11 2" xfId="3381"/>
    <cellStyle name="Hyperlink 3 12" xfId="2276"/>
    <cellStyle name="Hyperlink 3 2" xfId="61"/>
    <cellStyle name="Hyperlink 3 2 10" xfId="228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3" xfId="1619"/>
    <cellStyle name="Hyperlink 3 2 2 2 2 2 2 3 2" xfId="3830"/>
    <cellStyle name="Hyperlink 3 2 2 2 2 2 2 4" xfId="272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4" xfId="1343"/>
    <cellStyle name="Hyperlink 3 2 2 2 2 2 4 2" xfId="3554"/>
    <cellStyle name="Hyperlink 3 2 2 2 2 2 5" xfId="244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3" xfId="1711"/>
    <cellStyle name="Hyperlink 3 2 2 2 2 3 2 3 2" xfId="3922"/>
    <cellStyle name="Hyperlink 3 2 2 2 2 3 2 4" xfId="281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4" xfId="1435"/>
    <cellStyle name="Hyperlink 3 2 2 2 2 3 4 2" xfId="3646"/>
    <cellStyle name="Hyperlink 3 2 2 2 2 3 5" xfId="254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3" xfId="1527"/>
    <cellStyle name="Hyperlink 3 2 2 2 2 4 3 2" xfId="3738"/>
    <cellStyle name="Hyperlink 3 2 2 2 2 4 4" xfId="263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6" xfId="1251"/>
    <cellStyle name="Hyperlink 3 2 2 2 2 6 2" xfId="3462"/>
    <cellStyle name="Hyperlink 3 2 2 2 2 7" xfId="235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3" xfId="1573"/>
    <cellStyle name="Hyperlink 3 2 2 2 3 2 3 2" xfId="3784"/>
    <cellStyle name="Hyperlink 3 2 2 2 3 2 4" xfId="267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4" xfId="1297"/>
    <cellStyle name="Hyperlink 3 2 2 2 3 4 2" xfId="3508"/>
    <cellStyle name="Hyperlink 3 2 2 2 3 5" xfId="240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3" xfId="1665"/>
    <cellStyle name="Hyperlink 3 2 2 2 4 2 3 2" xfId="3876"/>
    <cellStyle name="Hyperlink 3 2 2 2 4 2 4" xfId="277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4" xfId="1389"/>
    <cellStyle name="Hyperlink 3 2 2 2 4 4 2" xfId="3600"/>
    <cellStyle name="Hyperlink 3 2 2 2 4 5" xfId="249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3" xfId="1481"/>
    <cellStyle name="Hyperlink 3 2 2 2 5 3 2" xfId="3692"/>
    <cellStyle name="Hyperlink 3 2 2 2 5 4" xfId="2587"/>
    <cellStyle name="Hyperlink 3 2 2 2 6" xfId="644"/>
    <cellStyle name="Hyperlink 3 2 2 2 6 2" xfId="1757"/>
    <cellStyle name="Hyperlink 3 2 2 2 6 2 2" xfId="3968"/>
    <cellStyle name="Hyperlink 3 2 2 2 6 3" xfId="2863"/>
    <cellStyle name="Hyperlink 3 2 2 2 7" xfId="1205"/>
    <cellStyle name="Hyperlink 3 2 2 2 7 2" xfId="3416"/>
    <cellStyle name="Hyperlink 3 2 2 2 8" xfId="231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3" xfId="1599"/>
    <cellStyle name="Hyperlink 3 2 2 3 2 2 3 2" xfId="3810"/>
    <cellStyle name="Hyperlink 3 2 2 3 2 2 4" xfId="270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4" xfId="1323"/>
    <cellStyle name="Hyperlink 3 2 2 3 2 4 2" xfId="3534"/>
    <cellStyle name="Hyperlink 3 2 2 3 2 5" xfId="242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3" xfId="1691"/>
    <cellStyle name="Hyperlink 3 2 2 3 3 2 3 2" xfId="3902"/>
    <cellStyle name="Hyperlink 3 2 2 3 3 2 4" xfId="279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4" xfId="1415"/>
    <cellStyle name="Hyperlink 3 2 2 3 3 4 2" xfId="3626"/>
    <cellStyle name="Hyperlink 3 2 2 3 3 5" xfId="252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3" xfId="1507"/>
    <cellStyle name="Hyperlink 3 2 2 3 4 3 2" xfId="3718"/>
    <cellStyle name="Hyperlink 3 2 2 3 4 4" xfId="2613"/>
    <cellStyle name="Hyperlink 3 2 2 3 5" xfId="670"/>
    <cellStyle name="Hyperlink 3 2 2 3 5 2" xfId="1783"/>
    <cellStyle name="Hyperlink 3 2 2 3 5 2 2" xfId="3994"/>
    <cellStyle name="Hyperlink 3 2 2 3 5 3" xfId="2889"/>
    <cellStyle name="Hyperlink 3 2 2 3 6" xfId="1231"/>
    <cellStyle name="Hyperlink 3 2 2 3 6 2" xfId="3442"/>
    <cellStyle name="Hyperlink 3 2 2 3 7" xfId="233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3" xfId="1553"/>
    <cellStyle name="Hyperlink 3 2 2 4 2 3 2" xfId="3764"/>
    <cellStyle name="Hyperlink 3 2 2 4 2 4" xfId="2659"/>
    <cellStyle name="Hyperlink 3 2 2 4 3" xfId="716"/>
    <cellStyle name="Hyperlink 3 2 2 4 3 2" xfId="1829"/>
    <cellStyle name="Hyperlink 3 2 2 4 3 2 2" xfId="4040"/>
    <cellStyle name="Hyperlink 3 2 2 4 3 3" xfId="2935"/>
    <cellStyle name="Hyperlink 3 2 2 4 4" xfId="1277"/>
    <cellStyle name="Hyperlink 3 2 2 4 4 2" xfId="3488"/>
    <cellStyle name="Hyperlink 3 2 2 4 5" xfId="238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3" xfId="1645"/>
    <cellStyle name="Hyperlink 3 2 2 5 2 3 2" xfId="3856"/>
    <cellStyle name="Hyperlink 3 2 2 5 2 4" xfId="2751"/>
    <cellStyle name="Hyperlink 3 2 2 5 3" xfId="808"/>
    <cellStyle name="Hyperlink 3 2 2 5 3 2" xfId="1921"/>
    <cellStyle name="Hyperlink 3 2 2 5 3 2 2" xfId="4132"/>
    <cellStyle name="Hyperlink 3 2 2 5 3 3" xfId="3027"/>
    <cellStyle name="Hyperlink 3 2 2 5 4" xfId="1369"/>
    <cellStyle name="Hyperlink 3 2 2 5 4 2" xfId="3580"/>
    <cellStyle name="Hyperlink 3 2 2 5 5" xfId="247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3" xfId="1461"/>
    <cellStyle name="Hyperlink 3 2 2 6 3 2" xfId="3672"/>
    <cellStyle name="Hyperlink 3 2 2 6 4" xfId="2567"/>
    <cellStyle name="Hyperlink 3 2 2 7" xfId="624"/>
    <cellStyle name="Hyperlink 3 2 2 7 2" xfId="1737"/>
    <cellStyle name="Hyperlink 3 2 2 7 2 2" xfId="3948"/>
    <cellStyle name="Hyperlink 3 2 2 7 3" xfId="284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3" xfId="1609"/>
    <cellStyle name="Hyperlink 3 2 3 2 2 2 3 2" xfId="3820"/>
    <cellStyle name="Hyperlink 3 2 3 2 2 2 4" xfId="271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4" xfId="1333"/>
    <cellStyle name="Hyperlink 3 2 3 2 2 4 2" xfId="3544"/>
    <cellStyle name="Hyperlink 3 2 3 2 2 5" xfId="243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3" xfId="1701"/>
    <cellStyle name="Hyperlink 3 2 3 2 3 2 3 2" xfId="3912"/>
    <cellStyle name="Hyperlink 3 2 3 2 3 2 4" xfId="280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4" xfId="1425"/>
    <cellStyle name="Hyperlink 3 2 3 2 3 4 2" xfId="3636"/>
    <cellStyle name="Hyperlink 3 2 3 2 3 5" xfId="253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3" xfId="1517"/>
    <cellStyle name="Hyperlink 3 2 3 2 4 3 2" xfId="3728"/>
    <cellStyle name="Hyperlink 3 2 3 2 4 4" xfId="2623"/>
    <cellStyle name="Hyperlink 3 2 3 2 5" xfId="680"/>
    <cellStyle name="Hyperlink 3 2 3 2 5 2" xfId="1793"/>
    <cellStyle name="Hyperlink 3 2 3 2 5 2 2" xfId="4004"/>
    <cellStyle name="Hyperlink 3 2 3 2 5 3" xfId="2899"/>
    <cellStyle name="Hyperlink 3 2 3 2 6" xfId="1241"/>
    <cellStyle name="Hyperlink 3 2 3 2 6 2" xfId="3452"/>
    <cellStyle name="Hyperlink 3 2 3 2 7" xfId="234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3" xfId="1563"/>
    <cellStyle name="Hyperlink 3 2 3 3 2 3 2" xfId="3774"/>
    <cellStyle name="Hyperlink 3 2 3 3 2 4" xfId="2669"/>
    <cellStyle name="Hyperlink 3 2 3 3 3" xfId="726"/>
    <cellStyle name="Hyperlink 3 2 3 3 3 2" xfId="1839"/>
    <cellStyle name="Hyperlink 3 2 3 3 3 2 2" xfId="4050"/>
    <cellStyle name="Hyperlink 3 2 3 3 3 3" xfId="2945"/>
    <cellStyle name="Hyperlink 3 2 3 3 4" xfId="1287"/>
    <cellStyle name="Hyperlink 3 2 3 3 4 2" xfId="3498"/>
    <cellStyle name="Hyperlink 3 2 3 3 5" xfId="239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3" xfId="1655"/>
    <cellStyle name="Hyperlink 3 2 3 4 2 3 2" xfId="3866"/>
    <cellStyle name="Hyperlink 3 2 3 4 2 4" xfId="2761"/>
    <cellStyle name="Hyperlink 3 2 3 4 3" xfId="818"/>
    <cellStyle name="Hyperlink 3 2 3 4 3 2" xfId="1931"/>
    <cellStyle name="Hyperlink 3 2 3 4 3 2 2" xfId="4142"/>
    <cellStyle name="Hyperlink 3 2 3 4 3 3" xfId="3037"/>
    <cellStyle name="Hyperlink 3 2 3 4 4" xfId="1379"/>
    <cellStyle name="Hyperlink 3 2 3 4 4 2" xfId="3590"/>
    <cellStyle name="Hyperlink 3 2 3 4 5" xfId="248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3" xfId="1471"/>
    <cellStyle name="Hyperlink 3 2 3 5 3 2" xfId="3682"/>
    <cellStyle name="Hyperlink 3 2 3 5 4" xfId="2577"/>
    <cellStyle name="Hyperlink 3 2 3 6" xfId="634"/>
    <cellStyle name="Hyperlink 3 2 3 6 2" xfId="1747"/>
    <cellStyle name="Hyperlink 3 2 3 6 2 2" xfId="3958"/>
    <cellStyle name="Hyperlink 3 2 3 6 3" xfId="2853"/>
    <cellStyle name="Hyperlink 3 2 3 7" xfId="1195"/>
    <cellStyle name="Hyperlink 3 2 3 7 2" xfId="3406"/>
    <cellStyle name="Hyperlink 3 2 3 8" xfId="230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3" xfId="1589"/>
    <cellStyle name="Hyperlink 3 2 4 2 2 3 2" xfId="3800"/>
    <cellStyle name="Hyperlink 3 2 4 2 2 4" xfId="2695"/>
    <cellStyle name="Hyperlink 3 2 4 2 3" xfId="752"/>
    <cellStyle name="Hyperlink 3 2 4 2 3 2" xfId="1865"/>
    <cellStyle name="Hyperlink 3 2 4 2 3 2 2" xfId="4076"/>
    <cellStyle name="Hyperlink 3 2 4 2 3 3" xfId="2971"/>
    <cellStyle name="Hyperlink 3 2 4 2 4" xfId="1313"/>
    <cellStyle name="Hyperlink 3 2 4 2 4 2" xfId="3524"/>
    <cellStyle name="Hyperlink 3 2 4 2 5" xfId="241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3" xfId="1681"/>
    <cellStyle name="Hyperlink 3 2 4 3 2 3 2" xfId="3892"/>
    <cellStyle name="Hyperlink 3 2 4 3 2 4" xfId="2787"/>
    <cellStyle name="Hyperlink 3 2 4 3 3" xfId="844"/>
    <cellStyle name="Hyperlink 3 2 4 3 3 2" xfId="1957"/>
    <cellStyle name="Hyperlink 3 2 4 3 3 2 2" xfId="4168"/>
    <cellStyle name="Hyperlink 3 2 4 3 3 3" xfId="3063"/>
    <cellStyle name="Hyperlink 3 2 4 3 4" xfId="1405"/>
    <cellStyle name="Hyperlink 3 2 4 3 4 2" xfId="3616"/>
    <cellStyle name="Hyperlink 3 2 4 3 5" xfId="251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3" xfId="1497"/>
    <cellStyle name="Hyperlink 3 2 4 4 3 2" xfId="3708"/>
    <cellStyle name="Hyperlink 3 2 4 4 4" xfId="2603"/>
    <cellStyle name="Hyperlink 3 2 4 5" xfId="660"/>
    <cellStyle name="Hyperlink 3 2 4 5 2" xfId="1773"/>
    <cellStyle name="Hyperlink 3 2 4 5 2 2" xfId="3984"/>
    <cellStyle name="Hyperlink 3 2 4 5 3" xfId="2879"/>
    <cellStyle name="Hyperlink 3 2 4 6" xfId="1221"/>
    <cellStyle name="Hyperlink 3 2 4 6 2" xfId="3432"/>
    <cellStyle name="Hyperlink 3 2 4 7" xfId="232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3" xfId="1543"/>
    <cellStyle name="Hyperlink 3 2 5 2 3 2" xfId="3754"/>
    <cellStyle name="Hyperlink 3 2 5 2 4" xfId="2649"/>
    <cellStyle name="Hyperlink 3 2 5 3" xfId="706"/>
    <cellStyle name="Hyperlink 3 2 5 3 2" xfId="1819"/>
    <cellStyle name="Hyperlink 3 2 5 3 2 2" xfId="4030"/>
    <cellStyle name="Hyperlink 3 2 5 3 3" xfId="2925"/>
    <cellStyle name="Hyperlink 3 2 5 4" xfId="1267"/>
    <cellStyle name="Hyperlink 3 2 5 4 2" xfId="3478"/>
    <cellStyle name="Hyperlink 3 2 5 5" xfId="237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3" xfId="1635"/>
    <cellStyle name="Hyperlink 3 2 6 2 3 2" xfId="3846"/>
    <cellStyle name="Hyperlink 3 2 6 2 4" xfId="2741"/>
    <cellStyle name="Hyperlink 3 2 6 3" xfId="798"/>
    <cellStyle name="Hyperlink 3 2 6 3 2" xfId="1911"/>
    <cellStyle name="Hyperlink 3 2 6 3 2 2" xfId="4122"/>
    <cellStyle name="Hyperlink 3 2 6 3 3" xfId="3017"/>
    <cellStyle name="Hyperlink 3 2 6 4" xfId="1359"/>
    <cellStyle name="Hyperlink 3 2 6 4 2" xfId="3570"/>
    <cellStyle name="Hyperlink 3 2 6 5" xfId="246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3" xfId="1451"/>
    <cellStyle name="Hyperlink 3 2 7 3 2" xfId="3662"/>
    <cellStyle name="Hyperlink 3 2 7 4" xfId="2557"/>
    <cellStyle name="Hyperlink 3 2 8" xfId="614"/>
    <cellStyle name="Hyperlink 3 2 8 2" xfId="1727"/>
    <cellStyle name="Hyperlink 3 2 8 2 2" xfId="3938"/>
    <cellStyle name="Hyperlink 3 2 8 3" xfId="2833"/>
    <cellStyle name="Hyperlink 3 2 9" xfId="1175"/>
    <cellStyle name="Hyperlink 3 2 9 2" xfId="3386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3" xfId="1614"/>
    <cellStyle name="Hyperlink 3 3 2 2 2 2 3 2" xfId="3825"/>
    <cellStyle name="Hyperlink 3 3 2 2 2 2 4" xfId="272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4" xfId="1338"/>
    <cellStyle name="Hyperlink 3 3 2 2 2 4 2" xfId="3549"/>
    <cellStyle name="Hyperlink 3 3 2 2 2 5" xfId="244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3" xfId="1706"/>
    <cellStyle name="Hyperlink 3 3 2 2 3 2 3 2" xfId="3917"/>
    <cellStyle name="Hyperlink 3 3 2 2 3 2 4" xfId="281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4" xfId="1430"/>
    <cellStyle name="Hyperlink 3 3 2 2 3 4 2" xfId="3641"/>
    <cellStyle name="Hyperlink 3 3 2 2 3 5" xfId="253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3" xfId="1522"/>
    <cellStyle name="Hyperlink 3 3 2 2 4 3 2" xfId="3733"/>
    <cellStyle name="Hyperlink 3 3 2 2 4 4" xfId="2628"/>
    <cellStyle name="Hyperlink 3 3 2 2 5" xfId="685"/>
    <cellStyle name="Hyperlink 3 3 2 2 5 2" xfId="1798"/>
    <cellStyle name="Hyperlink 3 3 2 2 5 2 2" xfId="4009"/>
    <cellStyle name="Hyperlink 3 3 2 2 5 3" xfId="2904"/>
    <cellStyle name="Hyperlink 3 3 2 2 6" xfId="1246"/>
    <cellStyle name="Hyperlink 3 3 2 2 6 2" xfId="3457"/>
    <cellStyle name="Hyperlink 3 3 2 2 7" xfId="235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3" xfId="1568"/>
    <cellStyle name="Hyperlink 3 3 2 3 2 3 2" xfId="3779"/>
    <cellStyle name="Hyperlink 3 3 2 3 2 4" xfId="2674"/>
    <cellStyle name="Hyperlink 3 3 2 3 3" xfId="731"/>
    <cellStyle name="Hyperlink 3 3 2 3 3 2" xfId="1844"/>
    <cellStyle name="Hyperlink 3 3 2 3 3 2 2" xfId="4055"/>
    <cellStyle name="Hyperlink 3 3 2 3 3 3" xfId="2950"/>
    <cellStyle name="Hyperlink 3 3 2 3 4" xfId="1292"/>
    <cellStyle name="Hyperlink 3 3 2 3 4 2" xfId="3503"/>
    <cellStyle name="Hyperlink 3 3 2 3 5" xfId="239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3" xfId="1660"/>
    <cellStyle name="Hyperlink 3 3 2 4 2 3 2" xfId="3871"/>
    <cellStyle name="Hyperlink 3 3 2 4 2 4" xfId="2766"/>
    <cellStyle name="Hyperlink 3 3 2 4 3" xfId="823"/>
    <cellStyle name="Hyperlink 3 3 2 4 3 2" xfId="1936"/>
    <cellStyle name="Hyperlink 3 3 2 4 3 2 2" xfId="4147"/>
    <cellStyle name="Hyperlink 3 3 2 4 3 3" xfId="3042"/>
    <cellStyle name="Hyperlink 3 3 2 4 4" xfId="1384"/>
    <cellStyle name="Hyperlink 3 3 2 4 4 2" xfId="3595"/>
    <cellStyle name="Hyperlink 3 3 2 4 5" xfId="249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3" xfId="1476"/>
    <cellStyle name="Hyperlink 3 3 2 5 3 2" xfId="3687"/>
    <cellStyle name="Hyperlink 3 3 2 5 4" xfId="2582"/>
    <cellStyle name="Hyperlink 3 3 2 6" xfId="639"/>
    <cellStyle name="Hyperlink 3 3 2 6 2" xfId="1752"/>
    <cellStyle name="Hyperlink 3 3 2 6 2 2" xfId="3963"/>
    <cellStyle name="Hyperlink 3 3 2 6 3" xfId="2858"/>
    <cellStyle name="Hyperlink 3 3 2 7" xfId="1200"/>
    <cellStyle name="Hyperlink 3 3 2 7 2" xfId="3411"/>
    <cellStyle name="Hyperlink 3 3 2 8" xfId="230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3" xfId="1594"/>
    <cellStyle name="Hyperlink 3 3 3 2 2 3 2" xfId="3805"/>
    <cellStyle name="Hyperlink 3 3 3 2 2 4" xfId="2700"/>
    <cellStyle name="Hyperlink 3 3 3 2 3" xfId="757"/>
    <cellStyle name="Hyperlink 3 3 3 2 3 2" xfId="1870"/>
    <cellStyle name="Hyperlink 3 3 3 2 3 2 2" xfId="4081"/>
    <cellStyle name="Hyperlink 3 3 3 2 3 3" xfId="2976"/>
    <cellStyle name="Hyperlink 3 3 3 2 4" xfId="1318"/>
    <cellStyle name="Hyperlink 3 3 3 2 4 2" xfId="3529"/>
    <cellStyle name="Hyperlink 3 3 3 2 5" xfId="242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3" xfId="1686"/>
    <cellStyle name="Hyperlink 3 3 3 3 2 3 2" xfId="3897"/>
    <cellStyle name="Hyperlink 3 3 3 3 2 4" xfId="2792"/>
    <cellStyle name="Hyperlink 3 3 3 3 3" xfId="849"/>
    <cellStyle name="Hyperlink 3 3 3 3 3 2" xfId="1962"/>
    <cellStyle name="Hyperlink 3 3 3 3 3 2 2" xfId="4173"/>
    <cellStyle name="Hyperlink 3 3 3 3 3 3" xfId="3068"/>
    <cellStyle name="Hyperlink 3 3 3 3 4" xfId="1410"/>
    <cellStyle name="Hyperlink 3 3 3 3 4 2" xfId="3621"/>
    <cellStyle name="Hyperlink 3 3 3 3 5" xfId="251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3" xfId="1502"/>
    <cellStyle name="Hyperlink 3 3 3 4 3 2" xfId="3713"/>
    <cellStyle name="Hyperlink 3 3 3 4 4" xfId="2608"/>
    <cellStyle name="Hyperlink 3 3 3 5" xfId="665"/>
    <cellStyle name="Hyperlink 3 3 3 5 2" xfId="1778"/>
    <cellStyle name="Hyperlink 3 3 3 5 2 2" xfId="3989"/>
    <cellStyle name="Hyperlink 3 3 3 5 3" xfId="2884"/>
    <cellStyle name="Hyperlink 3 3 3 6" xfId="1226"/>
    <cellStyle name="Hyperlink 3 3 3 6 2" xfId="3437"/>
    <cellStyle name="Hyperlink 3 3 3 7" xfId="233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3" xfId="1548"/>
    <cellStyle name="Hyperlink 3 3 4 2 3 2" xfId="3759"/>
    <cellStyle name="Hyperlink 3 3 4 2 4" xfId="2654"/>
    <cellStyle name="Hyperlink 3 3 4 3" xfId="711"/>
    <cellStyle name="Hyperlink 3 3 4 3 2" xfId="1824"/>
    <cellStyle name="Hyperlink 3 3 4 3 2 2" xfId="4035"/>
    <cellStyle name="Hyperlink 3 3 4 3 3" xfId="2930"/>
    <cellStyle name="Hyperlink 3 3 4 4" xfId="1272"/>
    <cellStyle name="Hyperlink 3 3 4 4 2" xfId="3483"/>
    <cellStyle name="Hyperlink 3 3 4 5" xfId="237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3" xfId="1640"/>
    <cellStyle name="Hyperlink 3 3 5 2 3 2" xfId="3851"/>
    <cellStyle name="Hyperlink 3 3 5 2 4" xfId="2746"/>
    <cellStyle name="Hyperlink 3 3 5 3" xfId="803"/>
    <cellStyle name="Hyperlink 3 3 5 3 2" xfId="1916"/>
    <cellStyle name="Hyperlink 3 3 5 3 2 2" xfId="4127"/>
    <cellStyle name="Hyperlink 3 3 5 3 3" xfId="3022"/>
    <cellStyle name="Hyperlink 3 3 5 4" xfId="1364"/>
    <cellStyle name="Hyperlink 3 3 5 4 2" xfId="3575"/>
    <cellStyle name="Hyperlink 3 3 5 5" xfId="247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3" xfId="1456"/>
    <cellStyle name="Hyperlink 3 3 6 3 2" xfId="3667"/>
    <cellStyle name="Hyperlink 3 3 6 4" xfId="2562"/>
    <cellStyle name="Hyperlink 3 3 7" xfId="619"/>
    <cellStyle name="Hyperlink 3 3 7 2" xfId="1732"/>
    <cellStyle name="Hyperlink 3 3 7 2 2" xfId="3943"/>
    <cellStyle name="Hyperlink 3 3 7 3" xfId="283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3" xfId="1604"/>
    <cellStyle name="Hyperlink 3 4 2 2 2 3 2" xfId="3815"/>
    <cellStyle name="Hyperlink 3 4 2 2 2 4" xfId="2710"/>
    <cellStyle name="Hyperlink 3 4 2 2 3" xfId="767"/>
    <cellStyle name="Hyperlink 3 4 2 2 3 2" xfId="1880"/>
    <cellStyle name="Hyperlink 3 4 2 2 3 2 2" xfId="4091"/>
    <cellStyle name="Hyperlink 3 4 2 2 3 3" xfId="2986"/>
    <cellStyle name="Hyperlink 3 4 2 2 4" xfId="1328"/>
    <cellStyle name="Hyperlink 3 4 2 2 4 2" xfId="3539"/>
    <cellStyle name="Hyperlink 3 4 2 2 5" xfId="243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3" xfId="1696"/>
    <cellStyle name="Hyperlink 3 4 2 3 2 3 2" xfId="3907"/>
    <cellStyle name="Hyperlink 3 4 2 3 2 4" xfId="2802"/>
    <cellStyle name="Hyperlink 3 4 2 3 3" xfId="859"/>
    <cellStyle name="Hyperlink 3 4 2 3 3 2" xfId="1972"/>
    <cellStyle name="Hyperlink 3 4 2 3 3 2 2" xfId="4183"/>
    <cellStyle name="Hyperlink 3 4 2 3 3 3" xfId="3078"/>
    <cellStyle name="Hyperlink 3 4 2 3 4" xfId="1420"/>
    <cellStyle name="Hyperlink 3 4 2 3 4 2" xfId="3631"/>
    <cellStyle name="Hyperlink 3 4 2 3 5" xfId="252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3" xfId="1512"/>
    <cellStyle name="Hyperlink 3 4 2 4 3 2" xfId="3723"/>
    <cellStyle name="Hyperlink 3 4 2 4 4" xfId="2618"/>
    <cellStyle name="Hyperlink 3 4 2 5" xfId="675"/>
    <cellStyle name="Hyperlink 3 4 2 5 2" xfId="1788"/>
    <cellStyle name="Hyperlink 3 4 2 5 2 2" xfId="3999"/>
    <cellStyle name="Hyperlink 3 4 2 5 3" xfId="2894"/>
    <cellStyle name="Hyperlink 3 4 2 6" xfId="1236"/>
    <cellStyle name="Hyperlink 3 4 2 6 2" xfId="3447"/>
    <cellStyle name="Hyperlink 3 4 2 7" xfId="234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3" xfId="1558"/>
    <cellStyle name="Hyperlink 3 4 3 2 3 2" xfId="3769"/>
    <cellStyle name="Hyperlink 3 4 3 2 4" xfId="2664"/>
    <cellStyle name="Hyperlink 3 4 3 3" xfId="721"/>
    <cellStyle name="Hyperlink 3 4 3 3 2" xfId="1834"/>
    <cellStyle name="Hyperlink 3 4 3 3 2 2" xfId="4045"/>
    <cellStyle name="Hyperlink 3 4 3 3 3" xfId="2940"/>
    <cellStyle name="Hyperlink 3 4 3 4" xfId="1282"/>
    <cellStyle name="Hyperlink 3 4 3 4 2" xfId="3493"/>
    <cellStyle name="Hyperlink 3 4 3 5" xfId="238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3" xfId="1650"/>
    <cellStyle name="Hyperlink 3 4 4 2 3 2" xfId="3861"/>
    <cellStyle name="Hyperlink 3 4 4 2 4" xfId="2756"/>
    <cellStyle name="Hyperlink 3 4 4 3" xfId="813"/>
    <cellStyle name="Hyperlink 3 4 4 3 2" xfId="1926"/>
    <cellStyle name="Hyperlink 3 4 4 3 2 2" xfId="4137"/>
    <cellStyle name="Hyperlink 3 4 4 3 3" xfId="3032"/>
    <cellStyle name="Hyperlink 3 4 4 4" xfId="1374"/>
    <cellStyle name="Hyperlink 3 4 4 4 2" xfId="3585"/>
    <cellStyle name="Hyperlink 3 4 4 5" xfId="248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3" xfId="1466"/>
    <cellStyle name="Hyperlink 3 4 5 3 2" xfId="3677"/>
    <cellStyle name="Hyperlink 3 4 5 4" xfId="2572"/>
    <cellStyle name="Hyperlink 3 4 6" xfId="629"/>
    <cellStyle name="Hyperlink 3 4 6 2" xfId="1742"/>
    <cellStyle name="Hyperlink 3 4 6 2 2" xfId="3953"/>
    <cellStyle name="Hyperlink 3 4 6 3" xfId="2848"/>
    <cellStyle name="Hyperlink 3 4 7" xfId="1190"/>
    <cellStyle name="Hyperlink 3 4 7 2" xfId="3401"/>
    <cellStyle name="Hyperlink 3 4 8" xfId="229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3" xfId="1625"/>
    <cellStyle name="Hyperlink 3 5 2 2 2 3 2" xfId="3836"/>
    <cellStyle name="Hyperlink 3 5 2 2 2 4" xfId="2731"/>
    <cellStyle name="Hyperlink 3 5 2 2 3" xfId="788"/>
    <cellStyle name="Hyperlink 3 5 2 2 3 2" xfId="1901"/>
    <cellStyle name="Hyperlink 3 5 2 2 3 2 2" xfId="4112"/>
    <cellStyle name="Hyperlink 3 5 2 2 3 3" xfId="3007"/>
    <cellStyle name="Hyperlink 3 5 2 2 4" xfId="1349"/>
    <cellStyle name="Hyperlink 3 5 2 2 4 2" xfId="3560"/>
    <cellStyle name="Hyperlink 3 5 2 2 5" xfId="245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3" xfId="1717"/>
    <cellStyle name="Hyperlink 3 5 2 3 2 3 2" xfId="3928"/>
    <cellStyle name="Hyperlink 3 5 2 3 2 4" xfId="2823"/>
    <cellStyle name="Hyperlink 3 5 2 3 3" xfId="880"/>
    <cellStyle name="Hyperlink 3 5 2 3 3 2" xfId="1993"/>
    <cellStyle name="Hyperlink 3 5 2 3 3 2 2" xfId="4204"/>
    <cellStyle name="Hyperlink 3 5 2 3 3 3" xfId="3099"/>
    <cellStyle name="Hyperlink 3 5 2 3 4" xfId="1441"/>
    <cellStyle name="Hyperlink 3 5 2 3 4 2" xfId="3652"/>
    <cellStyle name="Hyperlink 3 5 2 3 5" xfId="254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3" xfId="1533"/>
    <cellStyle name="Hyperlink 3 5 2 4 3 2" xfId="3744"/>
    <cellStyle name="Hyperlink 3 5 2 4 4" xfId="2639"/>
    <cellStyle name="Hyperlink 3 5 2 5" xfId="696"/>
    <cellStyle name="Hyperlink 3 5 2 5 2" xfId="1809"/>
    <cellStyle name="Hyperlink 3 5 2 5 2 2" xfId="4020"/>
    <cellStyle name="Hyperlink 3 5 2 5 3" xfId="2915"/>
    <cellStyle name="Hyperlink 3 5 2 6" xfId="1257"/>
    <cellStyle name="Hyperlink 3 5 2 6 2" xfId="3468"/>
    <cellStyle name="Hyperlink 3 5 2 7" xfId="236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3" xfId="1579"/>
    <cellStyle name="Hyperlink 3 5 3 2 3 2" xfId="3790"/>
    <cellStyle name="Hyperlink 3 5 3 2 4" xfId="2685"/>
    <cellStyle name="Hyperlink 3 5 3 3" xfId="742"/>
    <cellStyle name="Hyperlink 3 5 3 3 2" xfId="1855"/>
    <cellStyle name="Hyperlink 3 5 3 3 2 2" xfId="4066"/>
    <cellStyle name="Hyperlink 3 5 3 3 3" xfId="2961"/>
    <cellStyle name="Hyperlink 3 5 3 4" xfId="1303"/>
    <cellStyle name="Hyperlink 3 5 3 4 2" xfId="3514"/>
    <cellStyle name="Hyperlink 3 5 3 5" xfId="240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3" xfId="1671"/>
    <cellStyle name="Hyperlink 3 5 4 2 3 2" xfId="3882"/>
    <cellStyle name="Hyperlink 3 5 4 2 4" xfId="2777"/>
    <cellStyle name="Hyperlink 3 5 4 3" xfId="834"/>
    <cellStyle name="Hyperlink 3 5 4 3 2" xfId="1947"/>
    <cellStyle name="Hyperlink 3 5 4 3 2 2" xfId="4158"/>
    <cellStyle name="Hyperlink 3 5 4 3 3" xfId="3053"/>
    <cellStyle name="Hyperlink 3 5 4 4" xfId="1395"/>
    <cellStyle name="Hyperlink 3 5 4 4 2" xfId="3606"/>
    <cellStyle name="Hyperlink 3 5 4 5" xfId="250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3" xfId="1487"/>
    <cellStyle name="Hyperlink 3 5 5 3 2" xfId="3698"/>
    <cellStyle name="Hyperlink 3 5 5 4" xfId="2593"/>
    <cellStyle name="Hyperlink 3 5 6" xfId="650"/>
    <cellStyle name="Hyperlink 3 5 6 2" xfId="1763"/>
    <cellStyle name="Hyperlink 3 5 6 2 2" xfId="3974"/>
    <cellStyle name="Hyperlink 3 5 6 3" xfId="2869"/>
    <cellStyle name="Hyperlink 3 5 7" xfId="1211"/>
    <cellStyle name="Hyperlink 3 5 7 2" xfId="3422"/>
    <cellStyle name="Hyperlink 3 5 8" xfId="231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3" xfId="1584"/>
    <cellStyle name="Hyperlink 3 6 2 2 3 2" xfId="3795"/>
    <cellStyle name="Hyperlink 3 6 2 2 4" xfId="2690"/>
    <cellStyle name="Hyperlink 3 6 2 3" xfId="747"/>
    <cellStyle name="Hyperlink 3 6 2 3 2" xfId="1860"/>
    <cellStyle name="Hyperlink 3 6 2 3 2 2" xfId="4071"/>
    <cellStyle name="Hyperlink 3 6 2 3 3" xfId="2966"/>
    <cellStyle name="Hyperlink 3 6 2 4" xfId="1308"/>
    <cellStyle name="Hyperlink 3 6 2 4 2" xfId="3519"/>
    <cellStyle name="Hyperlink 3 6 2 5" xfId="241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3" xfId="1676"/>
    <cellStyle name="Hyperlink 3 6 3 2 3 2" xfId="3887"/>
    <cellStyle name="Hyperlink 3 6 3 2 4" xfId="2782"/>
    <cellStyle name="Hyperlink 3 6 3 3" xfId="839"/>
    <cellStyle name="Hyperlink 3 6 3 3 2" xfId="1952"/>
    <cellStyle name="Hyperlink 3 6 3 3 2 2" xfId="4163"/>
    <cellStyle name="Hyperlink 3 6 3 3 3" xfId="3058"/>
    <cellStyle name="Hyperlink 3 6 3 4" xfId="1400"/>
    <cellStyle name="Hyperlink 3 6 3 4 2" xfId="3611"/>
    <cellStyle name="Hyperlink 3 6 3 5" xfId="250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3" xfId="1492"/>
    <cellStyle name="Hyperlink 3 6 4 3 2" xfId="3703"/>
    <cellStyle name="Hyperlink 3 6 4 4" xfId="2598"/>
    <cellStyle name="Hyperlink 3 6 5" xfId="655"/>
    <cellStyle name="Hyperlink 3 6 5 2" xfId="1768"/>
    <cellStyle name="Hyperlink 3 6 5 2 2" xfId="3979"/>
    <cellStyle name="Hyperlink 3 6 5 3" xfId="2874"/>
    <cellStyle name="Hyperlink 3 6 6" xfId="1216"/>
    <cellStyle name="Hyperlink 3 6 6 2" xfId="3427"/>
    <cellStyle name="Hyperlink 3 6 7" xfId="232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3" xfId="1538"/>
    <cellStyle name="Hyperlink 3 7 2 3 2" xfId="3749"/>
    <cellStyle name="Hyperlink 3 7 2 4" xfId="2644"/>
    <cellStyle name="Hyperlink 3 7 3" xfId="701"/>
    <cellStyle name="Hyperlink 3 7 3 2" xfId="1814"/>
    <cellStyle name="Hyperlink 3 7 3 2 2" xfId="4025"/>
    <cellStyle name="Hyperlink 3 7 3 3" xfId="2920"/>
    <cellStyle name="Hyperlink 3 7 4" xfId="1262"/>
    <cellStyle name="Hyperlink 3 7 4 2" xfId="3473"/>
    <cellStyle name="Hyperlink 3 7 5" xfId="236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3" xfId="1630"/>
    <cellStyle name="Hyperlink 3 8 2 3 2" xfId="3841"/>
    <cellStyle name="Hyperlink 3 8 2 4" xfId="2736"/>
    <cellStyle name="Hyperlink 3 8 3" xfId="793"/>
    <cellStyle name="Hyperlink 3 8 3 2" xfId="1906"/>
    <cellStyle name="Hyperlink 3 8 3 2 2" xfId="4117"/>
    <cellStyle name="Hyperlink 3 8 3 3" xfId="3012"/>
    <cellStyle name="Hyperlink 3 8 4" xfId="1354"/>
    <cellStyle name="Hyperlink 3 8 4 2" xfId="3565"/>
    <cellStyle name="Hyperlink 3 8 5" xfId="246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3" xfId="1446"/>
    <cellStyle name="Hyperlink 3 9 3 2" xfId="3657"/>
    <cellStyle name="Hyperlink 3 9 4" xfId="2552"/>
    <cellStyle name="Hyperlink 4" xfId="58"/>
    <cellStyle name="Hyperlink 4 10" xfId="1172"/>
    <cellStyle name="Hyperlink 4 10 2" xfId="3383"/>
    <cellStyle name="Hyperlink 4 11" xfId="2278"/>
    <cellStyle name="Hyperlink 4 2" xfId="64"/>
    <cellStyle name="Hyperlink 4 2 10" xfId="2283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3" xfId="1621"/>
    <cellStyle name="Hyperlink 4 2 2 2 2 2 2 3 2" xfId="3832"/>
    <cellStyle name="Hyperlink 4 2 2 2 2 2 2 4" xfId="272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4" xfId="1345"/>
    <cellStyle name="Hyperlink 4 2 2 2 2 2 4 2" xfId="3556"/>
    <cellStyle name="Hyperlink 4 2 2 2 2 2 5" xfId="245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3" xfId="1713"/>
    <cellStyle name="Hyperlink 4 2 2 2 2 3 2 3 2" xfId="3924"/>
    <cellStyle name="Hyperlink 4 2 2 2 2 3 2 4" xfId="281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4" xfId="1437"/>
    <cellStyle name="Hyperlink 4 2 2 2 2 3 4 2" xfId="3648"/>
    <cellStyle name="Hyperlink 4 2 2 2 2 3 5" xfId="254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3" xfId="1529"/>
    <cellStyle name="Hyperlink 4 2 2 2 2 4 3 2" xfId="3740"/>
    <cellStyle name="Hyperlink 4 2 2 2 2 4 4" xfId="263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6" xfId="1253"/>
    <cellStyle name="Hyperlink 4 2 2 2 2 6 2" xfId="3464"/>
    <cellStyle name="Hyperlink 4 2 2 2 2 7" xfId="235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3" xfId="1575"/>
    <cellStyle name="Hyperlink 4 2 2 2 3 2 3 2" xfId="3786"/>
    <cellStyle name="Hyperlink 4 2 2 2 3 2 4" xfId="268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4" xfId="1299"/>
    <cellStyle name="Hyperlink 4 2 2 2 3 4 2" xfId="3510"/>
    <cellStyle name="Hyperlink 4 2 2 2 3 5" xfId="240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3" xfId="1667"/>
    <cellStyle name="Hyperlink 4 2 2 2 4 2 3 2" xfId="3878"/>
    <cellStyle name="Hyperlink 4 2 2 2 4 2 4" xfId="277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4" xfId="1391"/>
    <cellStyle name="Hyperlink 4 2 2 2 4 4 2" xfId="3602"/>
    <cellStyle name="Hyperlink 4 2 2 2 4 5" xfId="249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3" xfId="1483"/>
    <cellStyle name="Hyperlink 4 2 2 2 5 3 2" xfId="3694"/>
    <cellStyle name="Hyperlink 4 2 2 2 5 4" xfId="2589"/>
    <cellStyle name="Hyperlink 4 2 2 2 6" xfId="646"/>
    <cellStyle name="Hyperlink 4 2 2 2 6 2" xfId="1759"/>
    <cellStyle name="Hyperlink 4 2 2 2 6 2 2" xfId="3970"/>
    <cellStyle name="Hyperlink 4 2 2 2 6 3" xfId="2865"/>
    <cellStyle name="Hyperlink 4 2 2 2 7" xfId="1207"/>
    <cellStyle name="Hyperlink 4 2 2 2 7 2" xfId="3418"/>
    <cellStyle name="Hyperlink 4 2 2 2 8" xfId="231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3" xfId="1601"/>
    <cellStyle name="Hyperlink 4 2 2 3 2 2 3 2" xfId="3812"/>
    <cellStyle name="Hyperlink 4 2 2 3 2 2 4" xfId="270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4" xfId="1325"/>
    <cellStyle name="Hyperlink 4 2 2 3 2 4 2" xfId="3536"/>
    <cellStyle name="Hyperlink 4 2 2 3 2 5" xfId="243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3" xfId="1693"/>
    <cellStyle name="Hyperlink 4 2 2 3 3 2 3 2" xfId="3904"/>
    <cellStyle name="Hyperlink 4 2 2 3 3 2 4" xfId="279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4" xfId="1417"/>
    <cellStyle name="Hyperlink 4 2 2 3 3 4 2" xfId="3628"/>
    <cellStyle name="Hyperlink 4 2 2 3 3 5" xfId="252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3" xfId="1509"/>
    <cellStyle name="Hyperlink 4 2 2 3 4 3 2" xfId="3720"/>
    <cellStyle name="Hyperlink 4 2 2 3 4 4" xfId="2615"/>
    <cellStyle name="Hyperlink 4 2 2 3 5" xfId="672"/>
    <cellStyle name="Hyperlink 4 2 2 3 5 2" xfId="1785"/>
    <cellStyle name="Hyperlink 4 2 2 3 5 2 2" xfId="3996"/>
    <cellStyle name="Hyperlink 4 2 2 3 5 3" xfId="2891"/>
    <cellStyle name="Hyperlink 4 2 2 3 6" xfId="1233"/>
    <cellStyle name="Hyperlink 4 2 2 3 6 2" xfId="3444"/>
    <cellStyle name="Hyperlink 4 2 2 3 7" xfId="233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3" xfId="1555"/>
    <cellStyle name="Hyperlink 4 2 2 4 2 3 2" xfId="3766"/>
    <cellStyle name="Hyperlink 4 2 2 4 2 4" xfId="2661"/>
    <cellStyle name="Hyperlink 4 2 2 4 3" xfId="718"/>
    <cellStyle name="Hyperlink 4 2 2 4 3 2" xfId="1831"/>
    <cellStyle name="Hyperlink 4 2 2 4 3 2 2" xfId="4042"/>
    <cellStyle name="Hyperlink 4 2 2 4 3 3" xfId="2937"/>
    <cellStyle name="Hyperlink 4 2 2 4 4" xfId="1279"/>
    <cellStyle name="Hyperlink 4 2 2 4 4 2" xfId="3490"/>
    <cellStyle name="Hyperlink 4 2 2 4 5" xfId="238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3" xfId="1647"/>
    <cellStyle name="Hyperlink 4 2 2 5 2 3 2" xfId="3858"/>
    <cellStyle name="Hyperlink 4 2 2 5 2 4" xfId="2753"/>
    <cellStyle name="Hyperlink 4 2 2 5 3" xfId="810"/>
    <cellStyle name="Hyperlink 4 2 2 5 3 2" xfId="1923"/>
    <cellStyle name="Hyperlink 4 2 2 5 3 2 2" xfId="4134"/>
    <cellStyle name="Hyperlink 4 2 2 5 3 3" xfId="3029"/>
    <cellStyle name="Hyperlink 4 2 2 5 4" xfId="1371"/>
    <cellStyle name="Hyperlink 4 2 2 5 4 2" xfId="3582"/>
    <cellStyle name="Hyperlink 4 2 2 5 5" xfId="247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3" xfId="1463"/>
    <cellStyle name="Hyperlink 4 2 2 6 3 2" xfId="3674"/>
    <cellStyle name="Hyperlink 4 2 2 6 4" xfId="2569"/>
    <cellStyle name="Hyperlink 4 2 2 7" xfId="626"/>
    <cellStyle name="Hyperlink 4 2 2 7 2" xfId="1739"/>
    <cellStyle name="Hyperlink 4 2 2 7 2 2" xfId="3950"/>
    <cellStyle name="Hyperlink 4 2 2 7 3" xfId="284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3" xfId="1611"/>
    <cellStyle name="Hyperlink 4 2 3 2 2 2 3 2" xfId="3822"/>
    <cellStyle name="Hyperlink 4 2 3 2 2 2 4" xfId="271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4" xfId="1335"/>
    <cellStyle name="Hyperlink 4 2 3 2 2 4 2" xfId="3546"/>
    <cellStyle name="Hyperlink 4 2 3 2 2 5" xfId="244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3" xfId="1703"/>
    <cellStyle name="Hyperlink 4 2 3 2 3 2 3 2" xfId="3914"/>
    <cellStyle name="Hyperlink 4 2 3 2 3 2 4" xfId="280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4" xfId="1427"/>
    <cellStyle name="Hyperlink 4 2 3 2 3 4 2" xfId="3638"/>
    <cellStyle name="Hyperlink 4 2 3 2 3 5" xfId="253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3" xfId="1519"/>
    <cellStyle name="Hyperlink 4 2 3 2 4 3 2" xfId="3730"/>
    <cellStyle name="Hyperlink 4 2 3 2 4 4" xfId="2625"/>
    <cellStyle name="Hyperlink 4 2 3 2 5" xfId="682"/>
    <cellStyle name="Hyperlink 4 2 3 2 5 2" xfId="1795"/>
    <cellStyle name="Hyperlink 4 2 3 2 5 2 2" xfId="4006"/>
    <cellStyle name="Hyperlink 4 2 3 2 5 3" xfId="2901"/>
    <cellStyle name="Hyperlink 4 2 3 2 6" xfId="1243"/>
    <cellStyle name="Hyperlink 4 2 3 2 6 2" xfId="3454"/>
    <cellStyle name="Hyperlink 4 2 3 2 7" xfId="234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3" xfId="1565"/>
    <cellStyle name="Hyperlink 4 2 3 3 2 3 2" xfId="3776"/>
    <cellStyle name="Hyperlink 4 2 3 3 2 4" xfId="2671"/>
    <cellStyle name="Hyperlink 4 2 3 3 3" xfId="728"/>
    <cellStyle name="Hyperlink 4 2 3 3 3 2" xfId="1841"/>
    <cellStyle name="Hyperlink 4 2 3 3 3 2 2" xfId="4052"/>
    <cellStyle name="Hyperlink 4 2 3 3 3 3" xfId="2947"/>
    <cellStyle name="Hyperlink 4 2 3 3 4" xfId="1289"/>
    <cellStyle name="Hyperlink 4 2 3 3 4 2" xfId="3500"/>
    <cellStyle name="Hyperlink 4 2 3 3 5" xfId="239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3" xfId="1657"/>
    <cellStyle name="Hyperlink 4 2 3 4 2 3 2" xfId="3868"/>
    <cellStyle name="Hyperlink 4 2 3 4 2 4" xfId="2763"/>
    <cellStyle name="Hyperlink 4 2 3 4 3" xfId="820"/>
    <cellStyle name="Hyperlink 4 2 3 4 3 2" xfId="1933"/>
    <cellStyle name="Hyperlink 4 2 3 4 3 2 2" xfId="4144"/>
    <cellStyle name="Hyperlink 4 2 3 4 3 3" xfId="3039"/>
    <cellStyle name="Hyperlink 4 2 3 4 4" xfId="1381"/>
    <cellStyle name="Hyperlink 4 2 3 4 4 2" xfId="3592"/>
    <cellStyle name="Hyperlink 4 2 3 4 5" xfId="248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3" xfId="1473"/>
    <cellStyle name="Hyperlink 4 2 3 5 3 2" xfId="3684"/>
    <cellStyle name="Hyperlink 4 2 3 5 4" xfId="2579"/>
    <cellStyle name="Hyperlink 4 2 3 6" xfId="636"/>
    <cellStyle name="Hyperlink 4 2 3 6 2" xfId="1749"/>
    <cellStyle name="Hyperlink 4 2 3 6 2 2" xfId="3960"/>
    <cellStyle name="Hyperlink 4 2 3 6 3" xfId="2855"/>
    <cellStyle name="Hyperlink 4 2 3 7" xfId="1197"/>
    <cellStyle name="Hyperlink 4 2 3 7 2" xfId="3408"/>
    <cellStyle name="Hyperlink 4 2 3 8" xfId="230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3" xfId="1591"/>
    <cellStyle name="Hyperlink 4 2 4 2 2 3 2" xfId="3802"/>
    <cellStyle name="Hyperlink 4 2 4 2 2 4" xfId="2697"/>
    <cellStyle name="Hyperlink 4 2 4 2 3" xfId="754"/>
    <cellStyle name="Hyperlink 4 2 4 2 3 2" xfId="1867"/>
    <cellStyle name="Hyperlink 4 2 4 2 3 2 2" xfId="4078"/>
    <cellStyle name="Hyperlink 4 2 4 2 3 3" xfId="2973"/>
    <cellStyle name="Hyperlink 4 2 4 2 4" xfId="1315"/>
    <cellStyle name="Hyperlink 4 2 4 2 4 2" xfId="3526"/>
    <cellStyle name="Hyperlink 4 2 4 2 5" xfId="242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3" xfId="1683"/>
    <cellStyle name="Hyperlink 4 2 4 3 2 3 2" xfId="3894"/>
    <cellStyle name="Hyperlink 4 2 4 3 2 4" xfId="2789"/>
    <cellStyle name="Hyperlink 4 2 4 3 3" xfId="846"/>
    <cellStyle name="Hyperlink 4 2 4 3 3 2" xfId="1959"/>
    <cellStyle name="Hyperlink 4 2 4 3 3 2 2" xfId="4170"/>
    <cellStyle name="Hyperlink 4 2 4 3 3 3" xfId="3065"/>
    <cellStyle name="Hyperlink 4 2 4 3 4" xfId="1407"/>
    <cellStyle name="Hyperlink 4 2 4 3 4 2" xfId="3618"/>
    <cellStyle name="Hyperlink 4 2 4 3 5" xfId="251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3" xfId="1499"/>
    <cellStyle name="Hyperlink 4 2 4 4 3 2" xfId="3710"/>
    <cellStyle name="Hyperlink 4 2 4 4 4" xfId="2605"/>
    <cellStyle name="Hyperlink 4 2 4 5" xfId="662"/>
    <cellStyle name="Hyperlink 4 2 4 5 2" xfId="1775"/>
    <cellStyle name="Hyperlink 4 2 4 5 2 2" xfId="3986"/>
    <cellStyle name="Hyperlink 4 2 4 5 3" xfId="2881"/>
    <cellStyle name="Hyperlink 4 2 4 6" xfId="1223"/>
    <cellStyle name="Hyperlink 4 2 4 6 2" xfId="3434"/>
    <cellStyle name="Hyperlink 4 2 4 7" xfId="232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3" xfId="1545"/>
    <cellStyle name="Hyperlink 4 2 5 2 3 2" xfId="3756"/>
    <cellStyle name="Hyperlink 4 2 5 2 4" xfId="2651"/>
    <cellStyle name="Hyperlink 4 2 5 3" xfId="708"/>
    <cellStyle name="Hyperlink 4 2 5 3 2" xfId="1821"/>
    <cellStyle name="Hyperlink 4 2 5 3 2 2" xfId="4032"/>
    <cellStyle name="Hyperlink 4 2 5 3 3" xfId="2927"/>
    <cellStyle name="Hyperlink 4 2 5 4" xfId="1269"/>
    <cellStyle name="Hyperlink 4 2 5 4 2" xfId="3480"/>
    <cellStyle name="Hyperlink 4 2 5 5" xfId="237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3" xfId="1637"/>
    <cellStyle name="Hyperlink 4 2 6 2 3 2" xfId="3848"/>
    <cellStyle name="Hyperlink 4 2 6 2 4" xfId="2743"/>
    <cellStyle name="Hyperlink 4 2 6 3" xfId="800"/>
    <cellStyle name="Hyperlink 4 2 6 3 2" xfId="1913"/>
    <cellStyle name="Hyperlink 4 2 6 3 2 2" xfId="4124"/>
    <cellStyle name="Hyperlink 4 2 6 3 3" xfId="3019"/>
    <cellStyle name="Hyperlink 4 2 6 4" xfId="1361"/>
    <cellStyle name="Hyperlink 4 2 6 4 2" xfId="3572"/>
    <cellStyle name="Hyperlink 4 2 6 5" xfId="246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3" xfId="1453"/>
    <cellStyle name="Hyperlink 4 2 7 3 2" xfId="3664"/>
    <cellStyle name="Hyperlink 4 2 7 4" xfId="2559"/>
    <cellStyle name="Hyperlink 4 2 8" xfId="616"/>
    <cellStyle name="Hyperlink 4 2 8 2" xfId="1729"/>
    <cellStyle name="Hyperlink 4 2 8 2 2" xfId="3940"/>
    <cellStyle name="Hyperlink 4 2 8 3" xfId="2835"/>
    <cellStyle name="Hyperlink 4 2 9" xfId="1177"/>
    <cellStyle name="Hyperlink 4 2 9 2" xfId="3388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3" xfId="1616"/>
    <cellStyle name="Hyperlink 4 3 2 2 2 2 3 2" xfId="3827"/>
    <cellStyle name="Hyperlink 4 3 2 2 2 2 4" xfId="272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4" xfId="1340"/>
    <cellStyle name="Hyperlink 4 3 2 2 2 4 2" xfId="3551"/>
    <cellStyle name="Hyperlink 4 3 2 2 2 5" xfId="244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3" xfId="1708"/>
    <cellStyle name="Hyperlink 4 3 2 2 3 2 3 2" xfId="3919"/>
    <cellStyle name="Hyperlink 4 3 2 2 3 2 4" xfId="281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4" xfId="1432"/>
    <cellStyle name="Hyperlink 4 3 2 2 3 4 2" xfId="3643"/>
    <cellStyle name="Hyperlink 4 3 2 2 3 5" xfId="253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3" xfId="1524"/>
    <cellStyle name="Hyperlink 4 3 2 2 4 3 2" xfId="3735"/>
    <cellStyle name="Hyperlink 4 3 2 2 4 4" xfId="2630"/>
    <cellStyle name="Hyperlink 4 3 2 2 5" xfId="687"/>
    <cellStyle name="Hyperlink 4 3 2 2 5 2" xfId="1800"/>
    <cellStyle name="Hyperlink 4 3 2 2 5 2 2" xfId="4011"/>
    <cellStyle name="Hyperlink 4 3 2 2 5 3" xfId="2906"/>
    <cellStyle name="Hyperlink 4 3 2 2 6" xfId="1248"/>
    <cellStyle name="Hyperlink 4 3 2 2 6 2" xfId="3459"/>
    <cellStyle name="Hyperlink 4 3 2 2 7" xfId="235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3" xfId="1570"/>
    <cellStyle name="Hyperlink 4 3 2 3 2 3 2" xfId="3781"/>
    <cellStyle name="Hyperlink 4 3 2 3 2 4" xfId="2676"/>
    <cellStyle name="Hyperlink 4 3 2 3 3" xfId="733"/>
    <cellStyle name="Hyperlink 4 3 2 3 3 2" xfId="1846"/>
    <cellStyle name="Hyperlink 4 3 2 3 3 2 2" xfId="4057"/>
    <cellStyle name="Hyperlink 4 3 2 3 3 3" xfId="2952"/>
    <cellStyle name="Hyperlink 4 3 2 3 4" xfId="1294"/>
    <cellStyle name="Hyperlink 4 3 2 3 4 2" xfId="3505"/>
    <cellStyle name="Hyperlink 4 3 2 3 5" xfId="240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3" xfId="1662"/>
    <cellStyle name="Hyperlink 4 3 2 4 2 3 2" xfId="3873"/>
    <cellStyle name="Hyperlink 4 3 2 4 2 4" xfId="2768"/>
    <cellStyle name="Hyperlink 4 3 2 4 3" xfId="825"/>
    <cellStyle name="Hyperlink 4 3 2 4 3 2" xfId="1938"/>
    <cellStyle name="Hyperlink 4 3 2 4 3 2 2" xfId="4149"/>
    <cellStyle name="Hyperlink 4 3 2 4 3 3" xfId="3044"/>
    <cellStyle name="Hyperlink 4 3 2 4 4" xfId="1386"/>
    <cellStyle name="Hyperlink 4 3 2 4 4 2" xfId="3597"/>
    <cellStyle name="Hyperlink 4 3 2 4 5" xfId="249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3" xfId="1478"/>
    <cellStyle name="Hyperlink 4 3 2 5 3 2" xfId="3689"/>
    <cellStyle name="Hyperlink 4 3 2 5 4" xfId="2584"/>
    <cellStyle name="Hyperlink 4 3 2 6" xfId="641"/>
    <cellStyle name="Hyperlink 4 3 2 6 2" xfId="1754"/>
    <cellStyle name="Hyperlink 4 3 2 6 2 2" xfId="3965"/>
    <cellStyle name="Hyperlink 4 3 2 6 3" xfId="2860"/>
    <cellStyle name="Hyperlink 4 3 2 7" xfId="1202"/>
    <cellStyle name="Hyperlink 4 3 2 7 2" xfId="3413"/>
    <cellStyle name="Hyperlink 4 3 2 8" xfId="230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3" xfId="1596"/>
    <cellStyle name="Hyperlink 4 3 3 2 2 3 2" xfId="3807"/>
    <cellStyle name="Hyperlink 4 3 3 2 2 4" xfId="2702"/>
    <cellStyle name="Hyperlink 4 3 3 2 3" xfId="759"/>
    <cellStyle name="Hyperlink 4 3 3 2 3 2" xfId="1872"/>
    <cellStyle name="Hyperlink 4 3 3 2 3 2 2" xfId="4083"/>
    <cellStyle name="Hyperlink 4 3 3 2 3 3" xfId="2978"/>
    <cellStyle name="Hyperlink 4 3 3 2 4" xfId="1320"/>
    <cellStyle name="Hyperlink 4 3 3 2 4 2" xfId="3531"/>
    <cellStyle name="Hyperlink 4 3 3 2 5" xfId="242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3" xfId="1688"/>
    <cellStyle name="Hyperlink 4 3 3 3 2 3 2" xfId="3899"/>
    <cellStyle name="Hyperlink 4 3 3 3 2 4" xfId="2794"/>
    <cellStyle name="Hyperlink 4 3 3 3 3" xfId="851"/>
    <cellStyle name="Hyperlink 4 3 3 3 3 2" xfId="1964"/>
    <cellStyle name="Hyperlink 4 3 3 3 3 2 2" xfId="4175"/>
    <cellStyle name="Hyperlink 4 3 3 3 3 3" xfId="3070"/>
    <cellStyle name="Hyperlink 4 3 3 3 4" xfId="1412"/>
    <cellStyle name="Hyperlink 4 3 3 3 4 2" xfId="3623"/>
    <cellStyle name="Hyperlink 4 3 3 3 5" xfId="251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3" xfId="1504"/>
    <cellStyle name="Hyperlink 4 3 3 4 3 2" xfId="3715"/>
    <cellStyle name="Hyperlink 4 3 3 4 4" xfId="2610"/>
    <cellStyle name="Hyperlink 4 3 3 5" xfId="667"/>
    <cellStyle name="Hyperlink 4 3 3 5 2" xfId="1780"/>
    <cellStyle name="Hyperlink 4 3 3 5 2 2" xfId="3991"/>
    <cellStyle name="Hyperlink 4 3 3 5 3" xfId="2886"/>
    <cellStyle name="Hyperlink 4 3 3 6" xfId="1228"/>
    <cellStyle name="Hyperlink 4 3 3 6 2" xfId="3439"/>
    <cellStyle name="Hyperlink 4 3 3 7" xfId="233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3" xfId="1550"/>
    <cellStyle name="Hyperlink 4 3 4 2 3 2" xfId="3761"/>
    <cellStyle name="Hyperlink 4 3 4 2 4" xfId="2656"/>
    <cellStyle name="Hyperlink 4 3 4 3" xfId="713"/>
    <cellStyle name="Hyperlink 4 3 4 3 2" xfId="1826"/>
    <cellStyle name="Hyperlink 4 3 4 3 2 2" xfId="4037"/>
    <cellStyle name="Hyperlink 4 3 4 3 3" xfId="2932"/>
    <cellStyle name="Hyperlink 4 3 4 4" xfId="1274"/>
    <cellStyle name="Hyperlink 4 3 4 4 2" xfId="3485"/>
    <cellStyle name="Hyperlink 4 3 4 5" xfId="238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3" xfId="1642"/>
    <cellStyle name="Hyperlink 4 3 5 2 3 2" xfId="3853"/>
    <cellStyle name="Hyperlink 4 3 5 2 4" xfId="2748"/>
    <cellStyle name="Hyperlink 4 3 5 3" xfId="805"/>
    <cellStyle name="Hyperlink 4 3 5 3 2" xfId="1918"/>
    <cellStyle name="Hyperlink 4 3 5 3 2 2" xfId="4129"/>
    <cellStyle name="Hyperlink 4 3 5 3 3" xfId="3024"/>
    <cellStyle name="Hyperlink 4 3 5 4" xfId="1366"/>
    <cellStyle name="Hyperlink 4 3 5 4 2" xfId="3577"/>
    <cellStyle name="Hyperlink 4 3 5 5" xfId="247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3" xfId="1458"/>
    <cellStyle name="Hyperlink 4 3 6 3 2" xfId="3669"/>
    <cellStyle name="Hyperlink 4 3 6 4" xfId="2564"/>
    <cellStyle name="Hyperlink 4 3 7" xfId="621"/>
    <cellStyle name="Hyperlink 4 3 7 2" xfId="1734"/>
    <cellStyle name="Hyperlink 4 3 7 2 2" xfId="3945"/>
    <cellStyle name="Hyperlink 4 3 7 3" xfId="284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3" xfId="1606"/>
    <cellStyle name="Hyperlink 4 4 2 2 2 3 2" xfId="3817"/>
    <cellStyle name="Hyperlink 4 4 2 2 2 4" xfId="2712"/>
    <cellStyle name="Hyperlink 4 4 2 2 3" xfId="769"/>
    <cellStyle name="Hyperlink 4 4 2 2 3 2" xfId="1882"/>
    <cellStyle name="Hyperlink 4 4 2 2 3 2 2" xfId="4093"/>
    <cellStyle name="Hyperlink 4 4 2 2 3 3" xfId="2988"/>
    <cellStyle name="Hyperlink 4 4 2 2 4" xfId="1330"/>
    <cellStyle name="Hyperlink 4 4 2 2 4 2" xfId="3541"/>
    <cellStyle name="Hyperlink 4 4 2 2 5" xfId="243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3" xfId="1698"/>
    <cellStyle name="Hyperlink 4 4 2 3 2 3 2" xfId="3909"/>
    <cellStyle name="Hyperlink 4 4 2 3 2 4" xfId="2804"/>
    <cellStyle name="Hyperlink 4 4 2 3 3" xfId="861"/>
    <cellStyle name="Hyperlink 4 4 2 3 3 2" xfId="1974"/>
    <cellStyle name="Hyperlink 4 4 2 3 3 2 2" xfId="4185"/>
    <cellStyle name="Hyperlink 4 4 2 3 3 3" xfId="3080"/>
    <cellStyle name="Hyperlink 4 4 2 3 4" xfId="1422"/>
    <cellStyle name="Hyperlink 4 4 2 3 4 2" xfId="3633"/>
    <cellStyle name="Hyperlink 4 4 2 3 5" xfId="252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3" xfId="1514"/>
    <cellStyle name="Hyperlink 4 4 2 4 3 2" xfId="3725"/>
    <cellStyle name="Hyperlink 4 4 2 4 4" xfId="2620"/>
    <cellStyle name="Hyperlink 4 4 2 5" xfId="677"/>
    <cellStyle name="Hyperlink 4 4 2 5 2" xfId="1790"/>
    <cellStyle name="Hyperlink 4 4 2 5 2 2" xfId="4001"/>
    <cellStyle name="Hyperlink 4 4 2 5 3" xfId="2896"/>
    <cellStyle name="Hyperlink 4 4 2 6" xfId="1238"/>
    <cellStyle name="Hyperlink 4 4 2 6 2" xfId="3449"/>
    <cellStyle name="Hyperlink 4 4 2 7" xfId="234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3" xfId="1560"/>
    <cellStyle name="Hyperlink 4 4 3 2 3 2" xfId="3771"/>
    <cellStyle name="Hyperlink 4 4 3 2 4" xfId="2666"/>
    <cellStyle name="Hyperlink 4 4 3 3" xfId="723"/>
    <cellStyle name="Hyperlink 4 4 3 3 2" xfId="1836"/>
    <cellStyle name="Hyperlink 4 4 3 3 2 2" xfId="4047"/>
    <cellStyle name="Hyperlink 4 4 3 3 3" xfId="2942"/>
    <cellStyle name="Hyperlink 4 4 3 4" xfId="1284"/>
    <cellStyle name="Hyperlink 4 4 3 4 2" xfId="3495"/>
    <cellStyle name="Hyperlink 4 4 3 5" xfId="239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3" xfId="1652"/>
    <cellStyle name="Hyperlink 4 4 4 2 3 2" xfId="3863"/>
    <cellStyle name="Hyperlink 4 4 4 2 4" xfId="2758"/>
    <cellStyle name="Hyperlink 4 4 4 3" xfId="815"/>
    <cellStyle name="Hyperlink 4 4 4 3 2" xfId="1928"/>
    <cellStyle name="Hyperlink 4 4 4 3 2 2" xfId="4139"/>
    <cellStyle name="Hyperlink 4 4 4 3 3" xfId="3034"/>
    <cellStyle name="Hyperlink 4 4 4 4" xfId="1376"/>
    <cellStyle name="Hyperlink 4 4 4 4 2" xfId="3587"/>
    <cellStyle name="Hyperlink 4 4 4 5" xfId="248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3" xfId="1468"/>
    <cellStyle name="Hyperlink 4 4 5 3 2" xfId="3679"/>
    <cellStyle name="Hyperlink 4 4 5 4" xfId="2574"/>
    <cellStyle name="Hyperlink 4 4 6" xfId="631"/>
    <cellStyle name="Hyperlink 4 4 6 2" xfId="1744"/>
    <cellStyle name="Hyperlink 4 4 6 2 2" xfId="3955"/>
    <cellStyle name="Hyperlink 4 4 6 3" xfId="2850"/>
    <cellStyle name="Hyperlink 4 4 7" xfId="1192"/>
    <cellStyle name="Hyperlink 4 4 7 2" xfId="3403"/>
    <cellStyle name="Hyperlink 4 4 8" xfId="229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3" xfId="1586"/>
    <cellStyle name="Hyperlink 4 5 2 2 3 2" xfId="3797"/>
    <cellStyle name="Hyperlink 4 5 2 2 4" xfId="2692"/>
    <cellStyle name="Hyperlink 4 5 2 3" xfId="749"/>
    <cellStyle name="Hyperlink 4 5 2 3 2" xfId="1862"/>
    <cellStyle name="Hyperlink 4 5 2 3 2 2" xfId="4073"/>
    <cellStyle name="Hyperlink 4 5 2 3 3" xfId="2968"/>
    <cellStyle name="Hyperlink 4 5 2 4" xfId="1310"/>
    <cellStyle name="Hyperlink 4 5 2 4 2" xfId="3521"/>
    <cellStyle name="Hyperlink 4 5 2 5" xfId="241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3" xfId="1678"/>
    <cellStyle name="Hyperlink 4 5 3 2 3 2" xfId="3889"/>
    <cellStyle name="Hyperlink 4 5 3 2 4" xfId="2784"/>
    <cellStyle name="Hyperlink 4 5 3 3" xfId="841"/>
    <cellStyle name="Hyperlink 4 5 3 3 2" xfId="1954"/>
    <cellStyle name="Hyperlink 4 5 3 3 2 2" xfId="4165"/>
    <cellStyle name="Hyperlink 4 5 3 3 3" xfId="3060"/>
    <cellStyle name="Hyperlink 4 5 3 4" xfId="1402"/>
    <cellStyle name="Hyperlink 4 5 3 4 2" xfId="3613"/>
    <cellStyle name="Hyperlink 4 5 3 5" xfId="250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3" xfId="1494"/>
    <cellStyle name="Hyperlink 4 5 4 3 2" xfId="3705"/>
    <cellStyle name="Hyperlink 4 5 4 4" xfId="2600"/>
    <cellStyle name="Hyperlink 4 5 5" xfId="657"/>
    <cellStyle name="Hyperlink 4 5 5 2" xfId="1770"/>
    <cellStyle name="Hyperlink 4 5 5 2 2" xfId="3981"/>
    <cellStyle name="Hyperlink 4 5 5 3" xfId="2876"/>
    <cellStyle name="Hyperlink 4 5 6" xfId="1218"/>
    <cellStyle name="Hyperlink 4 5 6 2" xfId="3429"/>
    <cellStyle name="Hyperlink 4 5 7" xfId="232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3" xfId="1540"/>
    <cellStyle name="Hyperlink 4 6 2 3 2" xfId="3751"/>
    <cellStyle name="Hyperlink 4 6 2 4" xfId="2646"/>
    <cellStyle name="Hyperlink 4 6 3" xfId="703"/>
    <cellStyle name="Hyperlink 4 6 3 2" xfId="1816"/>
    <cellStyle name="Hyperlink 4 6 3 2 2" xfId="4027"/>
    <cellStyle name="Hyperlink 4 6 3 3" xfId="2922"/>
    <cellStyle name="Hyperlink 4 6 4" xfId="1264"/>
    <cellStyle name="Hyperlink 4 6 4 2" xfId="3475"/>
    <cellStyle name="Hyperlink 4 6 5" xfId="237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3" xfId="1632"/>
    <cellStyle name="Hyperlink 4 7 2 3 2" xfId="3843"/>
    <cellStyle name="Hyperlink 4 7 2 4" xfId="2738"/>
    <cellStyle name="Hyperlink 4 7 3" xfId="795"/>
    <cellStyle name="Hyperlink 4 7 3 2" xfId="1908"/>
    <cellStyle name="Hyperlink 4 7 3 2 2" xfId="4119"/>
    <cellStyle name="Hyperlink 4 7 3 3" xfId="3014"/>
    <cellStyle name="Hyperlink 4 7 4" xfId="1356"/>
    <cellStyle name="Hyperlink 4 7 4 2" xfId="3567"/>
    <cellStyle name="Hyperlink 4 7 5" xfId="246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3" xfId="1448"/>
    <cellStyle name="Hyperlink 4 8 3 2" xfId="3659"/>
    <cellStyle name="Hyperlink 4 8 4" xfId="2554"/>
    <cellStyle name="Hyperlink 4 9" xfId="611"/>
    <cellStyle name="Hyperlink 4 9 2" xfId="1724"/>
    <cellStyle name="Hyperlink 4 9 2 2" xfId="3935"/>
    <cellStyle name="Hyperlink 4 9 3" xfId="2830"/>
    <cellStyle name="Hyperlink 5" xfId="59"/>
    <cellStyle name="Hyperlink 5 10" xfId="227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3" xfId="1617"/>
    <cellStyle name="Hyperlink 5 2 2 2 2 2 3 2" xfId="3828"/>
    <cellStyle name="Hyperlink 5 2 2 2 2 2 4" xfId="272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4" xfId="1341"/>
    <cellStyle name="Hyperlink 5 2 2 2 2 4 2" xfId="3552"/>
    <cellStyle name="Hyperlink 5 2 2 2 2 5" xfId="244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3" xfId="1709"/>
    <cellStyle name="Hyperlink 5 2 2 2 3 2 3 2" xfId="3920"/>
    <cellStyle name="Hyperlink 5 2 2 2 3 2 4" xfId="281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4" xfId="1433"/>
    <cellStyle name="Hyperlink 5 2 2 2 3 4 2" xfId="3644"/>
    <cellStyle name="Hyperlink 5 2 2 2 3 5" xfId="253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3" xfId="1525"/>
    <cellStyle name="Hyperlink 5 2 2 2 4 3 2" xfId="3736"/>
    <cellStyle name="Hyperlink 5 2 2 2 4 4" xfId="2631"/>
    <cellStyle name="Hyperlink 5 2 2 2 5" xfId="688"/>
    <cellStyle name="Hyperlink 5 2 2 2 5 2" xfId="1801"/>
    <cellStyle name="Hyperlink 5 2 2 2 5 2 2" xfId="4012"/>
    <cellStyle name="Hyperlink 5 2 2 2 5 3" xfId="2907"/>
    <cellStyle name="Hyperlink 5 2 2 2 6" xfId="1249"/>
    <cellStyle name="Hyperlink 5 2 2 2 6 2" xfId="3460"/>
    <cellStyle name="Hyperlink 5 2 2 2 7" xfId="235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3" xfId="1571"/>
    <cellStyle name="Hyperlink 5 2 2 3 2 3 2" xfId="3782"/>
    <cellStyle name="Hyperlink 5 2 2 3 2 4" xfId="2677"/>
    <cellStyle name="Hyperlink 5 2 2 3 3" xfId="734"/>
    <cellStyle name="Hyperlink 5 2 2 3 3 2" xfId="1847"/>
    <cellStyle name="Hyperlink 5 2 2 3 3 2 2" xfId="4058"/>
    <cellStyle name="Hyperlink 5 2 2 3 3 3" xfId="2953"/>
    <cellStyle name="Hyperlink 5 2 2 3 4" xfId="1295"/>
    <cellStyle name="Hyperlink 5 2 2 3 4 2" xfId="3506"/>
    <cellStyle name="Hyperlink 5 2 2 3 5" xfId="240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3" xfId="1663"/>
    <cellStyle name="Hyperlink 5 2 2 4 2 3 2" xfId="3874"/>
    <cellStyle name="Hyperlink 5 2 2 4 2 4" xfId="2769"/>
    <cellStyle name="Hyperlink 5 2 2 4 3" xfId="826"/>
    <cellStyle name="Hyperlink 5 2 2 4 3 2" xfId="1939"/>
    <cellStyle name="Hyperlink 5 2 2 4 3 2 2" xfId="4150"/>
    <cellStyle name="Hyperlink 5 2 2 4 3 3" xfId="3045"/>
    <cellStyle name="Hyperlink 5 2 2 4 4" xfId="1387"/>
    <cellStyle name="Hyperlink 5 2 2 4 4 2" xfId="3598"/>
    <cellStyle name="Hyperlink 5 2 2 4 5" xfId="249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3" xfId="1479"/>
    <cellStyle name="Hyperlink 5 2 2 5 3 2" xfId="3690"/>
    <cellStyle name="Hyperlink 5 2 2 5 4" xfId="2585"/>
    <cellStyle name="Hyperlink 5 2 2 6" xfId="642"/>
    <cellStyle name="Hyperlink 5 2 2 6 2" xfId="1755"/>
    <cellStyle name="Hyperlink 5 2 2 6 2 2" xfId="3966"/>
    <cellStyle name="Hyperlink 5 2 2 6 3" xfId="2861"/>
    <cellStyle name="Hyperlink 5 2 2 7" xfId="1203"/>
    <cellStyle name="Hyperlink 5 2 2 7 2" xfId="3414"/>
    <cellStyle name="Hyperlink 5 2 2 8" xfId="230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3" xfId="1597"/>
    <cellStyle name="Hyperlink 5 2 3 2 2 3 2" xfId="3808"/>
    <cellStyle name="Hyperlink 5 2 3 2 2 4" xfId="2703"/>
    <cellStyle name="Hyperlink 5 2 3 2 3" xfId="760"/>
    <cellStyle name="Hyperlink 5 2 3 2 3 2" xfId="1873"/>
    <cellStyle name="Hyperlink 5 2 3 2 3 2 2" xfId="4084"/>
    <cellStyle name="Hyperlink 5 2 3 2 3 3" xfId="2979"/>
    <cellStyle name="Hyperlink 5 2 3 2 4" xfId="1321"/>
    <cellStyle name="Hyperlink 5 2 3 2 4 2" xfId="3532"/>
    <cellStyle name="Hyperlink 5 2 3 2 5" xfId="242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3" xfId="1689"/>
    <cellStyle name="Hyperlink 5 2 3 3 2 3 2" xfId="3900"/>
    <cellStyle name="Hyperlink 5 2 3 3 2 4" xfId="2795"/>
    <cellStyle name="Hyperlink 5 2 3 3 3" xfId="852"/>
    <cellStyle name="Hyperlink 5 2 3 3 3 2" xfId="1965"/>
    <cellStyle name="Hyperlink 5 2 3 3 3 2 2" xfId="4176"/>
    <cellStyle name="Hyperlink 5 2 3 3 3 3" xfId="3071"/>
    <cellStyle name="Hyperlink 5 2 3 3 4" xfId="1413"/>
    <cellStyle name="Hyperlink 5 2 3 3 4 2" xfId="3624"/>
    <cellStyle name="Hyperlink 5 2 3 3 5" xfId="251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3" xfId="1505"/>
    <cellStyle name="Hyperlink 5 2 3 4 3 2" xfId="3716"/>
    <cellStyle name="Hyperlink 5 2 3 4 4" xfId="2611"/>
    <cellStyle name="Hyperlink 5 2 3 5" xfId="668"/>
    <cellStyle name="Hyperlink 5 2 3 5 2" xfId="1781"/>
    <cellStyle name="Hyperlink 5 2 3 5 2 2" xfId="3992"/>
    <cellStyle name="Hyperlink 5 2 3 5 3" xfId="2887"/>
    <cellStyle name="Hyperlink 5 2 3 6" xfId="1229"/>
    <cellStyle name="Hyperlink 5 2 3 6 2" xfId="3440"/>
    <cellStyle name="Hyperlink 5 2 3 7" xfId="233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3" xfId="1551"/>
    <cellStyle name="Hyperlink 5 2 4 2 3 2" xfId="3762"/>
    <cellStyle name="Hyperlink 5 2 4 2 4" xfId="2657"/>
    <cellStyle name="Hyperlink 5 2 4 3" xfId="714"/>
    <cellStyle name="Hyperlink 5 2 4 3 2" xfId="1827"/>
    <cellStyle name="Hyperlink 5 2 4 3 2 2" xfId="4038"/>
    <cellStyle name="Hyperlink 5 2 4 3 3" xfId="2933"/>
    <cellStyle name="Hyperlink 5 2 4 4" xfId="1275"/>
    <cellStyle name="Hyperlink 5 2 4 4 2" xfId="3486"/>
    <cellStyle name="Hyperlink 5 2 4 5" xfId="238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3" xfId="1643"/>
    <cellStyle name="Hyperlink 5 2 5 2 3 2" xfId="3854"/>
    <cellStyle name="Hyperlink 5 2 5 2 4" xfId="2749"/>
    <cellStyle name="Hyperlink 5 2 5 3" xfId="806"/>
    <cellStyle name="Hyperlink 5 2 5 3 2" xfId="1919"/>
    <cellStyle name="Hyperlink 5 2 5 3 2 2" xfId="4130"/>
    <cellStyle name="Hyperlink 5 2 5 3 3" xfId="3025"/>
    <cellStyle name="Hyperlink 5 2 5 4" xfId="1367"/>
    <cellStyle name="Hyperlink 5 2 5 4 2" xfId="3578"/>
    <cellStyle name="Hyperlink 5 2 5 5" xfId="247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3" xfId="1459"/>
    <cellStyle name="Hyperlink 5 2 6 3 2" xfId="3670"/>
    <cellStyle name="Hyperlink 5 2 6 4" xfId="2565"/>
    <cellStyle name="Hyperlink 5 2 7" xfId="622"/>
    <cellStyle name="Hyperlink 5 2 7 2" xfId="1735"/>
    <cellStyle name="Hyperlink 5 2 7 2 2" xfId="3946"/>
    <cellStyle name="Hyperlink 5 2 7 3" xfId="284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3" xfId="1607"/>
    <cellStyle name="Hyperlink 5 3 2 2 2 3 2" xfId="3818"/>
    <cellStyle name="Hyperlink 5 3 2 2 2 4" xfId="2713"/>
    <cellStyle name="Hyperlink 5 3 2 2 3" xfId="770"/>
    <cellStyle name="Hyperlink 5 3 2 2 3 2" xfId="1883"/>
    <cellStyle name="Hyperlink 5 3 2 2 3 2 2" xfId="4094"/>
    <cellStyle name="Hyperlink 5 3 2 2 3 3" xfId="2989"/>
    <cellStyle name="Hyperlink 5 3 2 2 4" xfId="1331"/>
    <cellStyle name="Hyperlink 5 3 2 2 4 2" xfId="3542"/>
    <cellStyle name="Hyperlink 5 3 2 2 5" xfId="243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3" xfId="1699"/>
    <cellStyle name="Hyperlink 5 3 2 3 2 3 2" xfId="3910"/>
    <cellStyle name="Hyperlink 5 3 2 3 2 4" xfId="2805"/>
    <cellStyle name="Hyperlink 5 3 2 3 3" xfId="862"/>
    <cellStyle name="Hyperlink 5 3 2 3 3 2" xfId="1975"/>
    <cellStyle name="Hyperlink 5 3 2 3 3 2 2" xfId="4186"/>
    <cellStyle name="Hyperlink 5 3 2 3 3 3" xfId="3081"/>
    <cellStyle name="Hyperlink 5 3 2 3 4" xfId="1423"/>
    <cellStyle name="Hyperlink 5 3 2 3 4 2" xfId="3634"/>
    <cellStyle name="Hyperlink 5 3 2 3 5" xfId="252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3" xfId="1515"/>
    <cellStyle name="Hyperlink 5 3 2 4 3 2" xfId="3726"/>
    <cellStyle name="Hyperlink 5 3 2 4 4" xfId="2621"/>
    <cellStyle name="Hyperlink 5 3 2 5" xfId="678"/>
    <cellStyle name="Hyperlink 5 3 2 5 2" xfId="1791"/>
    <cellStyle name="Hyperlink 5 3 2 5 2 2" xfId="4002"/>
    <cellStyle name="Hyperlink 5 3 2 5 3" xfId="2897"/>
    <cellStyle name="Hyperlink 5 3 2 6" xfId="1239"/>
    <cellStyle name="Hyperlink 5 3 2 6 2" xfId="3450"/>
    <cellStyle name="Hyperlink 5 3 2 7" xfId="234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3" xfId="1561"/>
    <cellStyle name="Hyperlink 5 3 3 2 3 2" xfId="3772"/>
    <cellStyle name="Hyperlink 5 3 3 2 4" xfId="2667"/>
    <cellStyle name="Hyperlink 5 3 3 3" xfId="724"/>
    <cellStyle name="Hyperlink 5 3 3 3 2" xfId="1837"/>
    <cellStyle name="Hyperlink 5 3 3 3 2 2" xfId="4048"/>
    <cellStyle name="Hyperlink 5 3 3 3 3" xfId="2943"/>
    <cellStyle name="Hyperlink 5 3 3 4" xfId="1285"/>
    <cellStyle name="Hyperlink 5 3 3 4 2" xfId="3496"/>
    <cellStyle name="Hyperlink 5 3 3 5" xfId="239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3" xfId="1653"/>
    <cellStyle name="Hyperlink 5 3 4 2 3 2" xfId="3864"/>
    <cellStyle name="Hyperlink 5 3 4 2 4" xfId="2759"/>
    <cellStyle name="Hyperlink 5 3 4 3" xfId="816"/>
    <cellStyle name="Hyperlink 5 3 4 3 2" xfId="1929"/>
    <cellStyle name="Hyperlink 5 3 4 3 2 2" xfId="4140"/>
    <cellStyle name="Hyperlink 5 3 4 3 3" xfId="3035"/>
    <cellStyle name="Hyperlink 5 3 4 4" xfId="1377"/>
    <cellStyle name="Hyperlink 5 3 4 4 2" xfId="3588"/>
    <cellStyle name="Hyperlink 5 3 4 5" xfId="248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3" xfId="1469"/>
    <cellStyle name="Hyperlink 5 3 5 3 2" xfId="3680"/>
    <cellStyle name="Hyperlink 5 3 5 4" xfId="2575"/>
    <cellStyle name="Hyperlink 5 3 6" xfId="632"/>
    <cellStyle name="Hyperlink 5 3 6 2" xfId="1745"/>
    <cellStyle name="Hyperlink 5 3 6 2 2" xfId="3956"/>
    <cellStyle name="Hyperlink 5 3 6 3" xfId="2851"/>
    <cellStyle name="Hyperlink 5 3 7" xfId="1193"/>
    <cellStyle name="Hyperlink 5 3 7 2" xfId="3404"/>
    <cellStyle name="Hyperlink 5 3 8" xfId="229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3" xfId="1587"/>
    <cellStyle name="Hyperlink 5 4 2 2 3 2" xfId="3798"/>
    <cellStyle name="Hyperlink 5 4 2 2 4" xfId="2693"/>
    <cellStyle name="Hyperlink 5 4 2 3" xfId="750"/>
    <cellStyle name="Hyperlink 5 4 2 3 2" xfId="1863"/>
    <cellStyle name="Hyperlink 5 4 2 3 2 2" xfId="4074"/>
    <cellStyle name="Hyperlink 5 4 2 3 3" xfId="2969"/>
    <cellStyle name="Hyperlink 5 4 2 4" xfId="1311"/>
    <cellStyle name="Hyperlink 5 4 2 4 2" xfId="3522"/>
    <cellStyle name="Hyperlink 5 4 2 5" xfId="241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3" xfId="1679"/>
    <cellStyle name="Hyperlink 5 4 3 2 3 2" xfId="3890"/>
    <cellStyle name="Hyperlink 5 4 3 2 4" xfId="2785"/>
    <cellStyle name="Hyperlink 5 4 3 3" xfId="842"/>
    <cellStyle name="Hyperlink 5 4 3 3 2" xfId="1955"/>
    <cellStyle name="Hyperlink 5 4 3 3 2 2" xfId="4166"/>
    <cellStyle name="Hyperlink 5 4 3 3 3" xfId="3061"/>
    <cellStyle name="Hyperlink 5 4 3 4" xfId="1403"/>
    <cellStyle name="Hyperlink 5 4 3 4 2" xfId="3614"/>
    <cellStyle name="Hyperlink 5 4 3 5" xfId="250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3" xfId="1495"/>
    <cellStyle name="Hyperlink 5 4 4 3 2" xfId="3706"/>
    <cellStyle name="Hyperlink 5 4 4 4" xfId="2601"/>
    <cellStyle name="Hyperlink 5 4 5" xfId="658"/>
    <cellStyle name="Hyperlink 5 4 5 2" xfId="1771"/>
    <cellStyle name="Hyperlink 5 4 5 2 2" xfId="3982"/>
    <cellStyle name="Hyperlink 5 4 5 3" xfId="2877"/>
    <cellStyle name="Hyperlink 5 4 6" xfId="1219"/>
    <cellStyle name="Hyperlink 5 4 6 2" xfId="3430"/>
    <cellStyle name="Hyperlink 5 4 7" xfId="232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3" xfId="1541"/>
    <cellStyle name="Hyperlink 5 5 2 3 2" xfId="3752"/>
    <cellStyle name="Hyperlink 5 5 2 4" xfId="2647"/>
    <cellStyle name="Hyperlink 5 5 3" xfId="704"/>
    <cellStyle name="Hyperlink 5 5 3 2" xfId="1817"/>
    <cellStyle name="Hyperlink 5 5 3 2 2" xfId="4028"/>
    <cellStyle name="Hyperlink 5 5 3 3" xfId="2923"/>
    <cellStyle name="Hyperlink 5 5 4" xfId="1265"/>
    <cellStyle name="Hyperlink 5 5 4 2" xfId="3476"/>
    <cellStyle name="Hyperlink 5 5 5" xfId="237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3" xfId="1633"/>
    <cellStyle name="Hyperlink 5 6 2 3 2" xfId="3844"/>
    <cellStyle name="Hyperlink 5 6 2 4" xfId="2739"/>
    <cellStyle name="Hyperlink 5 6 3" xfId="796"/>
    <cellStyle name="Hyperlink 5 6 3 2" xfId="1909"/>
    <cellStyle name="Hyperlink 5 6 3 2 2" xfId="4120"/>
    <cellStyle name="Hyperlink 5 6 3 3" xfId="3015"/>
    <cellStyle name="Hyperlink 5 6 4" xfId="1357"/>
    <cellStyle name="Hyperlink 5 6 4 2" xfId="3568"/>
    <cellStyle name="Hyperlink 5 6 5" xfId="246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3" xfId="1449"/>
    <cellStyle name="Hyperlink 5 7 3 2" xfId="3660"/>
    <cellStyle name="Hyperlink 5 7 4" xfId="2555"/>
    <cellStyle name="Hyperlink 5 8" xfId="612"/>
    <cellStyle name="Hyperlink 5 8 2" xfId="1725"/>
    <cellStyle name="Hyperlink 5 8 2 2" xfId="3936"/>
    <cellStyle name="Hyperlink 5 8 3" xfId="2831"/>
    <cellStyle name="Hyperlink 5 9" xfId="1173"/>
    <cellStyle name="Hyperlink 5 9 2" xfId="3384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3" xfId="1612"/>
    <cellStyle name="Hyperlink 6 2 2 2 2 3 2" xfId="3823"/>
    <cellStyle name="Hyperlink 6 2 2 2 2 4" xfId="2718"/>
    <cellStyle name="Hyperlink 6 2 2 2 3" xfId="775"/>
    <cellStyle name="Hyperlink 6 2 2 2 3 2" xfId="1888"/>
    <cellStyle name="Hyperlink 6 2 2 2 3 2 2" xfId="4099"/>
    <cellStyle name="Hyperlink 6 2 2 2 3 3" xfId="2994"/>
    <cellStyle name="Hyperlink 6 2 2 2 4" xfId="1336"/>
    <cellStyle name="Hyperlink 6 2 2 2 4 2" xfId="3547"/>
    <cellStyle name="Hyperlink 6 2 2 2 5" xfId="244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3" xfId="1704"/>
    <cellStyle name="Hyperlink 6 2 2 3 2 3 2" xfId="3915"/>
    <cellStyle name="Hyperlink 6 2 2 3 2 4" xfId="2810"/>
    <cellStyle name="Hyperlink 6 2 2 3 3" xfId="867"/>
    <cellStyle name="Hyperlink 6 2 2 3 3 2" xfId="1980"/>
    <cellStyle name="Hyperlink 6 2 2 3 3 2 2" xfId="4191"/>
    <cellStyle name="Hyperlink 6 2 2 3 3 3" xfId="3086"/>
    <cellStyle name="Hyperlink 6 2 2 3 4" xfId="1428"/>
    <cellStyle name="Hyperlink 6 2 2 3 4 2" xfId="3639"/>
    <cellStyle name="Hyperlink 6 2 2 3 5" xfId="253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3" xfId="1520"/>
    <cellStyle name="Hyperlink 6 2 2 4 3 2" xfId="3731"/>
    <cellStyle name="Hyperlink 6 2 2 4 4" xfId="2626"/>
    <cellStyle name="Hyperlink 6 2 2 5" xfId="683"/>
    <cellStyle name="Hyperlink 6 2 2 5 2" xfId="1796"/>
    <cellStyle name="Hyperlink 6 2 2 5 2 2" xfId="4007"/>
    <cellStyle name="Hyperlink 6 2 2 5 3" xfId="2902"/>
    <cellStyle name="Hyperlink 6 2 2 6" xfId="1244"/>
    <cellStyle name="Hyperlink 6 2 2 6 2" xfId="3455"/>
    <cellStyle name="Hyperlink 6 2 2 7" xfId="235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3" xfId="1566"/>
    <cellStyle name="Hyperlink 6 2 3 2 3 2" xfId="3777"/>
    <cellStyle name="Hyperlink 6 2 3 2 4" xfId="2672"/>
    <cellStyle name="Hyperlink 6 2 3 3" xfId="729"/>
    <cellStyle name="Hyperlink 6 2 3 3 2" xfId="1842"/>
    <cellStyle name="Hyperlink 6 2 3 3 2 2" xfId="4053"/>
    <cellStyle name="Hyperlink 6 2 3 3 3" xfId="2948"/>
    <cellStyle name="Hyperlink 6 2 3 4" xfId="1290"/>
    <cellStyle name="Hyperlink 6 2 3 4 2" xfId="3501"/>
    <cellStyle name="Hyperlink 6 2 3 5" xfId="239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3" xfId="1658"/>
    <cellStyle name="Hyperlink 6 2 4 2 3 2" xfId="3869"/>
    <cellStyle name="Hyperlink 6 2 4 2 4" xfId="2764"/>
    <cellStyle name="Hyperlink 6 2 4 3" xfId="821"/>
    <cellStyle name="Hyperlink 6 2 4 3 2" xfId="1934"/>
    <cellStyle name="Hyperlink 6 2 4 3 2 2" xfId="4145"/>
    <cellStyle name="Hyperlink 6 2 4 3 3" xfId="3040"/>
    <cellStyle name="Hyperlink 6 2 4 4" xfId="1382"/>
    <cellStyle name="Hyperlink 6 2 4 4 2" xfId="3593"/>
    <cellStyle name="Hyperlink 6 2 4 5" xfId="248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3" xfId="1474"/>
    <cellStyle name="Hyperlink 6 2 5 3 2" xfId="3685"/>
    <cellStyle name="Hyperlink 6 2 5 4" xfId="2580"/>
    <cellStyle name="Hyperlink 6 2 6" xfId="637"/>
    <cellStyle name="Hyperlink 6 2 6 2" xfId="1750"/>
    <cellStyle name="Hyperlink 6 2 6 2 2" xfId="3961"/>
    <cellStyle name="Hyperlink 6 2 6 3" xfId="2856"/>
    <cellStyle name="Hyperlink 6 2 7" xfId="1198"/>
    <cellStyle name="Hyperlink 6 2 7 2" xfId="3409"/>
    <cellStyle name="Hyperlink 6 2 8" xfId="230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3" xfId="1592"/>
    <cellStyle name="Hyperlink 6 3 2 2 3 2" xfId="3803"/>
    <cellStyle name="Hyperlink 6 3 2 2 4" xfId="2698"/>
    <cellStyle name="Hyperlink 6 3 2 3" xfId="755"/>
    <cellStyle name="Hyperlink 6 3 2 3 2" xfId="1868"/>
    <cellStyle name="Hyperlink 6 3 2 3 2 2" xfId="4079"/>
    <cellStyle name="Hyperlink 6 3 2 3 3" xfId="2974"/>
    <cellStyle name="Hyperlink 6 3 2 4" xfId="1316"/>
    <cellStyle name="Hyperlink 6 3 2 4 2" xfId="3527"/>
    <cellStyle name="Hyperlink 6 3 2 5" xfId="242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3" xfId="1684"/>
    <cellStyle name="Hyperlink 6 3 3 2 3 2" xfId="3895"/>
    <cellStyle name="Hyperlink 6 3 3 2 4" xfId="2790"/>
    <cellStyle name="Hyperlink 6 3 3 3" xfId="847"/>
    <cellStyle name="Hyperlink 6 3 3 3 2" xfId="1960"/>
    <cellStyle name="Hyperlink 6 3 3 3 2 2" xfId="4171"/>
    <cellStyle name="Hyperlink 6 3 3 3 3" xfId="3066"/>
    <cellStyle name="Hyperlink 6 3 3 4" xfId="1408"/>
    <cellStyle name="Hyperlink 6 3 3 4 2" xfId="3619"/>
    <cellStyle name="Hyperlink 6 3 3 5" xfId="251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3" xfId="1500"/>
    <cellStyle name="Hyperlink 6 3 4 3 2" xfId="3711"/>
    <cellStyle name="Hyperlink 6 3 4 4" xfId="2606"/>
    <cellStyle name="Hyperlink 6 3 5" xfId="663"/>
    <cellStyle name="Hyperlink 6 3 5 2" xfId="1776"/>
    <cellStyle name="Hyperlink 6 3 5 2 2" xfId="3987"/>
    <cellStyle name="Hyperlink 6 3 5 3" xfId="2882"/>
    <cellStyle name="Hyperlink 6 3 6" xfId="1224"/>
    <cellStyle name="Hyperlink 6 3 6 2" xfId="3435"/>
    <cellStyle name="Hyperlink 6 3 7" xfId="233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3" xfId="1546"/>
    <cellStyle name="Hyperlink 6 4 2 3 2" xfId="3757"/>
    <cellStyle name="Hyperlink 6 4 2 4" xfId="2652"/>
    <cellStyle name="Hyperlink 6 4 3" xfId="709"/>
    <cellStyle name="Hyperlink 6 4 3 2" xfId="1822"/>
    <cellStyle name="Hyperlink 6 4 3 2 2" xfId="4033"/>
    <cellStyle name="Hyperlink 6 4 3 3" xfId="2928"/>
    <cellStyle name="Hyperlink 6 4 4" xfId="1270"/>
    <cellStyle name="Hyperlink 6 4 4 2" xfId="3481"/>
    <cellStyle name="Hyperlink 6 4 5" xfId="237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3" xfId="1638"/>
    <cellStyle name="Hyperlink 6 5 2 3 2" xfId="3849"/>
    <cellStyle name="Hyperlink 6 5 2 4" xfId="2744"/>
    <cellStyle name="Hyperlink 6 5 3" xfId="801"/>
    <cellStyle name="Hyperlink 6 5 3 2" xfId="1914"/>
    <cellStyle name="Hyperlink 6 5 3 2 2" xfId="4125"/>
    <cellStyle name="Hyperlink 6 5 3 3" xfId="3020"/>
    <cellStyle name="Hyperlink 6 5 4" xfId="1362"/>
    <cellStyle name="Hyperlink 6 5 4 2" xfId="3573"/>
    <cellStyle name="Hyperlink 6 5 5" xfId="246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3" xfId="1454"/>
    <cellStyle name="Hyperlink 6 6 3 2" xfId="3665"/>
    <cellStyle name="Hyperlink 6 6 4" xfId="2560"/>
    <cellStyle name="Hyperlink 6 7" xfId="617"/>
    <cellStyle name="Hyperlink 6 7 2" xfId="1730"/>
    <cellStyle name="Hyperlink 6 7 2 2" xfId="3941"/>
    <cellStyle name="Hyperlink 6 7 3" xfId="283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3" xfId="1602"/>
    <cellStyle name="Hyperlink 7 2 2 2 3 2" xfId="3813"/>
    <cellStyle name="Hyperlink 7 2 2 2 4" xfId="2708"/>
    <cellStyle name="Hyperlink 7 2 2 3" xfId="765"/>
    <cellStyle name="Hyperlink 7 2 2 3 2" xfId="1878"/>
    <cellStyle name="Hyperlink 7 2 2 3 2 2" xfId="4089"/>
    <cellStyle name="Hyperlink 7 2 2 3 3" xfId="2984"/>
    <cellStyle name="Hyperlink 7 2 2 4" xfId="1326"/>
    <cellStyle name="Hyperlink 7 2 2 4 2" xfId="3537"/>
    <cellStyle name="Hyperlink 7 2 2 5" xfId="243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3" xfId="1694"/>
    <cellStyle name="Hyperlink 7 2 3 2 3 2" xfId="3905"/>
    <cellStyle name="Hyperlink 7 2 3 2 4" xfId="2800"/>
    <cellStyle name="Hyperlink 7 2 3 3" xfId="857"/>
    <cellStyle name="Hyperlink 7 2 3 3 2" xfId="1970"/>
    <cellStyle name="Hyperlink 7 2 3 3 2 2" xfId="4181"/>
    <cellStyle name="Hyperlink 7 2 3 3 3" xfId="3076"/>
    <cellStyle name="Hyperlink 7 2 3 4" xfId="1418"/>
    <cellStyle name="Hyperlink 7 2 3 4 2" xfId="3629"/>
    <cellStyle name="Hyperlink 7 2 3 5" xfId="252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3" xfId="1510"/>
    <cellStyle name="Hyperlink 7 2 4 3 2" xfId="3721"/>
    <cellStyle name="Hyperlink 7 2 4 4" xfId="2616"/>
    <cellStyle name="Hyperlink 7 2 5" xfId="673"/>
    <cellStyle name="Hyperlink 7 2 5 2" xfId="1786"/>
    <cellStyle name="Hyperlink 7 2 5 2 2" xfId="3997"/>
    <cellStyle name="Hyperlink 7 2 5 3" xfId="2892"/>
    <cellStyle name="Hyperlink 7 2 6" xfId="1234"/>
    <cellStyle name="Hyperlink 7 2 6 2" xfId="3445"/>
    <cellStyle name="Hyperlink 7 2 7" xfId="234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3" xfId="1556"/>
    <cellStyle name="Hyperlink 7 3 2 3 2" xfId="3767"/>
    <cellStyle name="Hyperlink 7 3 2 4" xfId="2662"/>
    <cellStyle name="Hyperlink 7 3 3" xfId="719"/>
    <cellStyle name="Hyperlink 7 3 3 2" xfId="1832"/>
    <cellStyle name="Hyperlink 7 3 3 2 2" xfId="4043"/>
    <cellStyle name="Hyperlink 7 3 3 3" xfId="2938"/>
    <cellStyle name="Hyperlink 7 3 4" xfId="1280"/>
    <cellStyle name="Hyperlink 7 3 4 2" xfId="3491"/>
    <cellStyle name="Hyperlink 7 3 5" xfId="238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3" xfId="1648"/>
    <cellStyle name="Hyperlink 7 4 2 3 2" xfId="3859"/>
    <cellStyle name="Hyperlink 7 4 2 4" xfId="2754"/>
    <cellStyle name="Hyperlink 7 4 3" xfId="811"/>
    <cellStyle name="Hyperlink 7 4 3 2" xfId="1924"/>
    <cellStyle name="Hyperlink 7 4 3 2 2" xfId="4135"/>
    <cellStyle name="Hyperlink 7 4 3 3" xfId="3030"/>
    <cellStyle name="Hyperlink 7 4 4" xfId="1372"/>
    <cellStyle name="Hyperlink 7 4 4 2" xfId="3583"/>
    <cellStyle name="Hyperlink 7 4 5" xfId="247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3" xfId="1464"/>
    <cellStyle name="Hyperlink 7 5 3 2" xfId="3675"/>
    <cellStyle name="Hyperlink 7 5 4" xfId="2570"/>
    <cellStyle name="Hyperlink 7 6" xfId="627"/>
    <cellStyle name="Hyperlink 7 6 2" xfId="1740"/>
    <cellStyle name="Hyperlink 7 6 2 2" xfId="3951"/>
    <cellStyle name="Hyperlink 7 6 3" xfId="2846"/>
    <cellStyle name="Hyperlink 7 7" xfId="1188"/>
    <cellStyle name="Hyperlink 7 7 2" xfId="3399"/>
    <cellStyle name="Hyperlink 7 8" xfId="229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3" xfId="1623"/>
    <cellStyle name="Hyperlink 8 2 2 2 3 2" xfId="3834"/>
    <cellStyle name="Hyperlink 8 2 2 2 4" xfId="2729"/>
    <cellStyle name="Hyperlink 8 2 2 3" xfId="786"/>
    <cellStyle name="Hyperlink 8 2 2 3 2" xfId="1899"/>
    <cellStyle name="Hyperlink 8 2 2 3 2 2" xfId="4110"/>
    <cellStyle name="Hyperlink 8 2 2 3 3" xfId="3005"/>
    <cellStyle name="Hyperlink 8 2 2 4" xfId="1347"/>
    <cellStyle name="Hyperlink 8 2 2 4 2" xfId="3558"/>
    <cellStyle name="Hyperlink 8 2 2 5" xfId="245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3" xfId="1715"/>
    <cellStyle name="Hyperlink 8 2 3 2 3 2" xfId="3926"/>
    <cellStyle name="Hyperlink 8 2 3 2 4" xfId="2821"/>
    <cellStyle name="Hyperlink 8 2 3 3" xfId="878"/>
    <cellStyle name="Hyperlink 8 2 3 3 2" xfId="1991"/>
    <cellStyle name="Hyperlink 8 2 3 3 2 2" xfId="4202"/>
    <cellStyle name="Hyperlink 8 2 3 3 3" xfId="3097"/>
    <cellStyle name="Hyperlink 8 2 3 4" xfId="1439"/>
    <cellStyle name="Hyperlink 8 2 3 4 2" xfId="3650"/>
    <cellStyle name="Hyperlink 8 2 3 5" xfId="254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3" xfId="1531"/>
    <cellStyle name="Hyperlink 8 2 4 3 2" xfId="3742"/>
    <cellStyle name="Hyperlink 8 2 4 4" xfId="2637"/>
    <cellStyle name="Hyperlink 8 2 5" xfId="694"/>
    <cellStyle name="Hyperlink 8 2 5 2" xfId="1807"/>
    <cellStyle name="Hyperlink 8 2 5 2 2" xfId="4018"/>
    <cellStyle name="Hyperlink 8 2 5 3" xfId="2913"/>
    <cellStyle name="Hyperlink 8 2 6" xfId="1255"/>
    <cellStyle name="Hyperlink 8 2 6 2" xfId="3466"/>
    <cellStyle name="Hyperlink 8 2 7" xfId="236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3" xfId="1577"/>
    <cellStyle name="Hyperlink 8 3 2 3 2" xfId="3788"/>
    <cellStyle name="Hyperlink 8 3 2 4" xfId="2683"/>
    <cellStyle name="Hyperlink 8 3 3" xfId="740"/>
    <cellStyle name="Hyperlink 8 3 3 2" xfId="1853"/>
    <cellStyle name="Hyperlink 8 3 3 2 2" xfId="4064"/>
    <cellStyle name="Hyperlink 8 3 3 3" xfId="2959"/>
    <cellStyle name="Hyperlink 8 3 4" xfId="1301"/>
    <cellStyle name="Hyperlink 8 3 4 2" xfId="3512"/>
    <cellStyle name="Hyperlink 8 3 5" xfId="240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3" xfId="1669"/>
    <cellStyle name="Hyperlink 8 4 2 3 2" xfId="3880"/>
    <cellStyle name="Hyperlink 8 4 2 4" xfId="2775"/>
    <cellStyle name="Hyperlink 8 4 3" xfId="832"/>
    <cellStyle name="Hyperlink 8 4 3 2" xfId="1945"/>
    <cellStyle name="Hyperlink 8 4 3 2 2" xfId="4156"/>
    <cellStyle name="Hyperlink 8 4 3 3" xfId="3051"/>
    <cellStyle name="Hyperlink 8 4 4" xfId="1393"/>
    <cellStyle name="Hyperlink 8 4 4 2" xfId="3604"/>
    <cellStyle name="Hyperlink 8 4 5" xfId="249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3" xfId="1485"/>
    <cellStyle name="Hyperlink 8 5 3 2" xfId="3696"/>
    <cellStyle name="Hyperlink 8 5 4" xfId="2591"/>
    <cellStyle name="Hyperlink 8 6" xfId="648"/>
    <cellStyle name="Hyperlink 8 6 2" xfId="1761"/>
    <cellStyle name="Hyperlink 8 6 2 2" xfId="3972"/>
    <cellStyle name="Hyperlink 8 6 3" xfId="2867"/>
    <cellStyle name="Hyperlink 8 7" xfId="1209"/>
    <cellStyle name="Hyperlink 8 7 2" xfId="3420"/>
    <cellStyle name="Hyperlink 8 8" xfId="231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3" xfId="1582"/>
    <cellStyle name="Hyperlink 9 2 2 3 2" xfId="3793"/>
    <cellStyle name="Hyperlink 9 2 2 4" xfId="2688"/>
    <cellStyle name="Hyperlink 9 2 3" xfId="745"/>
    <cellStyle name="Hyperlink 9 2 3 2" xfId="1858"/>
    <cellStyle name="Hyperlink 9 2 3 2 2" xfId="4069"/>
    <cellStyle name="Hyperlink 9 2 3 3" xfId="2964"/>
    <cellStyle name="Hyperlink 9 2 4" xfId="1306"/>
    <cellStyle name="Hyperlink 9 2 4 2" xfId="3517"/>
    <cellStyle name="Hyperlink 9 2 5" xfId="241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3" xfId="1674"/>
    <cellStyle name="Hyperlink 9 3 2 3 2" xfId="3885"/>
    <cellStyle name="Hyperlink 9 3 2 4" xfId="2780"/>
    <cellStyle name="Hyperlink 9 3 3" xfId="837"/>
    <cellStyle name="Hyperlink 9 3 3 2" xfId="1950"/>
    <cellStyle name="Hyperlink 9 3 3 2 2" xfId="4161"/>
    <cellStyle name="Hyperlink 9 3 3 3" xfId="3056"/>
    <cellStyle name="Hyperlink 9 3 4" xfId="1398"/>
    <cellStyle name="Hyperlink 9 3 4 2" xfId="3609"/>
    <cellStyle name="Hyperlink 9 3 5" xfId="250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3" xfId="1490"/>
    <cellStyle name="Hyperlink 9 4 3 2" xfId="3701"/>
    <cellStyle name="Hyperlink 9 4 4" xfId="2596"/>
    <cellStyle name="Hyperlink 9 5" xfId="653"/>
    <cellStyle name="Hyperlink 9 5 2" xfId="1766"/>
    <cellStyle name="Hyperlink 9 5 2 2" xfId="3977"/>
    <cellStyle name="Hyperlink 9 5 3" xfId="2872"/>
    <cellStyle name="Hyperlink 9 6" xfId="1214"/>
    <cellStyle name="Hyperlink 9 6 2" xfId="3425"/>
    <cellStyle name="Hyperlink 9 7" xfId="232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1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62"/>
      <tableStyleElement type="headerRow" dxfId="161"/>
      <tableStyleElement type="totalRow" dxfId="160"/>
      <tableStyleElement type="firstColumn" dxfId="159"/>
      <tableStyleElement type="lastColumn" dxfId="158"/>
      <tableStyleElement type="firstRowStripe" dxfId="157"/>
      <tableStyleElement type="firstColumnStripe" dxfId="156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10" Type="http://schemas.openxmlformats.org/officeDocument/2006/relationships/chartsheet" Target="chartsheets/sheet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25"/>
  <sheetViews>
    <sheetView tabSelected="1" zoomScale="85" zoomScaleNormal="85" workbookViewId="0">
      <pane ySplit="4" topLeftCell="A11" activePane="bottomLeft" state="frozen"/>
      <selection pane="bottomLeft" activeCell="A2" sqref="A2:Q2"/>
    </sheetView>
  </sheetViews>
  <sheetFormatPr baseColWidth="10" defaultColWidth="25.85546875" defaultRowHeight="15" x14ac:dyDescent="0.25"/>
  <cols>
    <col min="1" max="1" width="27.140625" style="87" bestFit="1" customWidth="1"/>
    <col min="2" max="2" width="20.140625" style="109" bestFit="1" customWidth="1"/>
    <col min="3" max="3" width="17" style="44" bestFit="1" customWidth="1"/>
    <col min="4" max="4" width="33.7109375" style="87" bestFit="1" customWidth="1"/>
    <col min="5" max="5" width="11.42578125" style="82" bestFit="1" customWidth="1"/>
    <col min="6" max="6" width="11.140625" style="45" customWidth="1"/>
    <col min="7" max="7" width="49.140625" style="45" customWidth="1"/>
    <col min="8" max="11" width="5.28515625" style="45" customWidth="1"/>
    <col min="12" max="12" width="51.85546875" style="45" bestFit="1" customWidth="1"/>
    <col min="13" max="13" width="20" style="87" customWidth="1"/>
    <col min="14" max="14" width="16.5703125" style="87" customWidth="1"/>
    <col min="15" max="15" width="42.85546875" style="87" customWidth="1"/>
    <col min="16" max="16" width="24.28515625" style="89" customWidth="1"/>
    <col min="17" max="17" width="51.85546875" style="75" bestFit="1" customWidth="1"/>
    <col min="18" max="16384" width="25.85546875" style="43"/>
  </cols>
  <sheetData>
    <row r="1" spans="1:17" ht="18" x14ac:dyDescent="0.25">
      <c r="A1" s="164" t="s">
        <v>2153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6"/>
    </row>
    <row r="2" spans="1:17" ht="18" x14ac:dyDescent="0.25">
      <c r="A2" s="161" t="s">
        <v>2150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3"/>
    </row>
    <row r="3" spans="1:17" ht="18.75" thickBot="1" x14ac:dyDescent="0.3">
      <c r="A3" s="167" t="s">
        <v>2616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9"/>
    </row>
    <row r="4" spans="1:17" s="25" customFormat="1" ht="18" x14ac:dyDescent="0.25">
      <c r="A4" s="121" t="s">
        <v>2394</v>
      </c>
      <c r="B4" s="120" t="s">
        <v>2215</v>
      </c>
      <c r="C4" s="121" t="s">
        <v>11</v>
      </c>
      <c r="D4" s="121" t="s">
        <v>12</v>
      </c>
      <c r="E4" s="122" t="s">
        <v>18</v>
      </c>
      <c r="F4" s="121"/>
      <c r="G4" s="121"/>
      <c r="H4" s="121"/>
      <c r="I4" s="121"/>
      <c r="J4" s="121"/>
      <c r="K4" s="121"/>
      <c r="L4" s="121" t="s">
        <v>2404</v>
      </c>
      <c r="M4" s="46" t="s">
        <v>14</v>
      </c>
      <c r="N4" s="46" t="s">
        <v>2419</v>
      </c>
      <c r="O4" s="70" t="s">
        <v>2454</v>
      </c>
      <c r="P4" s="70" t="s">
        <v>2476</v>
      </c>
      <c r="Q4" s="123" t="s">
        <v>2440</v>
      </c>
    </row>
    <row r="5" spans="1:17" s="96" customFormat="1" ht="19.5" customHeight="1" x14ac:dyDescent="0.25">
      <c r="A5" s="134" t="str">
        <f>VLOOKUP(E5,'LISTADO ATM'!$A$2:$C$898,3,0)</f>
        <v>NORTE</v>
      </c>
      <c r="B5" s="129" t="s">
        <v>2690</v>
      </c>
      <c r="C5" s="136">
        <v>44330.733587962961</v>
      </c>
      <c r="D5" s="136" t="s">
        <v>2181</v>
      </c>
      <c r="E5" s="124">
        <v>228</v>
      </c>
      <c r="F5" s="145" t="str">
        <f>VLOOKUP(E5,VIP!$A$2:$O13204,2,0)</f>
        <v>DRBR228</v>
      </c>
      <c r="G5" s="134" t="str">
        <f>VLOOKUP(E5,'LISTADO ATM'!$A$2:$B$897,2,0)</f>
        <v xml:space="preserve">ATM Oficina SAJOMA </v>
      </c>
      <c r="H5" s="134" t="str">
        <f>VLOOKUP(E5,VIP!$A$2:$O18067,7,FALSE)</f>
        <v>Si</v>
      </c>
      <c r="I5" s="134" t="str">
        <f>VLOOKUP(E5,VIP!$A$2:$O10032,8,FALSE)</f>
        <v>Si</v>
      </c>
      <c r="J5" s="134" t="str">
        <f>VLOOKUP(E5,VIP!$A$2:$O9982,8,FALSE)</f>
        <v>Si</v>
      </c>
      <c r="K5" s="134" t="str">
        <f>VLOOKUP(E5,VIP!$A$2:$O13556,6,0)</f>
        <v>NO</v>
      </c>
      <c r="L5" s="125" t="s">
        <v>2470</v>
      </c>
      <c r="M5" s="135" t="s">
        <v>2448</v>
      </c>
      <c r="N5" s="135" t="s">
        <v>2455</v>
      </c>
      <c r="O5" s="134" t="s">
        <v>2483</v>
      </c>
      <c r="P5" s="137"/>
      <c r="Q5" s="135" t="s">
        <v>2470</v>
      </c>
    </row>
    <row r="6" spans="1:17" s="96" customFormat="1" ht="19.5" customHeight="1" x14ac:dyDescent="0.25">
      <c r="A6" s="134" t="str">
        <f>VLOOKUP(E6,'LISTADO ATM'!$A$2:$C$898,3,0)</f>
        <v>DISTRITO NACIONAL</v>
      </c>
      <c r="B6" s="129" t="s">
        <v>2667</v>
      </c>
      <c r="C6" s="136">
        <v>44330.591458333336</v>
      </c>
      <c r="D6" s="136" t="s">
        <v>2180</v>
      </c>
      <c r="E6" s="124">
        <v>183</v>
      </c>
      <c r="F6" s="145" t="str">
        <f>VLOOKUP(E6,VIP!$A$2:$O13200,2,0)</f>
        <v>DRBR183</v>
      </c>
      <c r="G6" s="134" t="str">
        <f>VLOOKUP(E6,'LISTADO ATM'!$A$2:$B$897,2,0)</f>
        <v>ATM Estación Nativa Km. 22 Aut. Duarte.</v>
      </c>
      <c r="H6" s="134" t="str">
        <f>VLOOKUP(E6,VIP!$A$2:$O18063,7,FALSE)</f>
        <v>N/A</v>
      </c>
      <c r="I6" s="134" t="str">
        <f>VLOOKUP(E6,VIP!$A$2:$O10028,8,FALSE)</f>
        <v>N/A</v>
      </c>
      <c r="J6" s="134" t="str">
        <f>VLOOKUP(E6,VIP!$A$2:$O9978,8,FALSE)</f>
        <v>N/A</v>
      </c>
      <c r="K6" s="134" t="str">
        <f>VLOOKUP(E6,VIP!$A$2:$O13552,6,0)</f>
        <v>N/A</v>
      </c>
      <c r="L6" s="125" t="s">
        <v>2470</v>
      </c>
      <c r="M6" s="135" t="s">
        <v>2448</v>
      </c>
      <c r="N6" s="135" t="s">
        <v>2455</v>
      </c>
      <c r="O6" s="134" t="s">
        <v>2457</v>
      </c>
      <c r="P6" s="137"/>
      <c r="Q6" s="208" t="s">
        <v>2470</v>
      </c>
    </row>
    <row r="7" spans="1:17" s="96" customFormat="1" ht="19.5" customHeight="1" x14ac:dyDescent="0.25">
      <c r="A7" s="134" t="str">
        <f>VLOOKUP(E7,'LISTADO ATM'!$A$2:$C$898,3,0)</f>
        <v>DISTRITO NACIONAL</v>
      </c>
      <c r="B7" s="129" t="s">
        <v>2651</v>
      </c>
      <c r="C7" s="136">
        <v>44330.515439814815</v>
      </c>
      <c r="D7" s="136" t="s">
        <v>2180</v>
      </c>
      <c r="E7" s="124">
        <v>238</v>
      </c>
      <c r="F7" s="145" t="str">
        <f>VLOOKUP(E7,VIP!$A$2:$O13198,2,0)</f>
        <v>DRBR238</v>
      </c>
      <c r="G7" s="134" t="str">
        <f>VLOOKUP(E7,'LISTADO ATM'!$A$2:$B$897,2,0)</f>
        <v xml:space="preserve">ATM Multicentro La Sirena Charles de Gaulle </v>
      </c>
      <c r="H7" s="134" t="str">
        <f>VLOOKUP(E7,VIP!$A$2:$O18061,7,FALSE)</f>
        <v>Si</v>
      </c>
      <c r="I7" s="134" t="str">
        <f>VLOOKUP(E7,VIP!$A$2:$O10026,8,FALSE)</f>
        <v>Si</v>
      </c>
      <c r="J7" s="134" t="str">
        <f>VLOOKUP(E7,VIP!$A$2:$O9976,8,FALSE)</f>
        <v>Si</v>
      </c>
      <c r="K7" s="134" t="str">
        <f>VLOOKUP(E7,VIP!$A$2:$O13550,6,0)</f>
        <v>No</v>
      </c>
      <c r="L7" s="125" t="s">
        <v>2470</v>
      </c>
      <c r="M7" s="135" t="s">
        <v>2448</v>
      </c>
      <c r="N7" s="135" t="s">
        <v>2455</v>
      </c>
      <c r="O7" s="134" t="s">
        <v>2457</v>
      </c>
      <c r="P7" s="137"/>
      <c r="Q7" s="208" t="s">
        <v>2470</v>
      </c>
    </row>
    <row r="8" spans="1:17" s="96" customFormat="1" ht="19.5" customHeight="1" x14ac:dyDescent="0.25">
      <c r="A8" s="134" t="str">
        <f>VLOOKUP(E8,'LISTADO ATM'!$A$2:$C$898,3,0)</f>
        <v>DISTRITO NACIONAL</v>
      </c>
      <c r="B8" s="129" t="s">
        <v>2628</v>
      </c>
      <c r="C8" s="136">
        <v>44330.368206018517</v>
      </c>
      <c r="D8" s="136" t="s">
        <v>2180</v>
      </c>
      <c r="E8" s="124">
        <v>967</v>
      </c>
      <c r="F8" s="145" t="str">
        <f>VLOOKUP(E8,VIP!$A$2:$O13185,2,0)</f>
        <v>DRBR967</v>
      </c>
      <c r="G8" s="134" t="str">
        <f>VLOOKUP(E8,'LISTADO ATM'!$A$2:$B$897,2,0)</f>
        <v xml:space="preserve">ATM UNP Hiper Olé Autopista Duarte </v>
      </c>
      <c r="H8" s="134" t="str">
        <f>VLOOKUP(E8,VIP!$A$2:$O18048,7,FALSE)</f>
        <v>Si</v>
      </c>
      <c r="I8" s="134" t="str">
        <f>VLOOKUP(E8,VIP!$A$2:$O10013,8,FALSE)</f>
        <v>Si</v>
      </c>
      <c r="J8" s="134" t="str">
        <f>VLOOKUP(E8,VIP!$A$2:$O9963,8,FALSE)</f>
        <v>Si</v>
      </c>
      <c r="K8" s="134" t="str">
        <f>VLOOKUP(E8,VIP!$A$2:$O13537,6,0)</f>
        <v>NO</v>
      </c>
      <c r="L8" s="125" t="s">
        <v>2470</v>
      </c>
      <c r="M8" s="135" t="s">
        <v>2448</v>
      </c>
      <c r="N8" s="135" t="s">
        <v>2455</v>
      </c>
      <c r="O8" s="134" t="s">
        <v>2457</v>
      </c>
      <c r="P8" s="137"/>
      <c r="Q8" s="208" t="s">
        <v>2470</v>
      </c>
    </row>
    <row r="9" spans="1:17" s="96" customFormat="1" ht="19.5" customHeight="1" x14ac:dyDescent="0.25">
      <c r="A9" s="134" t="str">
        <f>VLOOKUP(E9,'LISTADO ATM'!$A$2:$C$898,3,0)</f>
        <v>ESTE</v>
      </c>
      <c r="B9" s="129" t="s">
        <v>2606</v>
      </c>
      <c r="C9" s="136">
        <v>44329.847025462965</v>
      </c>
      <c r="D9" s="136" t="s">
        <v>2180</v>
      </c>
      <c r="E9" s="124">
        <v>114</v>
      </c>
      <c r="F9" s="145" t="str">
        <f>VLOOKUP(E9,VIP!$A$2:$O13176,2,0)</f>
        <v>DRBR114</v>
      </c>
      <c r="G9" s="134" t="str">
        <f>VLOOKUP(E9,'LISTADO ATM'!$A$2:$B$897,2,0)</f>
        <v xml:space="preserve">ATM Oficina Hato Mayor </v>
      </c>
      <c r="H9" s="134" t="str">
        <f>VLOOKUP(E9,VIP!$A$2:$O18039,7,FALSE)</f>
        <v>Si</v>
      </c>
      <c r="I9" s="134" t="str">
        <f>VLOOKUP(E9,VIP!$A$2:$O10004,8,FALSE)</f>
        <v>Si</v>
      </c>
      <c r="J9" s="134" t="str">
        <f>VLOOKUP(E9,VIP!$A$2:$O9954,8,FALSE)</f>
        <v>Si</v>
      </c>
      <c r="K9" s="134" t="str">
        <f>VLOOKUP(E9,VIP!$A$2:$O13528,6,0)</f>
        <v>NO</v>
      </c>
      <c r="L9" s="125" t="s">
        <v>2470</v>
      </c>
      <c r="M9" s="135" t="s">
        <v>2448</v>
      </c>
      <c r="N9" s="135" t="s">
        <v>2455</v>
      </c>
      <c r="O9" s="134" t="s">
        <v>2457</v>
      </c>
      <c r="P9" s="137"/>
      <c r="Q9" s="135" t="s">
        <v>2470</v>
      </c>
    </row>
    <row r="10" spans="1:17" s="96" customFormat="1" ht="19.5" customHeight="1" x14ac:dyDescent="0.25">
      <c r="A10" s="134" t="str">
        <f>VLOOKUP(E10,'LISTADO ATM'!$A$2:$C$898,3,0)</f>
        <v>DISTRITO NACIONAL</v>
      </c>
      <c r="B10" s="129" t="s">
        <v>2694</v>
      </c>
      <c r="C10" s="136">
        <v>44330.928124999999</v>
      </c>
      <c r="D10" s="136" t="s">
        <v>2180</v>
      </c>
      <c r="E10" s="124">
        <v>836</v>
      </c>
      <c r="F10" s="145" t="str">
        <f>VLOOKUP(E10,VIP!$A$2:$O13052,2,0)</f>
        <v>DRBR836</v>
      </c>
      <c r="G10" s="134" t="str">
        <f>VLOOKUP(E10,'LISTADO ATM'!$A$2:$B$897,2,0)</f>
        <v xml:space="preserve">ATM UNP Plaza Luperón </v>
      </c>
      <c r="H10" s="134" t="str">
        <f>VLOOKUP(E10,VIP!$A$2:$O17928,7,FALSE)</f>
        <v>Si</v>
      </c>
      <c r="I10" s="134" t="str">
        <f>VLOOKUP(E10,VIP!$A$2:$O9893,8,FALSE)</f>
        <v>Si</v>
      </c>
      <c r="J10" s="134" t="str">
        <f>VLOOKUP(E10,VIP!$A$2:$O9843,8,FALSE)</f>
        <v>Si</v>
      </c>
      <c r="K10" s="134" t="str">
        <f>VLOOKUP(E10,VIP!$A$2:$O13417,6,0)</f>
        <v>NO</v>
      </c>
      <c r="L10" s="125" t="s">
        <v>2470</v>
      </c>
      <c r="M10" s="135" t="s">
        <v>2448</v>
      </c>
      <c r="N10" s="135" t="s">
        <v>2455</v>
      </c>
      <c r="O10" s="134" t="s">
        <v>2457</v>
      </c>
      <c r="P10" s="137"/>
      <c r="Q10" s="135" t="s">
        <v>2470</v>
      </c>
    </row>
    <row r="11" spans="1:17" s="96" customFormat="1" ht="19.5" customHeight="1" x14ac:dyDescent="0.25">
      <c r="A11" s="134" t="str">
        <f>VLOOKUP(E11,'LISTADO ATM'!$A$2:$C$898,3,0)</f>
        <v>NORTE</v>
      </c>
      <c r="B11" s="129" t="s">
        <v>2676</v>
      </c>
      <c r="C11" s="136">
        <v>44330.634282407409</v>
      </c>
      <c r="D11" s="136" t="s">
        <v>2181</v>
      </c>
      <c r="E11" s="124">
        <v>245</v>
      </c>
      <c r="F11" s="145" t="str">
        <f>VLOOKUP(E11,VIP!$A$2:$O13196,2,0)</f>
        <v>DRBR245</v>
      </c>
      <c r="G11" s="134" t="str">
        <f>VLOOKUP(E11,'LISTADO ATM'!$A$2:$B$897,2,0)</f>
        <v>ATM Boombah Zona Franca Victor Mera</v>
      </c>
      <c r="H11" s="134" t="str">
        <f>VLOOKUP(E11,VIP!$A$2:$O18059,7,FALSE)</f>
        <v>Si</v>
      </c>
      <c r="I11" s="134" t="str">
        <f>VLOOKUP(E11,VIP!$A$2:$O10024,8,FALSE)</f>
        <v>Si</v>
      </c>
      <c r="J11" s="134" t="str">
        <f>VLOOKUP(E11,VIP!$A$2:$O9974,8,FALSE)</f>
        <v>Si</v>
      </c>
      <c r="K11" s="134" t="str">
        <f>VLOOKUP(E11,VIP!$A$2:$O13548,6,0)</f>
        <v>NO</v>
      </c>
      <c r="L11" s="125" t="s">
        <v>2470</v>
      </c>
      <c r="M11" s="210" t="s">
        <v>2620</v>
      </c>
      <c r="N11" s="135" t="s">
        <v>2455</v>
      </c>
      <c r="O11" s="134" t="s">
        <v>2483</v>
      </c>
      <c r="P11" s="137"/>
      <c r="Q11" s="207">
        <v>44330.859305555554</v>
      </c>
    </row>
    <row r="12" spans="1:17" s="96" customFormat="1" ht="19.5" customHeight="1" x14ac:dyDescent="0.25">
      <c r="A12" s="134" t="str">
        <f>VLOOKUP(E12,'LISTADO ATM'!$A$2:$C$898,3,0)</f>
        <v>ESTE</v>
      </c>
      <c r="B12" s="129" t="s">
        <v>2649</v>
      </c>
      <c r="C12" s="136">
        <v>44330.516759259262</v>
      </c>
      <c r="D12" s="136" t="s">
        <v>2180</v>
      </c>
      <c r="E12" s="124">
        <v>433</v>
      </c>
      <c r="F12" s="145" t="str">
        <f>VLOOKUP(E12,VIP!$A$2:$O13196,2,0)</f>
        <v>DRBR433</v>
      </c>
      <c r="G12" s="134" t="str">
        <f>VLOOKUP(E12,'LISTADO ATM'!$A$2:$B$897,2,0)</f>
        <v xml:space="preserve">ATM Centro Comercial Las Canas (Cap Cana) </v>
      </c>
      <c r="H12" s="134" t="str">
        <f>VLOOKUP(E12,VIP!$A$2:$O18059,7,FALSE)</f>
        <v>Si</v>
      </c>
      <c r="I12" s="134" t="str">
        <f>VLOOKUP(E12,VIP!$A$2:$O10024,8,FALSE)</f>
        <v>Si</v>
      </c>
      <c r="J12" s="134" t="str">
        <f>VLOOKUP(E12,VIP!$A$2:$O9974,8,FALSE)</f>
        <v>Si</v>
      </c>
      <c r="K12" s="134" t="str">
        <f>VLOOKUP(E12,VIP!$A$2:$O13548,6,0)</f>
        <v>NO</v>
      </c>
      <c r="L12" s="125" t="s">
        <v>2470</v>
      </c>
      <c r="M12" s="210" t="s">
        <v>2620</v>
      </c>
      <c r="N12" s="135" t="s">
        <v>2455</v>
      </c>
      <c r="O12" s="134" t="s">
        <v>2457</v>
      </c>
      <c r="P12" s="137"/>
      <c r="Q12" s="207">
        <v>44330.54791666667</v>
      </c>
    </row>
    <row r="13" spans="1:17" s="96" customFormat="1" ht="19.5" customHeight="1" x14ac:dyDescent="0.25">
      <c r="A13" s="134" t="str">
        <f>VLOOKUP(E13,'LISTADO ATM'!$A$2:$C$898,3,0)</f>
        <v>DISTRITO NACIONAL</v>
      </c>
      <c r="B13" s="129" t="s">
        <v>2650</v>
      </c>
      <c r="C13" s="136">
        <v>44330.516145833331</v>
      </c>
      <c r="D13" s="136" t="s">
        <v>2180</v>
      </c>
      <c r="E13" s="124">
        <v>678</v>
      </c>
      <c r="F13" s="146" t="str">
        <f>VLOOKUP(E13,VIP!$A$2:$O13197,2,0)</f>
        <v>DRBR678</v>
      </c>
      <c r="G13" s="134" t="str">
        <f>VLOOKUP(E13,'LISTADO ATM'!$A$2:$B$897,2,0)</f>
        <v>ATM Eco Petroleo San Isidro</v>
      </c>
      <c r="H13" s="134" t="str">
        <f>VLOOKUP(E13,VIP!$A$2:$O18060,7,FALSE)</f>
        <v>Si</v>
      </c>
      <c r="I13" s="134" t="str">
        <f>VLOOKUP(E13,VIP!$A$2:$O10025,8,FALSE)</f>
        <v>Si</v>
      </c>
      <c r="J13" s="134" t="str">
        <f>VLOOKUP(E13,VIP!$A$2:$O9975,8,FALSE)</f>
        <v>Si</v>
      </c>
      <c r="K13" s="134" t="str">
        <f>VLOOKUP(E13,VIP!$A$2:$O13549,6,0)</f>
        <v>NO</v>
      </c>
      <c r="L13" s="125" t="s">
        <v>2470</v>
      </c>
      <c r="M13" s="210" t="s">
        <v>2620</v>
      </c>
      <c r="N13" s="135" t="s">
        <v>2455</v>
      </c>
      <c r="O13" s="134" t="s">
        <v>2457</v>
      </c>
      <c r="P13" s="137"/>
      <c r="Q13" s="207">
        <v>44330.545138888891</v>
      </c>
    </row>
    <row r="14" spans="1:17" s="96" customFormat="1" ht="19.5" customHeight="1" x14ac:dyDescent="0.25">
      <c r="A14" s="134" t="str">
        <f>VLOOKUP(E14,'LISTADO ATM'!$A$2:$C$898,3,0)</f>
        <v>DISTRITO NACIONAL</v>
      </c>
      <c r="B14" s="129" t="s">
        <v>2657</v>
      </c>
      <c r="C14" s="136">
        <v>44330.482557870368</v>
      </c>
      <c r="D14" s="136" t="s">
        <v>2180</v>
      </c>
      <c r="E14" s="124">
        <v>43</v>
      </c>
      <c r="F14" s="146" t="str">
        <f>VLOOKUP(E14,VIP!$A$2:$O13204,2,0)</f>
        <v>DRBR043</v>
      </c>
      <c r="G14" s="134" t="str">
        <f>VLOOKUP(E14,'LISTADO ATM'!$A$2:$B$897,2,0)</f>
        <v xml:space="preserve">ATM Zona Franca San Isidro </v>
      </c>
      <c r="H14" s="134" t="str">
        <f>VLOOKUP(E14,VIP!$A$2:$O18067,7,FALSE)</f>
        <v>Si</v>
      </c>
      <c r="I14" s="134" t="str">
        <f>VLOOKUP(E14,VIP!$A$2:$O10032,8,FALSE)</f>
        <v>No</v>
      </c>
      <c r="J14" s="134" t="str">
        <f>VLOOKUP(E14,VIP!$A$2:$O9982,8,FALSE)</f>
        <v>No</v>
      </c>
      <c r="K14" s="134" t="str">
        <f>VLOOKUP(E14,VIP!$A$2:$O13556,6,0)</f>
        <v>NO</v>
      </c>
      <c r="L14" s="125" t="s">
        <v>2470</v>
      </c>
      <c r="M14" s="210" t="s">
        <v>2620</v>
      </c>
      <c r="N14" s="135" t="s">
        <v>2455</v>
      </c>
      <c r="O14" s="134" t="s">
        <v>2457</v>
      </c>
      <c r="P14" s="137"/>
      <c r="Q14" s="207">
        <v>44330.54791666667</v>
      </c>
    </row>
    <row r="15" spans="1:17" s="96" customFormat="1" ht="19.5" customHeight="1" x14ac:dyDescent="0.25">
      <c r="A15" s="134" t="str">
        <f>VLOOKUP(E15,'LISTADO ATM'!$A$2:$C$898,3,0)</f>
        <v>DISTRITO NACIONAL</v>
      </c>
      <c r="B15" s="129" t="s">
        <v>2642</v>
      </c>
      <c r="C15" s="136">
        <v>44330.417210648149</v>
      </c>
      <c r="D15" s="136" t="s">
        <v>2180</v>
      </c>
      <c r="E15" s="124">
        <v>327</v>
      </c>
      <c r="F15" s="146" t="str">
        <f>VLOOKUP(E15,VIP!$A$2:$O13186,2,0)</f>
        <v>DRBR327</v>
      </c>
      <c r="G15" s="134" t="str">
        <f>VLOOKUP(E15,'LISTADO ATM'!$A$2:$B$897,2,0)</f>
        <v xml:space="preserve">ATM UNP CCN (Nacional 27 de Febrero) </v>
      </c>
      <c r="H15" s="134" t="str">
        <f>VLOOKUP(E15,VIP!$A$2:$O18049,7,FALSE)</f>
        <v>Si</v>
      </c>
      <c r="I15" s="134" t="str">
        <f>VLOOKUP(E15,VIP!$A$2:$O10014,8,FALSE)</f>
        <v>Si</v>
      </c>
      <c r="J15" s="134" t="str">
        <f>VLOOKUP(E15,VIP!$A$2:$O9964,8,FALSE)</f>
        <v>Si</v>
      </c>
      <c r="K15" s="134" t="str">
        <f>VLOOKUP(E15,VIP!$A$2:$O13538,6,0)</f>
        <v>NO</v>
      </c>
      <c r="L15" s="125" t="s">
        <v>2470</v>
      </c>
      <c r="M15" s="210" t="s">
        <v>2620</v>
      </c>
      <c r="N15" s="135" t="s">
        <v>2455</v>
      </c>
      <c r="O15" s="134" t="s">
        <v>2457</v>
      </c>
      <c r="P15" s="137"/>
      <c r="Q15" s="207">
        <v>44330.500694444447</v>
      </c>
    </row>
    <row r="16" spans="1:17" s="96" customFormat="1" ht="19.5" customHeight="1" x14ac:dyDescent="0.25">
      <c r="A16" s="134" t="str">
        <f>VLOOKUP(E16,'LISTADO ATM'!$A$2:$C$898,3,0)</f>
        <v>NORTE</v>
      </c>
      <c r="B16" s="129" t="s">
        <v>2643</v>
      </c>
      <c r="C16" s="136">
        <v>44330.416562500002</v>
      </c>
      <c r="D16" s="136" t="s">
        <v>2181</v>
      </c>
      <c r="E16" s="124">
        <v>99</v>
      </c>
      <c r="F16" s="146" t="str">
        <f>VLOOKUP(E16,VIP!$A$2:$O13187,2,0)</f>
        <v>DRBR099</v>
      </c>
      <c r="G16" s="134" t="str">
        <f>VLOOKUP(E16,'LISTADO ATM'!$A$2:$B$897,2,0)</f>
        <v xml:space="preserve">ATM Multicentro La Sirena S.F.M. </v>
      </c>
      <c r="H16" s="134" t="str">
        <f>VLOOKUP(E16,VIP!$A$2:$O18050,7,FALSE)</f>
        <v>Si</v>
      </c>
      <c r="I16" s="134" t="str">
        <f>VLOOKUP(E16,VIP!$A$2:$O10015,8,FALSE)</f>
        <v>Si</v>
      </c>
      <c r="J16" s="134" t="str">
        <f>VLOOKUP(E16,VIP!$A$2:$O9965,8,FALSE)</f>
        <v>Si</v>
      </c>
      <c r="K16" s="134" t="str">
        <f>VLOOKUP(E16,VIP!$A$2:$O13539,6,0)</f>
        <v>NO</v>
      </c>
      <c r="L16" s="125" t="s">
        <v>2470</v>
      </c>
      <c r="M16" s="210" t="s">
        <v>2620</v>
      </c>
      <c r="N16" s="135" t="s">
        <v>2455</v>
      </c>
      <c r="O16" s="134" t="s">
        <v>2483</v>
      </c>
      <c r="P16" s="137"/>
      <c r="Q16" s="207">
        <v>44330.491666666669</v>
      </c>
    </row>
    <row r="17" spans="1:17" ht="18" x14ac:dyDescent="0.25">
      <c r="A17" s="134" t="str">
        <f>VLOOKUP(E17,'LISTADO ATM'!$A$2:$C$898,3,0)</f>
        <v>NORTE</v>
      </c>
      <c r="B17" s="129" t="s">
        <v>2644</v>
      </c>
      <c r="C17" s="136">
        <v>44330.416018518517</v>
      </c>
      <c r="D17" s="136" t="s">
        <v>2181</v>
      </c>
      <c r="E17" s="124">
        <v>941</v>
      </c>
      <c r="F17" s="147" t="str">
        <f>VLOOKUP(E17,VIP!$A$2:$O13188,2,0)</f>
        <v>DRBR941</v>
      </c>
      <c r="G17" s="134" t="str">
        <f>VLOOKUP(E17,'LISTADO ATM'!$A$2:$B$897,2,0)</f>
        <v xml:space="preserve">ATM Estación Next (Puerto Plata) </v>
      </c>
      <c r="H17" s="134" t="str">
        <f>VLOOKUP(E17,VIP!$A$2:$O18051,7,FALSE)</f>
        <v>Si</v>
      </c>
      <c r="I17" s="134" t="str">
        <f>VLOOKUP(E17,VIP!$A$2:$O10016,8,FALSE)</f>
        <v>Si</v>
      </c>
      <c r="J17" s="134" t="str">
        <f>VLOOKUP(E17,VIP!$A$2:$O9966,8,FALSE)</f>
        <v>Si</v>
      </c>
      <c r="K17" s="134" t="str">
        <f>VLOOKUP(E17,VIP!$A$2:$O13540,6,0)</f>
        <v>NO</v>
      </c>
      <c r="L17" s="125" t="s">
        <v>2470</v>
      </c>
      <c r="M17" s="210" t="s">
        <v>2620</v>
      </c>
      <c r="N17" s="135" t="s">
        <v>2455</v>
      </c>
      <c r="O17" s="134" t="s">
        <v>2483</v>
      </c>
      <c r="P17" s="137"/>
      <c r="Q17" s="207">
        <v>44330.607638888891</v>
      </c>
    </row>
    <row r="18" spans="1:17" ht="18" x14ac:dyDescent="0.25">
      <c r="A18" s="134" t="str">
        <f>VLOOKUP(E18,'LISTADO ATM'!$A$2:$C$898,3,0)</f>
        <v>ESTE</v>
      </c>
      <c r="B18" s="129" t="s">
        <v>2629</v>
      </c>
      <c r="C18" s="136">
        <v>44330.367789351854</v>
      </c>
      <c r="D18" s="136" t="s">
        <v>2180</v>
      </c>
      <c r="E18" s="124">
        <v>121</v>
      </c>
      <c r="F18" s="147" t="str">
        <f>VLOOKUP(E18,VIP!$A$2:$O13186,2,0)</f>
        <v>DRBR121</v>
      </c>
      <c r="G18" s="134" t="str">
        <f>VLOOKUP(E18,'LISTADO ATM'!$A$2:$B$897,2,0)</f>
        <v xml:space="preserve">ATM Oficina Bayaguana </v>
      </c>
      <c r="H18" s="134" t="str">
        <f>VLOOKUP(E18,VIP!$A$2:$O18049,7,FALSE)</f>
        <v>Si</v>
      </c>
      <c r="I18" s="134" t="str">
        <f>VLOOKUP(E18,VIP!$A$2:$O10014,8,FALSE)</f>
        <v>Si</v>
      </c>
      <c r="J18" s="134" t="str">
        <f>VLOOKUP(E18,VIP!$A$2:$O9964,8,FALSE)</f>
        <v>Si</v>
      </c>
      <c r="K18" s="134" t="str">
        <f>VLOOKUP(E18,VIP!$A$2:$O13538,6,0)</f>
        <v>SI</v>
      </c>
      <c r="L18" s="125" t="s">
        <v>2470</v>
      </c>
      <c r="M18" s="210" t="s">
        <v>2620</v>
      </c>
      <c r="N18" s="135" t="s">
        <v>2455</v>
      </c>
      <c r="O18" s="134" t="s">
        <v>2457</v>
      </c>
      <c r="P18" s="137"/>
      <c r="Q18" s="207">
        <v>44330.42291666667</v>
      </c>
    </row>
    <row r="19" spans="1:17" ht="18" x14ac:dyDescent="0.25">
      <c r="A19" s="134" t="str">
        <f>VLOOKUP(E19,'LISTADO ATM'!$A$2:$C$898,3,0)</f>
        <v>ESTE</v>
      </c>
      <c r="B19" s="129" t="s">
        <v>2631</v>
      </c>
      <c r="C19" s="136">
        <v>44330.326469907406</v>
      </c>
      <c r="D19" s="136" t="s">
        <v>2180</v>
      </c>
      <c r="E19" s="124">
        <v>843</v>
      </c>
      <c r="F19" s="147" t="str">
        <f>VLOOKUP(E19,VIP!$A$2:$O13188,2,0)</f>
        <v>DRBR843</v>
      </c>
      <c r="G19" s="134" t="str">
        <f>VLOOKUP(E19,'LISTADO ATM'!$A$2:$B$897,2,0)</f>
        <v xml:space="preserve">ATM Oficina Romana Centro </v>
      </c>
      <c r="H19" s="134" t="str">
        <f>VLOOKUP(E19,VIP!$A$2:$O18051,7,FALSE)</f>
        <v>Si</v>
      </c>
      <c r="I19" s="134" t="str">
        <f>VLOOKUP(E19,VIP!$A$2:$O10016,8,FALSE)</f>
        <v>Si</v>
      </c>
      <c r="J19" s="134" t="str">
        <f>VLOOKUP(E19,VIP!$A$2:$O9966,8,FALSE)</f>
        <v>Si</v>
      </c>
      <c r="K19" s="134" t="str">
        <f>VLOOKUP(E19,VIP!$A$2:$O13540,6,0)</f>
        <v>NO</v>
      </c>
      <c r="L19" s="125" t="s">
        <v>2470</v>
      </c>
      <c r="M19" s="210" t="s">
        <v>2620</v>
      </c>
      <c r="N19" s="135" t="s">
        <v>2455</v>
      </c>
      <c r="O19" s="134" t="s">
        <v>2457</v>
      </c>
      <c r="P19" s="137"/>
      <c r="Q19" s="207">
        <v>44330.423611111109</v>
      </c>
    </row>
    <row r="20" spans="1:17" ht="18" x14ac:dyDescent="0.25">
      <c r="A20" s="134" t="str">
        <f>VLOOKUP(E20,'LISTADO ATM'!$A$2:$C$898,3,0)</f>
        <v>SUR</v>
      </c>
      <c r="B20" s="129">
        <v>3335886429</v>
      </c>
      <c r="C20" s="136">
        <v>44330.0625</v>
      </c>
      <c r="D20" s="136" t="s">
        <v>2457</v>
      </c>
      <c r="E20" s="124">
        <v>751</v>
      </c>
      <c r="F20" s="147" t="str">
        <f>VLOOKUP(E20,VIP!$A$2:$O13172,2,0)</f>
        <v>DRBR751</v>
      </c>
      <c r="G20" s="134" t="str">
        <f>VLOOKUP(E20,'LISTADO ATM'!$A$2:$B$897,2,0)</f>
        <v>ATM Eco Petroleo Camilo</v>
      </c>
      <c r="H20" s="134" t="str">
        <f>VLOOKUP(E20,VIP!$A$2:$O18035,7,FALSE)</f>
        <v>N/A</v>
      </c>
      <c r="I20" s="134" t="str">
        <f>VLOOKUP(E20,VIP!$A$2:$O10000,8,FALSE)</f>
        <v>N/A</v>
      </c>
      <c r="J20" s="134" t="str">
        <f>VLOOKUP(E20,VIP!$A$2:$O9950,8,FALSE)</f>
        <v>N/A</v>
      </c>
      <c r="K20" s="134" t="str">
        <f>VLOOKUP(E20,VIP!$A$2:$O13524,6,0)</f>
        <v>N/A</v>
      </c>
      <c r="L20" s="125" t="s">
        <v>2470</v>
      </c>
      <c r="M20" s="210" t="s">
        <v>2620</v>
      </c>
      <c r="N20" s="135" t="s">
        <v>2455</v>
      </c>
      <c r="O20" s="134" t="s">
        <v>2457</v>
      </c>
      <c r="P20" s="137"/>
      <c r="Q20" s="207">
        <v>44330.501388888886</v>
      </c>
    </row>
    <row r="21" spans="1:17" ht="18" x14ac:dyDescent="0.25">
      <c r="A21" s="134" t="str">
        <f>VLOOKUP(E21,'LISTADO ATM'!$A$2:$C$898,3,0)</f>
        <v>SUR</v>
      </c>
      <c r="B21" s="129" t="s">
        <v>2604</v>
      </c>
      <c r="C21" s="136">
        <v>44329.848541666666</v>
      </c>
      <c r="D21" s="136" t="s">
        <v>2180</v>
      </c>
      <c r="E21" s="124">
        <v>101</v>
      </c>
      <c r="F21" s="147" t="str">
        <f>VLOOKUP(E21,VIP!$A$2:$O13174,2,0)</f>
        <v>DRBR101</v>
      </c>
      <c r="G21" s="134" t="str">
        <f>VLOOKUP(E21,'LISTADO ATM'!$A$2:$B$897,2,0)</f>
        <v xml:space="preserve">ATM Oficina San Juan de la Maguana I </v>
      </c>
      <c r="H21" s="134" t="str">
        <f>VLOOKUP(E21,VIP!$A$2:$O18037,7,FALSE)</f>
        <v>Si</v>
      </c>
      <c r="I21" s="134" t="str">
        <f>VLOOKUP(E21,VIP!$A$2:$O10002,8,FALSE)</f>
        <v>Si</v>
      </c>
      <c r="J21" s="134" t="str">
        <f>VLOOKUP(E21,VIP!$A$2:$O9952,8,FALSE)</f>
        <v>Si</v>
      </c>
      <c r="K21" s="134" t="str">
        <f>VLOOKUP(E21,VIP!$A$2:$O13526,6,0)</f>
        <v>SI</v>
      </c>
      <c r="L21" s="125" t="s">
        <v>2470</v>
      </c>
      <c r="M21" s="210" t="s">
        <v>2620</v>
      </c>
      <c r="N21" s="135" t="s">
        <v>2455</v>
      </c>
      <c r="O21" s="134" t="s">
        <v>2457</v>
      </c>
      <c r="P21" s="137"/>
      <c r="Q21" s="207">
        <v>44330.410416666666</v>
      </c>
    </row>
    <row r="22" spans="1:17" ht="18" x14ac:dyDescent="0.25">
      <c r="A22" s="134" t="str">
        <f>VLOOKUP(E22,'LISTADO ATM'!$A$2:$C$898,3,0)</f>
        <v>NORTE</v>
      </c>
      <c r="B22" s="129" t="s">
        <v>2605</v>
      </c>
      <c r="C22" s="136">
        <v>44329.847708333335</v>
      </c>
      <c r="D22" s="136" t="s">
        <v>2181</v>
      </c>
      <c r="E22" s="124">
        <v>88</v>
      </c>
      <c r="F22" s="147" t="str">
        <f>VLOOKUP(E22,VIP!$A$2:$O13175,2,0)</f>
        <v>DRBR088</v>
      </c>
      <c r="G22" s="134" t="str">
        <f>VLOOKUP(E22,'LISTADO ATM'!$A$2:$B$897,2,0)</f>
        <v xml:space="preserve">ATM S/M La Fuente (Santiago) </v>
      </c>
      <c r="H22" s="134" t="str">
        <f>VLOOKUP(E22,VIP!$A$2:$O18038,7,FALSE)</f>
        <v>Si</v>
      </c>
      <c r="I22" s="134" t="str">
        <f>VLOOKUP(E22,VIP!$A$2:$O10003,8,FALSE)</f>
        <v>Si</v>
      </c>
      <c r="J22" s="134" t="str">
        <f>VLOOKUP(E22,VIP!$A$2:$O9953,8,FALSE)</f>
        <v>Si</v>
      </c>
      <c r="K22" s="134" t="str">
        <f>VLOOKUP(E22,VIP!$A$2:$O13527,6,0)</f>
        <v>NO</v>
      </c>
      <c r="L22" s="125" t="s">
        <v>2470</v>
      </c>
      <c r="M22" s="210" t="s">
        <v>2620</v>
      </c>
      <c r="N22" s="135" t="s">
        <v>2455</v>
      </c>
      <c r="O22" s="134" t="s">
        <v>2483</v>
      </c>
      <c r="P22" s="137"/>
      <c r="Q22" s="207">
        <v>44330.410416666666</v>
      </c>
    </row>
    <row r="23" spans="1:17" ht="18" x14ac:dyDescent="0.25">
      <c r="A23" s="134" t="str">
        <f>VLOOKUP(E23,'LISTADO ATM'!$A$2:$C$898,3,0)</f>
        <v>NORTE</v>
      </c>
      <c r="B23" s="129" t="s">
        <v>2691</v>
      </c>
      <c r="C23" s="136">
        <v>44330.714641203704</v>
      </c>
      <c r="D23" s="136" t="s">
        <v>2474</v>
      </c>
      <c r="E23" s="124">
        <v>63</v>
      </c>
      <c r="F23" s="147" t="str">
        <f>VLOOKUP(E23,VIP!$A$2:$O13205,2,0)</f>
        <v>DRBR063</v>
      </c>
      <c r="G23" s="134" t="str">
        <f>VLOOKUP(E23,'LISTADO ATM'!$A$2:$B$897,2,0)</f>
        <v xml:space="preserve">ATM Oficina Villa Vásquez (Montecristi) </v>
      </c>
      <c r="H23" s="134" t="str">
        <f>VLOOKUP(E23,VIP!$A$2:$O18068,7,FALSE)</f>
        <v>Si</v>
      </c>
      <c r="I23" s="134" t="str">
        <f>VLOOKUP(E23,VIP!$A$2:$O10033,8,FALSE)</f>
        <v>Si</v>
      </c>
      <c r="J23" s="134" t="str">
        <f>VLOOKUP(E23,VIP!$A$2:$O9983,8,FALSE)</f>
        <v>Si</v>
      </c>
      <c r="K23" s="134" t="str">
        <f>VLOOKUP(E23,VIP!$A$2:$O13557,6,0)</f>
        <v>NO</v>
      </c>
      <c r="L23" s="125" t="s">
        <v>2418</v>
      </c>
      <c r="M23" s="135" t="s">
        <v>2448</v>
      </c>
      <c r="N23" s="135" t="s">
        <v>2455</v>
      </c>
      <c r="O23" s="134" t="s">
        <v>2475</v>
      </c>
      <c r="P23" s="137"/>
      <c r="Q23" s="135" t="s">
        <v>2418</v>
      </c>
    </row>
    <row r="24" spans="1:17" ht="18" x14ac:dyDescent="0.25">
      <c r="A24" s="134" t="str">
        <f>VLOOKUP(E24,'LISTADO ATM'!$A$2:$C$898,3,0)</f>
        <v>DISTRITO NACIONAL</v>
      </c>
      <c r="B24" s="129" t="s">
        <v>2662</v>
      </c>
      <c r="C24" s="136">
        <v>44330.600046296298</v>
      </c>
      <c r="D24" s="136" t="s">
        <v>2451</v>
      </c>
      <c r="E24" s="124">
        <v>949</v>
      </c>
      <c r="F24" s="147" t="str">
        <f>VLOOKUP(E24,VIP!$A$2:$O13195,2,0)</f>
        <v>DRBR23D</v>
      </c>
      <c r="G24" s="134" t="str">
        <f>VLOOKUP(E24,'LISTADO ATM'!$A$2:$B$897,2,0)</f>
        <v xml:space="preserve">ATM S/M Bravo San Isidro Coral Mall </v>
      </c>
      <c r="H24" s="134" t="str">
        <f>VLOOKUP(E24,VIP!$A$2:$O18058,7,FALSE)</f>
        <v>Si</v>
      </c>
      <c r="I24" s="134" t="str">
        <f>VLOOKUP(E24,VIP!$A$2:$O10023,8,FALSE)</f>
        <v>No</v>
      </c>
      <c r="J24" s="134" t="str">
        <f>VLOOKUP(E24,VIP!$A$2:$O9973,8,FALSE)</f>
        <v>No</v>
      </c>
      <c r="K24" s="134" t="str">
        <f>VLOOKUP(E24,VIP!$A$2:$O13547,6,0)</f>
        <v>NO</v>
      </c>
      <c r="L24" s="125" t="s">
        <v>2418</v>
      </c>
      <c r="M24" s="135" t="s">
        <v>2448</v>
      </c>
      <c r="N24" s="135" t="s">
        <v>2455</v>
      </c>
      <c r="O24" s="134" t="s">
        <v>2456</v>
      </c>
      <c r="P24" s="137"/>
      <c r="Q24" s="208" t="s">
        <v>2418</v>
      </c>
    </row>
    <row r="25" spans="1:17" ht="18" x14ac:dyDescent="0.25">
      <c r="A25" s="134" t="str">
        <f>VLOOKUP(E25,'LISTADO ATM'!$A$2:$C$898,3,0)</f>
        <v>ESTE</v>
      </c>
      <c r="B25" s="129" t="s">
        <v>2660</v>
      </c>
      <c r="C25" s="136">
        <v>44330.470138888886</v>
      </c>
      <c r="D25" s="136" t="s">
        <v>2474</v>
      </c>
      <c r="E25" s="124">
        <v>16</v>
      </c>
      <c r="F25" s="147" t="str">
        <f>VLOOKUP(E25,VIP!$A$2:$O13208,2,0)</f>
        <v>DRBR046</v>
      </c>
      <c r="G25" s="134" t="str">
        <f>VLOOKUP(E25,'LISTADO ATM'!$A$2:$B$897,2,0)</f>
        <v>ATM Estación Texaco Sabana de la Mar</v>
      </c>
      <c r="H25" s="134" t="str">
        <f>VLOOKUP(E25,VIP!$A$2:$O18071,7,FALSE)</f>
        <v>Si</v>
      </c>
      <c r="I25" s="134" t="str">
        <f>VLOOKUP(E25,VIP!$A$2:$O10036,8,FALSE)</f>
        <v>Si</v>
      </c>
      <c r="J25" s="134" t="str">
        <f>VLOOKUP(E25,VIP!$A$2:$O9986,8,FALSE)</f>
        <v>Si</v>
      </c>
      <c r="K25" s="134" t="str">
        <f>VLOOKUP(E25,VIP!$A$2:$O13560,6,0)</f>
        <v>NO</v>
      </c>
      <c r="L25" s="125" t="s">
        <v>2418</v>
      </c>
      <c r="M25" s="135" t="s">
        <v>2448</v>
      </c>
      <c r="N25" s="135" t="s">
        <v>2455</v>
      </c>
      <c r="O25" s="134" t="s">
        <v>2475</v>
      </c>
      <c r="P25" s="137"/>
      <c r="Q25" s="208" t="s">
        <v>2418</v>
      </c>
    </row>
    <row r="26" spans="1:17" ht="18" x14ac:dyDescent="0.25">
      <c r="A26" s="134" t="str">
        <f>VLOOKUP(E26,'LISTADO ATM'!$A$2:$C$898,3,0)</f>
        <v>DISTRITO NACIONAL</v>
      </c>
      <c r="B26" s="129" t="s">
        <v>2699</v>
      </c>
      <c r="C26" s="136">
        <v>44330.910266203704</v>
      </c>
      <c r="D26" s="136" t="s">
        <v>2451</v>
      </c>
      <c r="E26" s="124">
        <v>438</v>
      </c>
      <c r="F26" s="147" t="str">
        <f>VLOOKUP(E26,VIP!$A$2:$O13057,2,0)</f>
        <v>DRBR438</v>
      </c>
      <c r="G26" s="134" t="str">
        <f>VLOOKUP(E26,'LISTADO ATM'!$A$2:$B$897,2,0)</f>
        <v xml:space="preserve">ATM Autobanco Torre IV </v>
      </c>
      <c r="H26" s="134" t="str">
        <f>VLOOKUP(E26,VIP!$A$2:$O17933,7,FALSE)</f>
        <v>Si</v>
      </c>
      <c r="I26" s="134" t="str">
        <f>VLOOKUP(E26,VIP!$A$2:$O9898,8,FALSE)</f>
        <v>Si</v>
      </c>
      <c r="J26" s="134" t="str">
        <f>VLOOKUP(E26,VIP!$A$2:$O9848,8,FALSE)</f>
        <v>Si</v>
      </c>
      <c r="K26" s="134" t="str">
        <f>VLOOKUP(E26,VIP!$A$2:$O13422,6,0)</f>
        <v>SI</v>
      </c>
      <c r="L26" s="125" t="s">
        <v>2418</v>
      </c>
      <c r="M26" s="135" t="s">
        <v>2448</v>
      </c>
      <c r="N26" s="135" t="s">
        <v>2455</v>
      </c>
      <c r="O26" s="134" t="s">
        <v>2456</v>
      </c>
      <c r="P26" s="137"/>
      <c r="Q26" s="135" t="s">
        <v>2418</v>
      </c>
    </row>
    <row r="27" spans="1:17" ht="18" x14ac:dyDescent="0.25">
      <c r="A27" s="134" t="str">
        <f>VLOOKUP(E27,'LISTADO ATM'!$A$2:$C$898,3,0)</f>
        <v>DISTRITO NACIONAL</v>
      </c>
      <c r="B27" s="129" t="s">
        <v>2700</v>
      </c>
      <c r="C27" s="136">
        <v>44330.908495370371</v>
      </c>
      <c r="D27" s="136" t="s">
        <v>2451</v>
      </c>
      <c r="E27" s="124">
        <v>441</v>
      </c>
      <c r="F27" s="147" t="str">
        <f>VLOOKUP(E27,VIP!$A$2:$O13058,2,0)</f>
        <v>DRBR441</v>
      </c>
      <c r="G27" s="134" t="str">
        <f>VLOOKUP(E27,'LISTADO ATM'!$A$2:$B$897,2,0)</f>
        <v>ATM Estacion de Servicio Romulo Betancour</v>
      </c>
      <c r="H27" s="134" t="str">
        <f>VLOOKUP(E27,VIP!$A$2:$O17934,7,FALSE)</f>
        <v>NO</v>
      </c>
      <c r="I27" s="134" t="str">
        <f>VLOOKUP(E27,VIP!$A$2:$O9899,8,FALSE)</f>
        <v>NO</v>
      </c>
      <c r="J27" s="134" t="str">
        <f>VLOOKUP(E27,VIP!$A$2:$O9849,8,FALSE)</f>
        <v>NO</v>
      </c>
      <c r="K27" s="134" t="str">
        <f>VLOOKUP(E27,VIP!$A$2:$O13423,6,0)</f>
        <v>NO</v>
      </c>
      <c r="L27" s="125" t="s">
        <v>2418</v>
      </c>
      <c r="M27" s="135" t="s">
        <v>2448</v>
      </c>
      <c r="N27" s="135" t="s">
        <v>2455</v>
      </c>
      <c r="O27" s="134" t="s">
        <v>2456</v>
      </c>
      <c r="P27" s="137"/>
      <c r="Q27" s="135" t="s">
        <v>2418</v>
      </c>
    </row>
    <row r="28" spans="1:17" ht="18" x14ac:dyDescent="0.25">
      <c r="A28" s="134" t="str">
        <f>VLOOKUP(E28,'LISTADO ATM'!$A$2:$C$898,3,0)</f>
        <v>DISTRITO NACIONAL</v>
      </c>
      <c r="B28" s="129" t="s">
        <v>2701</v>
      </c>
      <c r="C28" s="136">
        <v>44330.880162037036</v>
      </c>
      <c r="D28" s="136" t="s">
        <v>2451</v>
      </c>
      <c r="E28" s="124">
        <v>192</v>
      </c>
      <c r="F28" s="147" t="str">
        <f>VLOOKUP(E28,VIP!$A$2:$O13059,2,0)</f>
        <v>DRBR192</v>
      </c>
      <c r="G28" s="134" t="str">
        <f>VLOOKUP(E28,'LISTADO ATM'!$A$2:$B$897,2,0)</f>
        <v xml:space="preserve">ATM Autobanco Luperón II </v>
      </c>
      <c r="H28" s="134" t="str">
        <f>VLOOKUP(E28,VIP!$A$2:$O17935,7,FALSE)</f>
        <v>Si</v>
      </c>
      <c r="I28" s="134" t="str">
        <f>VLOOKUP(E28,VIP!$A$2:$O9900,8,FALSE)</f>
        <v>Si</v>
      </c>
      <c r="J28" s="134" t="str">
        <f>VLOOKUP(E28,VIP!$A$2:$O9850,8,FALSE)</f>
        <v>Si</v>
      </c>
      <c r="K28" s="134" t="str">
        <f>VLOOKUP(E28,VIP!$A$2:$O13424,6,0)</f>
        <v>NO</v>
      </c>
      <c r="L28" s="125" t="s">
        <v>2418</v>
      </c>
      <c r="M28" s="135" t="s">
        <v>2448</v>
      </c>
      <c r="N28" s="135" t="s">
        <v>2455</v>
      </c>
      <c r="O28" s="134" t="s">
        <v>2456</v>
      </c>
      <c r="P28" s="137"/>
      <c r="Q28" s="135" t="s">
        <v>2418</v>
      </c>
    </row>
    <row r="29" spans="1:17" ht="18" x14ac:dyDescent="0.25">
      <c r="A29" s="134" t="str">
        <f>VLOOKUP(E29,'LISTADO ATM'!$A$2:$C$898,3,0)</f>
        <v>DISTRITO NACIONAL</v>
      </c>
      <c r="B29" s="129" t="s">
        <v>2702</v>
      </c>
      <c r="C29" s="136">
        <v>44330.834537037037</v>
      </c>
      <c r="D29" s="136" t="s">
        <v>2451</v>
      </c>
      <c r="E29" s="124">
        <v>918</v>
      </c>
      <c r="F29" s="151" t="str">
        <f>VLOOKUP(E29,VIP!$A$2:$O13060,2,0)</f>
        <v>DRBR918</v>
      </c>
      <c r="G29" s="134" t="str">
        <f>VLOOKUP(E29,'LISTADO ATM'!$A$2:$B$897,2,0)</f>
        <v xml:space="preserve">ATM S/M Liverpool de la Jacobo Majluta </v>
      </c>
      <c r="H29" s="134" t="str">
        <f>VLOOKUP(E29,VIP!$A$2:$O17936,7,FALSE)</f>
        <v>Si</v>
      </c>
      <c r="I29" s="134" t="str">
        <f>VLOOKUP(E29,VIP!$A$2:$O9901,8,FALSE)</f>
        <v>Si</v>
      </c>
      <c r="J29" s="134" t="str">
        <f>VLOOKUP(E29,VIP!$A$2:$O9851,8,FALSE)</f>
        <v>Si</v>
      </c>
      <c r="K29" s="134" t="str">
        <f>VLOOKUP(E29,VIP!$A$2:$O13425,6,0)</f>
        <v>NO</v>
      </c>
      <c r="L29" s="125" t="s">
        <v>2418</v>
      </c>
      <c r="M29" s="135" t="s">
        <v>2448</v>
      </c>
      <c r="N29" s="135" t="s">
        <v>2455</v>
      </c>
      <c r="O29" s="134" t="s">
        <v>2456</v>
      </c>
      <c r="P29" s="137"/>
      <c r="Q29" s="135" t="s">
        <v>2418</v>
      </c>
    </row>
    <row r="30" spans="1:17" ht="18" x14ac:dyDescent="0.25">
      <c r="A30" s="134" t="str">
        <f>VLOOKUP(E30,'LISTADO ATM'!$A$2:$C$898,3,0)</f>
        <v>ESTE</v>
      </c>
      <c r="B30" s="129" t="s">
        <v>2703</v>
      </c>
      <c r="C30" s="136">
        <v>44330.827013888891</v>
      </c>
      <c r="D30" s="136" t="s">
        <v>2474</v>
      </c>
      <c r="E30" s="124">
        <v>268</v>
      </c>
      <c r="F30" s="151" t="str">
        <f>VLOOKUP(E30,VIP!$A$2:$O13061,2,0)</f>
        <v>DRBR268</v>
      </c>
      <c r="G30" s="134" t="str">
        <f>VLOOKUP(E30,'LISTADO ATM'!$A$2:$B$897,2,0)</f>
        <v xml:space="preserve">ATM Autobanco La Altagracia (Higuey) </v>
      </c>
      <c r="H30" s="134" t="str">
        <f>VLOOKUP(E30,VIP!$A$2:$O17937,7,FALSE)</f>
        <v>Si</v>
      </c>
      <c r="I30" s="134" t="str">
        <f>VLOOKUP(E30,VIP!$A$2:$O9902,8,FALSE)</f>
        <v>Si</v>
      </c>
      <c r="J30" s="134" t="str">
        <f>VLOOKUP(E30,VIP!$A$2:$O9852,8,FALSE)</f>
        <v>Si</v>
      </c>
      <c r="K30" s="134" t="str">
        <f>VLOOKUP(E30,VIP!$A$2:$O13426,6,0)</f>
        <v>NO</v>
      </c>
      <c r="L30" s="125" t="s">
        <v>2418</v>
      </c>
      <c r="M30" s="135" t="s">
        <v>2448</v>
      </c>
      <c r="N30" s="135" t="s">
        <v>2455</v>
      </c>
      <c r="O30" s="134" t="s">
        <v>2475</v>
      </c>
      <c r="P30" s="137"/>
      <c r="Q30" s="135" t="s">
        <v>2418</v>
      </c>
    </row>
    <row r="31" spans="1:17" ht="18" x14ac:dyDescent="0.25">
      <c r="A31" s="134" t="str">
        <f>VLOOKUP(E31,'LISTADO ATM'!$A$2:$C$898,3,0)</f>
        <v>ESTE</v>
      </c>
      <c r="B31" s="129" t="s">
        <v>2704</v>
      </c>
      <c r="C31" s="136">
        <v>44330.825648148151</v>
      </c>
      <c r="D31" s="136" t="s">
        <v>2451</v>
      </c>
      <c r="E31" s="124">
        <v>660</v>
      </c>
      <c r="F31" s="151" t="str">
        <f>VLOOKUP(E31,VIP!$A$2:$O13062,2,0)</f>
        <v>DRBR660</v>
      </c>
      <c r="G31" s="134" t="str">
        <f>VLOOKUP(E31,'LISTADO ATM'!$A$2:$B$897,2,0)</f>
        <v>ATM Romana Norte II</v>
      </c>
      <c r="H31" s="134" t="str">
        <f>VLOOKUP(E31,VIP!$A$2:$O17938,7,FALSE)</f>
        <v>N/A</v>
      </c>
      <c r="I31" s="134" t="str">
        <f>VLOOKUP(E31,VIP!$A$2:$O9903,8,FALSE)</f>
        <v>N/A</v>
      </c>
      <c r="J31" s="134" t="str">
        <f>VLOOKUP(E31,VIP!$A$2:$O9853,8,FALSE)</f>
        <v>N/A</v>
      </c>
      <c r="K31" s="134" t="str">
        <f>VLOOKUP(E31,VIP!$A$2:$O13427,6,0)</f>
        <v>N/A</v>
      </c>
      <c r="L31" s="125" t="s">
        <v>2418</v>
      </c>
      <c r="M31" s="135" t="s">
        <v>2448</v>
      </c>
      <c r="N31" s="135" t="s">
        <v>2455</v>
      </c>
      <c r="O31" s="134" t="s">
        <v>2456</v>
      </c>
      <c r="P31" s="137"/>
      <c r="Q31" s="135" t="s">
        <v>2418</v>
      </c>
    </row>
    <row r="32" spans="1:17" ht="18" x14ac:dyDescent="0.25">
      <c r="A32" s="134" t="str">
        <f>VLOOKUP(E32,'LISTADO ATM'!$A$2:$C$898,3,0)</f>
        <v>SUR</v>
      </c>
      <c r="B32" s="129" t="s">
        <v>2705</v>
      </c>
      <c r="C32" s="136">
        <v>44330.824212962965</v>
      </c>
      <c r="D32" s="136" t="s">
        <v>2451</v>
      </c>
      <c r="E32" s="124">
        <v>783</v>
      </c>
      <c r="F32" s="151" t="str">
        <f>VLOOKUP(E32,VIP!$A$2:$O13063,2,0)</f>
        <v>DRBR303</v>
      </c>
      <c r="G32" s="134" t="str">
        <f>VLOOKUP(E32,'LISTADO ATM'!$A$2:$B$897,2,0)</f>
        <v xml:space="preserve">ATM Autobanco Alfa y Omega (Barahona) </v>
      </c>
      <c r="H32" s="134" t="str">
        <f>VLOOKUP(E32,VIP!$A$2:$O17939,7,FALSE)</f>
        <v>Si</v>
      </c>
      <c r="I32" s="134" t="str">
        <f>VLOOKUP(E32,VIP!$A$2:$O9904,8,FALSE)</f>
        <v>Si</v>
      </c>
      <c r="J32" s="134" t="str">
        <f>VLOOKUP(E32,VIP!$A$2:$O9854,8,FALSE)</f>
        <v>Si</v>
      </c>
      <c r="K32" s="134" t="str">
        <f>VLOOKUP(E32,VIP!$A$2:$O13428,6,0)</f>
        <v>NO</v>
      </c>
      <c r="L32" s="125" t="s">
        <v>2418</v>
      </c>
      <c r="M32" s="135" t="s">
        <v>2448</v>
      </c>
      <c r="N32" s="135" t="s">
        <v>2455</v>
      </c>
      <c r="O32" s="134" t="s">
        <v>2456</v>
      </c>
      <c r="P32" s="137"/>
      <c r="Q32" s="135" t="s">
        <v>2418</v>
      </c>
    </row>
    <row r="33" spans="1:17" ht="18" x14ac:dyDescent="0.25">
      <c r="A33" s="134" t="str">
        <f>VLOOKUP(E33,'LISTADO ATM'!$A$2:$C$898,3,0)</f>
        <v>DISTRITO NACIONAL</v>
      </c>
      <c r="B33" s="129" t="s">
        <v>2618</v>
      </c>
      <c r="C33" s="136">
        <v>44330.23369212963</v>
      </c>
      <c r="D33" s="136" t="s">
        <v>2474</v>
      </c>
      <c r="E33" s="124">
        <v>24</v>
      </c>
      <c r="F33" s="151" t="str">
        <f>VLOOKUP(E33,VIP!$A$2:$O13177,2,0)</f>
        <v>DRBR024</v>
      </c>
      <c r="G33" s="134" t="str">
        <f>VLOOKUP(E33,'LISTADO ATM'!$A$2:$B$897,2,0)</f>
        <v xml:space="preserve">ATM Oficina Eusebio Manzueta </v>
      </c>
      <c r="H33" s="134" t="str">
        <f>VLOOKUP(E33,VIP!$A$2:$O18040,7,FALSE)</f>
        <v>No</v>
      </c>
      <c r="I33" s="134" t="str">
        <f>VLOOKUP(E33,VIP!$A$2:$O10005,8,FALSE)</f>
        <v>No</v>
      </c>
      <c r="J33" s="134" t="str">
        <f>VLOOKUP(E33,VIP!$A$2:$O9955,8,FALSE)</f>
        <v>No</v>
      </c>
      <c r="K33" s="134" t="str">
        <f>VLOOKUP(E33,VIP!$A$2:$O13529,6,0)</f>
        <v>NO</v>
      </c>
      <c r="L33" s="125" t="s">
        <v>2418</v>
      </c>
      <c r="M33" s="210" t="s">
        <v>2620</v>
      </c>
      <c r="N33" s="135" t="s">
        <v>2455</v>
      </c>
      <c r="O33" s="134" t="s">
        <v>2475</v>
      </c>
      <c r="P33" s="137"/>
      <c r="Q33" s="207">
        <v>44330.408333333333</v>
      </c>
    </row>
    <row r="34" spans="1:17" ht="18" x14ac:dyDescent="0.25">
      <c r="A34" s="134" t="str">
        <f>VLOOKUP(E34,'LISTADO ATM'!$A$2:$C$898,3,0)</f>
        <v>DISTRITO NACIONAL</v>
      </c>
      <c r="B34" s="129" t="s">
        <v>2619</v>
      </c>
      <c r="C34" s="136">
        <v>44330.231134259258</v>
      </c>
      <c r="D34" s="136" t="s">
        <v>2451</v>
      </c>
      <c r="E34" s="124">
        <v>813</v>
      </c>
      <c r="F34" s="151" t="str">
        <f>VLOOKUP(E34,VIP!$A$2:$O13178,2,0)</f>
        <v>DRBR815</v>
      </c>
      <c r="G34" s="134" t="str">
        <f>VLOOKUP(E34,'LISTADO ATM'!$A$2:$B$897,2,0)</f>
        <v>ATM Occidental Mall</v>
      </c>
      <c r="H34" s="134" t="str">
        <f>VLOOKUP(E34,VIP!$A$2:$O18041,7,FALSE)</f>
        <v>Si</v>
      </c>
      <c r="I34" s="134" t="str">
        <f>VLOOKUP(E34,VIP!$A$2:$O10006,8,FALSE)</f>
        <v>Si</v>
      </c>
      <c r="J34" s="134" t="str">
        <f>VLOOKUP(E34,VIP!$A$2:$O9956,8,FALSE)</f>
        <v>Si</v>
      </c>
      <c r="K34" s="134" t="str">
        <f>VLOOKUP(E34,VIP!$A$2:$O13530,6,0)</f>
        <v>NO</v>
      </c>
      <c r="L34" s="125" t="s">
        <v>2418</v>
      </c>
      <c r="M34" s="210" t="s">
        <v>2620</v>
      </c>
      <c r="N34" s="135" t="s">
        <v>2455</v>
      </c>
      <c r="O34" s="134" t="s">
        <v>2456</v>
      </c>
      <c r="P34" s="137"/>
      <c r="Q34" s="207">
        <v>44330.402083333334</v>
      </c>
    </row>
    <row r="35" spans="1:17" ht="18" x14ac:dyDescent="0.25">
      <c r="A35" s="134" t="str">
        <f>VLOOKUP(E35,'LISTADO ATM'!$A$2:$C$898,3,0)</f>
        <v>SUR</v>
      </c>
      <c r="B35" s="129" t="s">
        <v>2599</v>
      </c>
      <c r="C35" s="136">
        <v>44329.727060185185</v>
      </c>
      <c r="D35" s="136" t="s">
        <v>2451</v>
      </c>
      <c r="E35" s="124">
        <v>252</v>
      </c>
      <c r="F35" s="151" t="str">
        <f>VLOOKUP(E35,VIP!$A$2:$O13179,2,0)</f>
        <v>DRBR252</v>
      </c>
      <c r="G35" s="134" t="str">
        <f>VLOOKUP(E35,'LISTADO ATM'!$A$2:$B$897,2,0)</f>
        <v xml:space="preserve">ATM Banco Agrícola (Barahona) </v>
      </c>
      <c r="H35" s="134" t="str">
        <f>VLOOKUP(E35,VIP!$A$2:$O18042,7,FALSE)</f>
        <v>Si</v>
      </c>
      <c r="I35" s="134" t="str">
        <f>VLOOKUP(E35,VIP!$A$2:$O10007,8,FALSE)</f>
        <v>Si</v>
      </c>
      <c r="J35" s="134" t="str">
        <f>VLOOKUP(E35,VIP!$A$2:$O9957,8,FALSE)</f>
        <v>Si</v>
      </c>
      <c r="K35" s="134" t="str">
        <f>VLOOKUP(E35,VIP!$A$2:$O13531,6,0)</f>
        <v>NO</v>
      </c>
      <c r="L35" s="125" t="s">
        <v>2418</v>
      </c>
      <c r="M35" s="210" t="s">
        <v>2620</v>
      </c>
      <c r="N35" s="135" t="s">
        <v>2455</v>
      </c>
      <c r="O35" s="134" t="s">
        <v>2456</v>
      </c>
      <c r="P35" s="137"/>
      <c r="Q35" s="207">
        <v>44330.40902777778</v>
      </c>
    </row>
    <row r="36" spans="1:17" ht="18" x14ac:dyDescent="0.25">
      <c r="A36" s="134" t="str">
        <f>VLOOKUP(E36,'LISTADO ATM'!$A$2:$C$898,3,0)</f>
        <v>DISTRITO NACIONAL</v>
      </c>
      <c r="B36" s="129" t="s">
        <v>2588</v>
      </c>
      <c r="C36" s="136">
        <v>44329.640324074076</v>
      </c>
      <c r="D36" s="136" t="s">
        <v>2451</v>
      </c>
      <c r="E36" s="124">
        <v>717</v>
      </c>
      <c r="F36" s="151" t="str">
        <f>VLOOKUP(E36,VIP!$A$2:$O13168,2,0)</f>
        <v>DRBR24K</v>
      </c>
      <c r="G36" s="134" t="str">
        <f>VLOOKUP(E36,'LISTADO ATM'!$A$2:$B$897,2,0)</f>
        <v xml:space="preserve">ATM Oficina Los Alcarrizos </v>
      </c>
      <c r="H36" s="134" t="str">
        <f>VLOOKUP(E36,VIP!$A$2:$O18031,7,FALSE)</f>
        <v>Si</v>
      </c>
      <c r="I36" s="134" t="str">
        <f>VLOOKUP(E36,VIP!$A$2:$O9996,8,FALSE)</f>
        <v>Si</v>
      </c>
      <c r="J36" s="134" t="str">
        <f>VLOOKUP(E36,VIP!$A$2:$O9946,8,FALSE)</f>
        <v>Si</v>
      </c>
      <c r="K36" s="134" t="str">
        <f>VLOOKUP(E36,VIP!$A$2:$O13520,6,0)</f>
        <v>SI</v>
      </c>
      <c r="L36" s="125" t="s">
        <v>2418</v>
      </c>
      <c r="M36" s="210" t="s">
        <v>2620</v>
      </c>
      <c r="N36" s="135" t="s">
        <v>2455</v>
      </c>
      <c r="O36" s="134" t="s">
        <v>2456</v>
      </c>
      <c r="P36" s="137"/>
      <c r="Q36" s="207">
        <v>44330.586111111108</v>
      </c>
    </row>
    <row r="37" spans="1:17" ht="18" x14ac:dyDescent="0.25">
      <c r="A37" s="134" t="str">
        <f>VLOOKUP(E37,'LISTADO ATM'!$A$2:$C$898,3,0)</f>
        <v>ESTE</v>
      </c>
      <c r="B37" s="129" t="s">
        <v>2579</v>
      </c>
      <c r="C37" s="136">
        <v>44329.475856481484</v>
      </c>
      <c r="D37" s="136" t="s">
        <v>2451</v>
      </c>
      <c r="E37" s="124">
        <v>104</v>
      </c>
      <c r="F37" s="151" t="str">
        <f>VLOOKUP(E37,VIP!$A$2:$O13143,2,0)</f>
        <v>DRBR104</v>
      </c>
      <c r="G37" s="134" t="str">
        <f>VLOOKUP(E37,'LISTADO ATM'!$A$2:$B$897,2,0)</f>
        <v xml:space="preserve">ATM Jumbo Higuey </v>
      </c>
      <c r="H37" s="134" t="str">
        <f>VLOOKUP(E37,VIP!$A$2:$O18006,7,FALSE)</f>
        <v>Si</v>
      </c>
      <c r="I37" s="134" t="str">
        <f>VLOOKUP(E37,VIP!$A$2:$O9971,8,FALSE)</f>
        <v>Si</v>
      </c>
      <c r="J37" s="134" t="str">
        <f>VLOOKUP(E37,VIP!$A$2:$O9921,8,FALSE)</f>
        <v>Si</v>
      </c>
      <c r="K37" s="134" t="str">
        <f>VLOOKUP(E37,VIP!$A$2:$O13495,6,0)</f>
        <v>NO</v>
      </c>
      <c r="L37" s="125" t="s">
        <v>2418</v>
      </c>
      <c r="M37" s="210" t="s">
        <v>2620</v>
      </c>
      <c r="N37" s="135" t="s">
        <v>2455</v>
      </c>
      <c r="O37" s="134" t="s">
        <v>2456</v>
      </c>
      <c r="P37" s="137"/>
      <c r="Q37" s="207">
        <v>44330.607638888891</v>
      </c>
    </row>
    <row r="38" spans="1:17" ht="18" x14ac:dyDescent="0.25">
      <c r="A38" s="134" t="str">
        <f>VLOOKUP(E38,'LISTADO ATM'!$A$2:$C$898,3,0)</f>
        <v>DISTRITO NACIONAL</v>
      </c>
      <c r="B38" s="129">
        <v>3335884999</v>
      </c>
      <c r="C38" s="136">
        <v>44329.017361111109</v>
      </c>
      <c r="D38" s="136" t="s">
        <v>2451</v>
      </c>
      <c r="E38" s="124">
        <v>235</v>
      </c>
      <c r="F38" s="151" t="str">
        <f>VLOOKUP(E38,VIP!$A$2:$O13167,2,0)</f>
        <v>DRBR235</v>
      </c>
      <c r="G38" s="134" t="str">
        <f>VLOOKUP(E38,'LISTADO ATM'!$A$2:$B$897,2,0)</f>
        <v xml:space="preserve">ATM Oficina Multicentro La Sirena San Isidro </v>
      </c>
      <c r="H38" s="134" t="str">
        <f>VLOOKUP(E38,VIP!$A$2:$O18030,7,FALSE)</f>
        <v>Si</v>
      </c>
      <c r="I38" s="134" t="str">
        <f>VLOOKUP(E38,VIP!$A$2:$O9995,8,FALSE)</f>
        <v>Si</v>
      </c>
      <c r="J38" s="134" t="str">
        <f>VLOOKUP(E38,VIP!$A$2:$O9945,8,FALSE)</f>
        <v>Si</v>
      </c>
      <c r="K38" s="134" t="str">
        <f>VLOOKUP(E38,VIP!$A$2:$O13519,6,0)</f>
        <v>SI</v>
      </c>
      <c r="L38" s="125" t="s">
        <v>2418</v>
      </c>
      <c r="M38" s="210" t="s">
        <v>2620</v>
      </c>
      <c r="N38" s="135" t="s">
        <v>2455</v>
      </c>
      <c r="O38" s="134" t="s">
        <v>2456</v>
      </c>
      <c r="P38" s="137"/>
      <c r="Q38" s="207">
        <v>44330.481944444444</v>
      </c>
    </row>
    <row r="39" spans="1:17" ht="18" x14ac:dyDescent="0.25">
      <c r="A39" s="134" t="str">
        <f>VLOOKUP(E39,'LISTADO ATM'!$A$2:$C$898,3,0)</f>
        <v>SUR</v>
      </c>
      <c r="B39" s="129">
        <v>3335886863</v>
      </c>
      <c r="C39" s="136">
        <v>44330.438888888886</v>
      </c>
      <c r="D39" s="136" t="s">
        <v>2474</v>
      </c>
      <c r="E39" s="124">
        <v>817</v>
      </c>
      <c r="F39" s="151" t="str">
        <f>VLOOKUP(E39,VIP!$A$2:$O13190,2,0)</f>
        <v>DRBR817</v>
      </c>
      <c r="G39" s="134" t="str">
        <f>VLOOKUP(E39,'LISTADO ATM'!$A$2:$B$897,2,0)</f>
        <v xml:space="preserve">ATM Ayuntamiento Sabana Larga (San José de Ocoa) </v>
      </c>
      <c r="H39" s="134" t="str">
        <f>VLOOKUP(E39,VIP!$A$2:$O18053,7,FALSE)</f>
        <v>Si</v>
      </c>
      <c r="I39" s="134" t="str">
        <f>VLOOKUP(E39,VIP!$A$2:$O10018,8,FALSE)</f>
        <v>Si</v>
      </c>
      <c r="J39" s="134" t="str">
        <f>VLOOKUP(E39,VIP!$A$2:$O9968,8,FALSE)</f>
        <v>Si</v>
      </c>
      <c r="K39" s="134" t="str">
        <f>VLOOKUP(E39,VIP!$A$2:$O13542,6,0)</f>
        <v>NO</v>
      </c>
      <c r="L39" s="125" t="s">
        <v>2302</v>
      </c>
      <c r="M39" s="210" t="s">
        <v>2620</v>
      </c>
      <c r="N39" s="135" t="s">
        <v>2634</v>
      </c>
      <c r="O39" s="134" t="s">
        <v>2635</v>
      </c>
      <c r="P39" s="210" t="s">
        <v>2638</v>
      </c>
      <c r="Q39" s="207" t="s">
        <v>2302</v>
      </c>
    </row>
    <row r="40" spans="1:17" ht="18" x14ac:dyDescent="0.25">
      <c r="A40" s="134" t="str">
        <f>VLOOKUP(E40,'LISTADO ATM'!$A$2:$C$898,3,0)</f>
        <v>SUR</v>
      </c>
      <c r="B40" s="129">
        <v>3335886690</v>
      </c>
      <c r="C40" s="136">
        <v>44330.398611111108</v>
      </c>
      <c r="D40" s="136" t="s">
        <v>2474</v>
      </c>
      <c r="E40" s="124">
        <v>592</v>
      </c>
      <c r="F40" s="151" t="str">
        <f>VLOOKUP(E40,VIP!$A$2:$O13185,2,0)</f>
        <v>DRBR081</v>
      </c>
      <c r="G40" s="134" t="str">
        <f>VLOOKUP(E40,'LISTADO ATM'!$A$2:$B$897,2,0)</f>
        <v xml:space="preserve">ATM Centro de Caja San Cristóbal I </v>
      </c>
      <c r="H40" s="134" t="str">
        <f>VLOOKUP(E40,VIP!$A$2:$O18048,7,FALSE)</f>
        <v>Si</v>
      </c>
      <c r="I40" s="134" t="str">
        <f>VLOOKUP(E40,VIP!$A$2:$O10013,8,FALSE)</f>
        <v>Si</v>
      </c>
      <c r="J40" s="134" t="str">
        <f>VLOOKUP(E40,VIP!$A$2:$O9963,8,FALSE)</f>
        <v>Si</v>
      </c>
      <c r="K40" s="134" t="str">
        <f>VLOOKUP(E40,VIP!$A$2:$O13537,6,0)</f>
        <v>SI</v>
      </c>
      <c r="L40" s="125" t="s">
        <v>2302</v>
      </c>
      <c r="M40" s="210" t="s">
        <v>2620</v>
      </c>
      <c r="N40" s="135" t="s">
        <v>2634</v>
      </c>
      <c r="O40" s="134" t="s">
        <v>2635</v>
      </c>
      <c r="P40" s="210" t="s">
        <v>2638</v>
      </c>
      <c r="Q40" s="207" t="s">
        <v>2302</v>
      </c>
    </row>
    <row r="41" spans="1:17" ht="18" x14ac:dyDescent="0.25">
      <c r="A41" s="134" t="str">
        <f>VLOOKUP(E41,'LISTADO ATM'!$A$2:$C$898,3,0)</f>
        <v>SUR</v>
      </c>
      <c r="B41" s="129" t="s">
        <v>2688</v>
      </c>
      <c r="C41" s="136">
        <v>44330.757939814815</v>
      </c>
      <c r="D41" s="136" t="s">
        <v>2180</v>
      </c>
      <c r="E41" s="124">
        <v>677</v>
      </c>
      <c r="F41" s="151" t="str">
        <f>VLOOKUP(E41,VIP!$A$2:$O13202,2,0)</f>
        <v>DRBR677</v>
      </c>
      <c r="G41" s="134" t="str">
        <f>VLOOKUP(E41,'LISTADO ATM'!$A$2:$B$897,2,0)</f>
        <v>ATM PBG Villa Jaragua</v>
      </c>
      <c r="H41" s="134" t="str">
        <f>VLOOKUP(E41,VIP!$A$2:$O18065,7,FALSE)</f>
        <v>Si</v>
      </c>
      <c r="I41" s="134" t="str">
        <f>VLOOKUP(E41,VIP!$A$2:$O10030,8,FALSE)</f>
        <v>Si</v>
      </c>
      <c r="J41" s="134" t="str">
        <f>VLOOKUP(E41,VIP!$A$2:$O9980,8,FALSE)</f>
        <v>Si</v>
      </c>
      <c r="K41" s="134" t="str">
        <f>VLOOKUP(E41,VIP!$A$2:$O13554,6,0)</f>
        <v>SI</v>
      </c>
      <c r="L41" s="125" t="s">
        <v>2421</v>
      </c>
      <c r="M41" s="135" t="s">
        <v>2448</v>
      </c>
      <c r="N41" s="135" t="s">
        <v>2455</v>
      </c>
      <c r="O41" s="134" t="s">
        <v>2457</v>
      </c>
      <c r="P41" s="137"/>
      <c r="Q41" s="135" t="s">
        <v>2421</v>
      </c>
    </row>
    <row r="42" spans="1:17" ht="18" x14ac:dyDescent="0.25">
      <c r="A42" s="134" t="str">
        <f>VLOOKUP(E42,'LISTADO ATM'!$A$2:$C$898,3,0)</f>
        <v>NORTE</v>
      </c>
      <c r="B42" s="129" t="s">
        <v>2689</v>
      </c>
      <c r="C42" s="136">
        <v>44330.755335648151</v>
      </c>
      <c r="D42" s="136" t="s">
        <v>2181</v>
      </c>
      <c r="E42" s="124">
        <v>840</v>
      </c>
      <c r="F42" s="152" t="str">
        <f>VLOOKUP(E42,VIP!$A$2:$O13203,2,0)</f>
        <v>DRBR840</v>
      </c>
      <c r="G42" s="134" t="str">
        <f>VLOOKUP(E42,'LISTADO ATM'!$A$2:$B$897,2,0)</f>
        <v xml:space="preserve">ATM PUCMM (Santiago) </v>
      </c>
      <c r="H42" s="134" t="str">
        <f>VLOOKUP(E42,VIP!$A$2:$O18066,7,FALSE)</f>
        <v>Si</v>
      </c>
      <c r="I42" s="134" t="str">
        <f>VLOOKUP(E42,VIP!$A$2:$O10031,8,FALSE)</f>
        <v>Si</v>
      </c>
      <c r="J42" s="134" t="str">
        <f>VLOOKUP(E42,VIP!$A$2:$O9981,8,FALSE)</f>
        <v>Si</v>
      </c>
      <c r="K42" s="134" t="str">
        <f>VLOOKUP(E42,VIP!$A$2:$O13555,6,0)</f>
        <v>NO</v>
      </c>
      <c r="L42" s="125" t="s">
        <v>2421</v>
      </c>
      <c r="M42" s="135" t="s">
        <v>2448</v>
      </c>
      <c r="N42" s="135" t="s">
        <v>2455</v>
      </c>
      <c r="O42" s="134" t="s">
        <v>2615</v>
      </c>
      <c r="P42" s="137"/>
      <c r="Q42" s="135" t="s">
        <v>2421</v>
      </c>
    </row>
    <row r="43" spans="1:17" ht="18" x14ac:dyDescent="0.25">
      <c r="A43" s="134" t="str">
        <f>VLOOKUP(E43,'LISTADO ATM'!$A$2:$C$898,3,0)</f>
        <v>DISTRITO NACIONAL</v>
      </c>
      <c r="B43" s="129" t="s">
        <v>2639</v>
      </c>
      <c r="C43" s="136">
        <v>44330.436608796299</v>
      </c>
      <c r="D43" s="136" t="s">
        <v>2180</v>
      </c>
      <c r="E43" s="124">
        <v>835</v>
      </c>
      <c r="F43" s="152" t="str">
        <f>VLOOKUP(E43,VIP!$A$2:$O13183,2,0)</f>
        <v>DRBR835</v>
      </c>
      <c r="G43" s="134" t="str">
        <f>VLOOKUP(E43,'LISTADO ATM'!$A$2:$B$897,2,0)</f>
        <v xml:space="preserve">ATM UNP Megacentro </v>
      </c>
      <c r="H43" s="134" t="str">
        <f>VLOOKUP(E43,VIP!$A$2:$O18046,7,FALSE)</f>
        <v>Si</v>
      </c>
      <c r="I43" s="134" t="str">
        <f>VLOOKUP(E43,VIP!$A$2:$O10011,8,FALSE)</f>
        <v>Si</v>
      </c>
      <c r="J43" s="134" t="str">
        <f>VLOOKUP(E43,VIP!$A$2:$O9961,8,FALSE)</f>
        <v>Si</v>
      </c>
      <c r="K43" s="134" t="str">
        <f>VLOOKUP(E43,VIP!$A$2:$O13535,6,0)</f>
        <v>SI</v>
      </c>
      <c r="L43" s="125" t="s">
        <v>2421</v>
      </c>
      <c r="M43" s="135" t="s">
        <v>2448</v>
      </c>
      <c r="N43" s="135" t="s">
        <v>2455</v>
      </c>
      <c r="O43" s="134" t="s">
        <v>2457</v>
      </c>
      <c r="P43" s="137"/>
      <c r="Q43" s="208" t="s">
        <v>2421</v>
      </c>
    </row>
    <row r="44" spans="1:17" ht="18" x14ac:dyDescent="0.25">
      <c r="A44" s="134" t="str">
        <f>VLOOKUP(E44,'LISTADO ATM'!$A$2:$C$898,3,0)</f>
        <v>NORTE</v>
      </c>
      <c r="B44" s="129" t="s">
        <v>2695</v>
      </c>
      <c r="C44" s="136">
        <v>44330.924629629626</v>
      </c>
      <c r="D44" s="136" t="s">
        <v>2181</v>
      </c>
      <c r="E44" s="124">
        <v>315</v>
      </c>
      <c r="F44" s="152" t="str">
        <f>VLOOKUP(E44,VIP!$A$2:$O13053,2,0)</f>
        <v>DRBR315</v>
      </c>
      <c r="G44" s="134" t="str">
        <f>VLOOKUP(E44,'LISTADO ATM'!$A$2:$B$897,2,0)</f>
        <v xml:space="preserve">ATM Oficina Estrella Sadalá </v>
      </c>
      <c r="H44" s="134" t="str">
        <f>VLOOKUP(E44,VIP!$A$2:$O17929,7,FALSE)</f>
        <v>Si</v>
      </c>
      <c r="I44" s="134" t="str">
        <f>VLOOKUP(E44,VIP!$A$2:$O9894,8,FALSE)</f>
        <v>Si</v>
      </c>
      <c r="J44" s="134" t="str">
        <f>VLOOKUP(E44,VIP!$A$2:$O9844,8,FALSE)</f>
        <v>Si</v>
      </c>
      <c r="K44" s="134" t="str">
        <f>VLOOKUP(E44,VIP!$A$2:$O13418,6,0)</f>
        <v>NO</v>
      </c>
      <c r="L44" s="125" t="s">
        <v>2421</v>
      </c>
      <c r="M44" s="135" t="s">
        <v>2448</v>
      </c>
      <c r="N44" s="135" t="s">
        <v>2455</v>
      </c>
      <c r="O44" s="134" t="s">
        <v>2615</v>
      </c>
      <c r="P44" s="137"/>
      <c r="Q44" s="135" t="s">
        <v>2421</v>
      </c>
    </row>
    <row r="45" spans="1:17" ht="18" x14ac:dyDescent="0.25">
      <c r="A45" s="134" t="str">
        <f>VLOOKUP(E45,'LISTADO ATM'!$A$2:$C$898,3,0)</f>
        <v>SUR</v>
      </c>
      <c r="B45" s="129" t="s">
        <v>2670</v>
      </c>
      <c r="C45" s="136">
        <v>44330.568414351852</v>
      </c>
      <c r="D45" s="136" t="s">
        <v>2180</v>
      </c>
      <c r="E45" s="124">
        <v>968</v>
      </c>
      <c r="F45" s="152" t="str">
        <f>VLOOKUP(E45,VIP!$A$2:$O13203,2,0)</f>
        <v>DRBR24I</v>
      </c>
      <c r="G45" s="134" t="str">
        <f>VLOOKUP(E45,'LISTADO ATM'!$A$2:$B$897,2,0)</f>
        <v xml:space="preserve">ATM UNP Mercado Baní </v>
      </c>
      <c r="H45" s="134" t="str">
        <f>VLOOKUP(E45,VIP!$A$2:$O18066,7,FALSE)</f>
        <v>Si</v>
      </c>
      <c r="I45" s="134" t="str">
        <f>VLOOKUP(E45,VIP!$A$2:$O10031,8,FALSE)</f>
        <v>Si</v>
      </c>
      <c r="J45" s="134" t="str">
        <f>VLOOKUP(E45,VIP!$A$2:$O9981,8,FALSE)</f>
        <v>Si</v>
      </c>
      <c r="K45" s="134" t="str">
        <f>VLOOKUP(E45,VIP!$A$2:$O13555,6,0)</f>
        <v>SI</v>
      </c>
      <c r="L45" s="125" t="s">
        <v>2421</v>
      </c>
      <c r="M45" s="210" t="s">
        <v>2620</v>
      </c>
      <c r="N45" s="135" t="s">
        <v>2567</v>
      </c>
      <c r="O45" s="134" t="s">
        <v>2457</v>
      </c>
      <c r="P45" s="137"/>
      <c r="Q45" s="207">
        <v>44330.615277777775</v>
      </c>
    </row>
    <row r="46" spans="1:17" ht="18" x14ac:dyDescent="0.25">
      <c r="A46" s="134" t="str">
        <f>VLOOKUP(E46,'LISTADO ATM'!$A$2:$C$898,3,0)</f>
        <v>DISTRITO NACIONAL</v>
      </c>
      <c r="B46" s="129" t="s">
        <v>2653</v>
      </c>
      <c r="C46" s="136">
        <v>44330.509189814817</v>
      </c>
      <c r="D46" s="136" t="s">
        <v>2180</v>
      </c>
      <c r="E46" s="124">
        <v>841</v>
      </c>
      <c r="F46" s="153" t="str">
        <f>VLOOKUP(E46,VIP!$A$2:$O13200,2,0)</f>
        <v>DRBR841</v>
      </c>
      <c r="G46" s="134" t="str">
        <f>VLOOKUP(E46,'LISTADO ATM'!$A$2:$B$897,2,0)</f>
        <v xml:space="preserve">ATM CEA </v>
      </c>
      <c r="H46" s="134" t="str">
        <f>VLOOKUP(E46,VIP!$A$2:$O18063,7,FALSE)</f>
        <v>Si</v>
      </c>
      <c r="I46" s="134" t="str">
        <f>VLOOKUP(E46,VIP!$A$2:$O10028,8,FALSE)</f>
        <v>No</v>
      </c>
      <c r="J46" s="134" t="str">
        <f>VLOOKUP(E46,VIP!$A$2:$O9978,8,FALSE)</f>
        <v>No</v>
      </c>
      <c r="K46" s="134" t="str">
        <f>VLOOKUP(E46,VIP!$A$2:$O13552,6,0)</f>
        <v>NO</v>
      </c>
      <c r="L46" s="125" t="s">
        <v>2421</v>
      </c>
      <c r="M46" s="210" t="s">
        <v>2620</v>
      </c>
      <c r="N46" s="135" t="s">
        <v>2455</v>
      </c>
      <c r="O46" s="134" t="s">
        <v>2457</v>
      </c>
      <c r="P46" s="137"/>
      <c r="Q46" s="207">
        <v>44330.532638888886</v>
      </c>
    </row>
    <row r="47" spans="1:17" ht="18" x14ac:dyDescent="0.25">
      <c r="A47" s="134" t="str">
        <f>VLOOKUP(E47,'LISTADO ATM'!$A$2:$C$898,3,0)</f>
        <v>ESTE</v>
      </c>
      <c r="B47" s="129" t="s">
        <v>2622</v>
      </c>
      <c r="C47" s="136">
        <v>44330.400706018518</v>
      </c>
      <c r="D47" s="136" t="s">
        <v>2180</v>
      </c>
      <c r="E47" s="124">
        <v>612</v>
      </c>
      <c r="F47" s="153" t="str">
        <f>VLOOKUP(E47,VIP!$A$2:$O13179,2,0)</f>
        <v>DRBR220</v>
      </c>
      <c r="G47" s="134" t="str">
        <f>VLOOKUP(E47,'LISTADO ATM'!$A$2:$B$897,2,0)</f>
        <v xml:space="preserve">ATM Plaza Orense (La Romana) </v>
      </c>
      <c r="H47" s="134" t="str">
        <f>VLOOKUP(E47,VIP!$A$2:$O18042,7,FALSE)</f>
        <v>Si</v>
      </c>
      <c r="I47" s="134" t="str">
        <f>VLOOKUP(E47,VIP!$A$2:$O10007,8,FALSE)</f>
        <v>Si</v>
      </c>
      <c r="J47" s="134" t="str">
        <f>VLOOKUP(E47,VIP!$A$2:$O9957,8,FALSE)</f>
        <v>Si</v>
      </c>
      <c r="K47" s="134" t="str">
        <f>VLOOKUP(E47,VIP!$A$2:$O13531,6,0)</f>
        <v>NO</v>
      </c>
      <c r="L47" s="125" t="s">
        <v>2421</v>
      </c>
      <c r="M47" s="210" t="s">
        <v>2620</v>
      </c>
      <c r="N47" s="135" t="s">
        <v>2455</v>
      </c>
      <c r="O47" s="134" t="s">
        <v>2457</v>
      </c>
      <c r="P47" s="137"/>
      <c r="Q47" s="207">
        <v>44330.601388888892</v>
      </c>
    </row>
    <row r="48" spans="1:17" s="96" customFormat="1" ht="18" x14ac:dyDescent="0.25">
      <c r="A48" s="134" t="str">
        <f>VLOOKUP(E48,'LISTADO ATM'!$A$2:$C$898,3,0)</f>
        <v>ESTE</v>
      </c>
      <c r="B48" s="129" t="s">
        <v>2580</v>
      </c>
      <c r="C48" s="136">
        <v>44329.375613425924</v>
      </c>
      <c r="D48" s="136" t="s">
        <v>2180</v>
      </c>
      <c r="E48" s="124">
        <v>842</v>
      </c>
      <c r="F48" s="158" t="str">
        <f>VLOOKUP(E48,VIP!$A$2:$O13154,2,0)</f>
        <v>DRBR842</v>
      </c>
      <c r="G48" s="134" t="str">
        <f>VLOOKUP(E48,'LISTADO ATM'!$A$2:$B$897,2,0)</f>
        <v xml:space="preserve">ATM Plaza Orense II (La Romana) </v>
      </c>
      <c r="H48" s="134" t="str">
        <f>VLOOKUP(E48,VIP!$A$2:$O18017,7,FALSE)</f>
        <v>Si</v>
      </c>
      <c r="I48" s="134" t="str">
        <f>VLOOKUP(E48,VIP!$A$2:$O9982,8,FALSE)</f>
        <v>Si</v>
      </c>
      <c r="J48" s="134" t="str">
        <f>VLOOKUP(E48,VIP!$A$2:$O9932,8,FALSE)</f>
        <v>Si</v>
      </c>
      <c r="K48" s="134" t="str">
        <f>VLOOKUP(E48,VIP!$A$2:$O13506,6,0)</f>
        <v>NO</v>
      </c>
      <c r="L48" s="125" t="s">
        <v>2421</v>
      </c>
      <c r="M48" s="210" t="s">
        <v>2620</v>
      </c>
      <c r="N48" s="135" t="s">
        <v>2567</v>
      </c>
      <c r="O48" s="134" t="s">
        <v>2457</v>
      </c>
      <c r="P48" s="137"/>
      <c r="Q48" s="207">
        <v>44330.488194444442</v>
      </c>
    </row>
    <row r="49" spans="1:17" s="96" customFormat="1" ht="18" x14ac:dyDescent="0.25">
      <c r="A49" s="134" t="str">
        <f>VLOOKUP(E49,'LISTADO ATM'!$A$2:$C$898,3,0)</f>
        <v>DISTRITO NACIONAL</v>
      </c>
      <c r="B49" s="129" t="s">
        <v>2661</v>
      </c>
      <c r="C49" s="136">
        <v>44330.601643518516</v>
      </c>
      <c r="D49" s="136" t="s">
        <v>2180</v>
      </c>
      <c r="E49" s="124">
        <v>719</v>
      </c>
      <c r="F49" s="158" t="str">
        <f>VLOOKUP(E49,VIP!$A$2:$O13194,2,0)</f>
        <v>DRBR419</v>
      </c>
      <c r="G49" s="134" t="str">
        <f>VLOOKUP(E49,'LISTADO ATM'!$A$2:$B$897,2,0)</f>
        <v xml:space="preserve">ATM Ayuntamiento Municipal San Luís </v>
      </c>
      <c r="H49" s="134" t="str">
        <f>VLOOKUP(E49,VIP!$A$2:$O18057,7,FALSE)</f>
        <v>Si</v>
      </c>
      <c r="I49" s="134" t="str">
        <f>VLOOKUP(E49,VIP!$A$2:$O10022,8,FALSE)</f>
        <v>Si</v>
      </c>
      <c r="J49" s="134" t="str">
        <f>VLOOKUP(E49,VIP!$A$2:$O9972,8,FALSE)</f>
        <v>Si</v>
      </c>
      <c r="K49" s="134" t="str">
        <f>VLOOKUP(E49,VIP!$A$2:$O13546,6,0)</f>
        <v>NO</v>
      </c>
      <c r="L49" s="125" t="s">
        <v>2426</v>
      </c>
      <c r="M49" s="135" t="s">
        <v>2448</v>
      </c>
      <c r="N49" s="135" t="s">
        <v>2455</v>
      </c>
      <c r="O49" s="134" t="s">
        <v>2457</v>
      </c>
      <c r="P49" s="137"/>
      <c r="Q49" s="208" t="s">
        <v>2426</v>
      </c>
    </row>
    <row r="50" spans="1:17" s="96" customFormat="1" ht="18" x14ac:dyDescent="0.25">
      <c r="A50" s="134" t="str">
        <f>VLOOKUP(E50,'LISTADO ATM'!$A$2:$C$898,3,0)</f>
        <v>DISTRITO NACIONAL</v>
      </c>
      <c r="B50" s="129" t="s">
        <v>2624</v>
      </c>
      <c r="C50" s="136">
        <v>44330.380393518521</v>
      </c>
      <c r="D50" s="136" t="s">
        <v>2180</v>
      </c>
      <c r="E50" s="124">
        <v>14</v>
      </c>
      <c r="F50" s="158" t="str">
        <f>VLOOKUP(E50,VIP!$A$2:$O13181,2,0)</f>
        <v>DRBR014</v>
      </c>
      <c r="G50" s="134" t="str">
        <f>VLOOKUP(E50,'LISTADO ATM'!$A$2:$B$897,2,0)</f>
        <v xml:space="preserve">ATM Oficina Aeropuerto Las Américas I </v>
      </c>
      <c r="H50" s="134" t="str">
        <f>VLOOKUP(E50,VIP!$A$2:$O18044,7,FALSE)</f>
        <v>Si</v>
      </c>
      <c r="I50" s="134" t="str">
        <f>VLOOKUP(E50,VIP!$A$2:$O10009,8,FALSE)</f>
        <v>Si</v>
      </c>
      <c r="J50" s="134" t="str">
        <f>VLOOKUP(E50,VIP!$A$2:$O9959,8,FALSE)</f>
        <v>Si</v>
      </c>
      <c r="K50" s="134" t="str">
        <f>VLOOKUP(E50,VIP!$A$2:$O13533,6,0)</f>
        <v>NO</v>
      </c>
      <c r="L50" s="125" t="s">
        <v>2426</v>
      </c>
      <c r="M50" s="210" t="s">
        <v>2620</v>
      </c>
      <c r="N50" s="135" t="s">
        <v>2567</v>
      </c>
      <c r="O50" s="134" t="s">
        <v>2457</v>
      </c>
      <c r="P50" s="137"/>
      <c r="Q50" s="207">
        <v>44330.424305555556</v>
      </c>
    </row>
    <row r="51" spans="1:17" s="96" customFormat="1" ht="18" x14ac:dyDescent="0.25">
      <c r="A51" s="134" t="str">
        <f>VLOOKUP(E51,'LISTADO ATM'!$A$2:$C$898,3,0)</f>
        <v>NORTE</v>
      </c>
      <c r="B51" s="129" t="s">
        <v>2625</v>
      </c>
      <c r="C51" s="136">
        <v>44330.378321759257</v>
      </c>
      <c r="D51" s="136" t="s">
        <v>2181</v>
      </c>
      <c r="E51" s="124">
        <v>4</v>
      </c>
      <c r="F51" s="158" t="str">
        <f>VLOOKUP(E51,VIP!$A$2:$O13182,2,0)</f>
        <v>DRBR004</v>
      </c>
      <c r="G51" s="134" t="str">
        <f>VLOOKUP(E51,'LISTADO ATM'!$A$2:$B$897,2,0)</f>
        <v>ATM Avenida Rivas</v>
      </c>
      <c r="H51" s="134" t="str">
        <f>VLOOKUP(E51,VIP!$A$2:$O18045,7,FALSE)</f>
        <v>Si</v>
      </c>
      <c r="I51" s="134" t="str">
        <f>VLOOKUP(E51,VIP!$A$2:$O10010,8,FALSE)</f>
        <v>Si</v>
      </c>
      <c r="J51" s="134" t="str">
        <f>VLOOKUP(E51,VIP!$A$2:$O9960,8,FALSE)</f>
        <v>Si</v>
      </c>
      <c r="K51" s="134" t="str">
        <f>VLOOKUP(E51,VIP!$A$2:$O13534,6,0)</f>
        <v>NO</v>
      </c>
      <c r="L51" s="125" t="s">
        <v>2426</v>
      </c>
      <c r="M51" s="210" t="s">
        <v>2620</v>
      </c>
      <c r="N51" s="135" t="s">
        <v>2455</v>
      </c>
      <c r="O51" s="134" t="s">
        <v>2632</v>
      </c>
      <c r="P51" s="137"/>
      <c r="Q51" s="207">
        <v>44330.413194444445</v>
      </c>
    </row>
    <row r="52" spans="1:17" s="96" customFormat="1" ht="18" x14ac:dyDescent="0.25">
      <c r="A52" s="134" t="str">
        <f>VLOOKUP(E52,'LISTADO ATM'!$A$2:$C$898,3,0)</f>
        <v>DISTRITO NACIONAL</v>
      </c>
      <c r="B52" s="129" t="s">
        <v>2626</v>
      </c>
      <c r="C52" s="136">
        <v>44330.373842592591</v>
      </c>
      <c r="D52" s="136" t="s">
        <v>2180</v>
      </c>
      <c r="E52" s="124">
        <v>935</v>
      </c>
      <c r="F52" s="158" t="str">
        <f>VLOOKUP(E52,VIP!$A$2:$O13183,2,0)</f>
        <v>DRBR16J</v>
      </c>
      <c r="G52" s="134" t="str">
        <f>VLOOKUP(E52,'LISTADO ATM'!$A$2:$B$897,2,0)</f>
        <v xml:space="preserve">ATM Oficina John F. Kennedy </v>
      </c>
      <c r="H52" s="134" t="str">
        <f>VLOOKUP(E52,VIP!$A$2:$O18046,7,FALSE)</f>
        <v>Si</v>
      </c>
      <c r="I52" s="134" t="str">
        <f>VLOOKUP(E52,VIP!$A$2:$O10011,8,FALSE)</f>
        <v>Si</v>
      </c>
      <c r="J52" s="134" t="str">
        <f>VLOOKUP(E52,VIP!$A$2:$O9961,8,FALSE)</f>
        <v>Si</v>
      </c>
      <c r="K52" s="134" t="str">
        <f>VLOOKUP(E52,VIP!$A$2:$O13535,6,0)</f>
        <v>SI</v>
      </c>
      <c r="L52" s="125" t="s">
        <v>2426</v>
      </c>
      <c r="M52" s="210" t="s">
        <v>2620</v>
      </c>
      <c r="N52" s="135" t="s">
        <v>2567</v>
      </c>
      <c r="O52" s="134" t="s">
        <v>2457</v>
      </c>
      <c r="P52" s="137"/>
      <c r="Q52" s="207">
        <v>44330.498611111114</v>
      </c>
    </row>
    <row r="53" spans="1:17" s="96" customFormat="1" ht="18" x14ac:dyDescent="0.25">
      <c r="A53" s="134" t="str">
        <f>VLOOKUP(E53,'LISTADO ATM'!$A$2:$C$898,3,0)</f>
        <v>ESTE</v>
      </c>
      <c r="B53" s="129" t="s">
        <v>2692</v>
      </c>
      <c r="C53" s="136">
        <v>44330.713020833333</v>
      </c>
      <c r="D53" s="136" t="s">
        <v>2451</v>
      </c>
      <c r="E53" s="124">
        <v>213</v>
      </c>
      <c r="F53" s="158" t="str">
        <f>VLOOKUP(E53,VIP!$A$2:$O13206,2,0)</f>
        <v>DRBR213</v>
      </c>
      <c r="G53" s="134" t="str">
        <f>VLOOKUP(E53,'LISTADO ATM'!$A$2:$B$897,2,0)</f>
        <v xml:space="preserve">ATM Almacenes Iberia (La Romana) </v>
      </c>
      <c r="H53" s="134" t="str">
        <f>VLOOKUP(E53,VIP!$A$2:$O18069,7,FALSE)</f>
        <v>Si</v>
      </c>
      <c r="I53" s="134" t="str">
        <f>VLOOKUP(E53,VIP!$A$2:$O10034,8,FALSE)</f>
        <v>Si</v>
      </c>
      <c r="J53" s="134" t="str">
        <f>VLOOKUP(E53,VIP!$A$2:$O9984,8,FALSE)</f>
        <v>Si</v>
      </c>
      <c r="K53" s="134" t="str">
        <f>VLOOKUP(E53,VIP!$A$2:$O13558,6,0)</f>
        <v>NO</v>
      </c>
      <c r="L53" s="125" t="s">
        <v>2444</v>
      </c>
      <c r="M53" s="135" t="s">
        <v>2448</v>
      </c>
      <c r="N53" s="135" t="s">
        <v>2455</v>
      </c>
      <c r="O53" s="134" t="s">
        <v>2456</v>
      </c>
      <c r="P53" s="137"/>
      <c r="Q53" s="135" t="s">
        <v>2444</v>
      </c>
    </row>
    <row r="54" spans="1:17" s="96" customFormat="1" ht="18" x14ac:dyDescent="0.25">
      <c r="A54" s="134" t="str">
        <f>VLOOKUP(E54,'LISTADO ATM'!$A$2:$C$898,3,0)</f>
        <v>NORTE</v>
      </c>
      <c r="B54" s="129" t="s">
        <v>2663</v>
      </c>
      <c r="C54" s="136">
        <v>44330.597997685189</v>
      </c>
      <c r="D54" s="136" t="s">
        <v>2673</v>
      </c>
      <c r="E54" s="124">
        <v>799</v>
      </c>
      <c r="F54" s="158" t="str">
        <f>VLOOKUP(E54,VIP!$A$2:$O13196,2,0)</f>
        <v>DRBR799</v>
      </c>
      <c r="G54" s="134" t="str">
        <f>VLOOKUP(E54,'LISTADO ATM'!$A$2:$B$897,2,0)</f>
        <v xml:space="preserve">ATM Clínica Corominas (Santiago) </v>
      </c>
      <c r="H54" s="134" t="str">
        <f>VLOOKUP(E54,VIP!$A$2:$O18059,7,FALSE)</f>
        <v>Si</v>
      </c>
      <c r="I54" s="134" t="str">
        <f>VLOOKUP(E54,VIP!$A$2:$O10024,8,FALSE)</f>
        <v>Si</v>
      </c>
      <c r="J54" s="134" t="str">
        <f>VLOOKUP(E54,VIP!$A$2:$O9974,8,FALSE)</f>
        <v>Si</v>
      </c>
      <c r="K54" s="134" t="str">
        <f>VLOOKUP(E54,VIP!$A$2:$O13548,6,0)</f>
        <v>NO</v>
      </c>
      <c r="L54" s="125" t="s">
        <v>2444</v>
      </c>
      <c r="M54" s="135" t="s">
        <v>2448</v>
      </c>
      <c r="N54" s="135" t="s">
        <v>2455</v>
      </c>
      <c r="O54" s="134" t="s">
        <v>2674</v>
      </c>
      <c r="P54" s="137"/>
      <c r="Q54" s="208" t="s">
        <v>2444</v>
      </c>
    </row>
    <row r="55" spans="1:17" s="96" customFormat="1" ht="18" x14ac:dyDescent="0.25">
      <c r="A55" s="134" t="str">
        <f>VLOOKUP(E55,'LISTADO ATM'!$A$2:$C$898,3,0)</f>
        <v>DISTRITO NACIONAL</v>
      </c>
      <c r="B55" s="129" t="s">
        <v>2668</v>
      </c>
      <c r="C55" s="136">
        <v>44330.582812499997</v>
      </c>
      <c r="D55" s="136" t="s">
        <v>2451</v>
      </c>
      <c r="E55" s="124">
        <v>563</v>
      </c>
      <c r="F55" s="158" t="str">
        <f>VLOOKUP(E55,VIP!$A$2:$O13201,2,0)</f>
        <v>DRBR233</v>
      </c>
      <c r="G55" s="134" t="str">
        <f>VLOOKUP(E55,'LISTADO ATM'!$A$2:$B$897,2,0)</f>
        <v xml:space="preserve">ATM Base Aérea San Isidro </v>
      </c>
      <c r="H55" s="134" t="str">
        <f>VLOOKUP(E55,VIP!$A$2:$O18064,7,FALSE)</f>
        <v>Si</v>
      </c>
      <c r="I55" s="134" t="str">
        <f>VLOOKUP(E55,VIP!$A$2:$O10029,8,FALSE)</f>
        <v>Si</v>
      </c>
      <c r="J55" s="134" t="str">
        <f>VLOOKUP(E55,VIP!$A$2:$O9979,8,FALSE)</f>
        <v>Si</v>
      </c>
      <c r="K55" s="134" t="str">
        <f>VLOOKUP(E55,VIP!$A$2:$O13553,6,0)</f>
        <v>NO</v>
      </c>
      <c r="L55" s="125" t="s">
        <v>2444</v>
      </c>
      <c r="M55" s="135" t="s">
        <v>2448</v>
      </c>
      <c r="N55" s="135" t="s">
        <v>2455</v>
      </c>
      <c r="O55" s="134" t="s">
        <v>2456</v>
      </c>
      <c r="P55" s="137"/>
      <c r="Q55" s="208" t="s">
        <v>2444</v>
      </c>
    </row>
    <row r="56" spans="1:17" s="96" customFormat="1" ht="18" x14ac:dyDescent="0.25">
      <c r="A56" s="134" t="str">
        <f>VLOOKUP(E56,'LISTADO ATM'!$A$2:$C$898,3,0)</f>
        <v>NORTE</v>
      </c>
      <c r="B56" s="129" t="s">
        <v>2617</v>
      </c>
      <c r="C56" s="136">
        <v>44330.237164351849</v>
      </c>
      <c r="D56" s="136" t="s">
        <v>2474</v>
      </c>
      <c r="E56" s="124">
        <v>333</v>
      </c>
      <c r="F56" s="158" t="str">
        <f>VLOOKUP(E56,VIP!$A$2:$O13176,2,0)</f>
        <v>DRBR333</v>
      </c>
      <c r="G56" s="134" t="str">
        <f>VLOOKUP(E56,'LISTADO ATM'!$A$2:$B$897,2,0)</f>
        <v>ATM Oficina Turey Maimón</v>
      </c>
      <c r="H56" s="134" t="str">
        <f>VLOOKUP(E56,VIP!$A$2:$O18039,7,FALSE)</f>
        <v>Si</v>
      </c>
      <c r="I56" s="134" t="str">
        <f>VLOOKUP(E56,VIP!$A$2:$O10004,8,FALSE)</f>
        <v>Si</v>
      </c>
      <c r="J56" s="134" t="str">
        <f>VLOOKUP(E56,VIP!$A$2:$O9954,8,FALSE)</f>
        <v>Si</v>
      </c>
      <c r="K56" s="134" t="str">
        <f>VLOOKUP(E56,VIP!$A$2:$O13528,6,0)</f>
        <v>NO</v>
      </c>
      <c r="L56" s="125" t="s">
        <v>2444</v>
      </c>
      <c r="M56" s="210" t="s">
        <v>2620</v>
      </c>
      <c r="N56" s="135" t="s">
        <v>2455</v>
      </c>
      <c r="O56" s="134" t="s">
        <v>2475</v>
      </c>
      <c r="P56" s="137"/>
      <c r="Q56" s="207">
        <v>44330.607638888891</v>
      </c>
    </row>
    <row r="57" spans="1:17" s="96" customFormat="1" ht="18" x14ac:dyDescent="0.25">
      <c r="A57" s="134" t="str">
        <f>VLOOKUP(E57,'LISTADO ATM'!$A$2:$C$898,3,0)</f>
        <v>DISTRITO NACIONAL</v>
      </c>
      <c r="B57" s="129">
        <v>3335886430</v>
      </c>
      <c r="C57" s="136">
        <v>44330.067361111112</v>
      </c>
      <c r="D57" s="136" t="s">
        <v>2474</v>
      </c>
      <c r="E57" s="124">
        <v>721</v>
      </c>
      <c r="F57" s="158" t="str">
        <f>VLOOKUP(E57,VIP!$A$2:$O13175,2,0)</f>
        <v>DRBR23A</v>
      </c>
      <c r="G57" s="134" t="str">
        <f>VLOOKUP(E57,'LISTADO ATM'!$A$2:$B$897,2,0)</f>
        <v xml:space="preserve">ATM Oficina Charles de Gaulle II </v>
      </c>
      <c r="H57" s="134" t="str">
        <f>VLOOKUP(E57,VIP!$A$2:$O18038,7,FALSE)</f>
        <v>Si</v>
      </c>
      <c r="I57" s="134" t="str">
        <f>VLOOKUP(E57,VIP!$A$2:$O10003,8,FALSE)</f>
        <v>Si</v>
      </c>
      <c r="J57" s="134" t="str">
        <f>VLOOKUP(E57,VIP!$A$2:$O9953,8,FALSE)</f>
        <v>Si</v>
      </c>
      <c r="K57" s="134" t="str">
        <f>VLOOKUP(E57,VIP!$A$2:$O13527,6,0)</f>
        <v>NO</v>
      </c>
      <c r="L57" s="125" t="s">
        <v>2444</v>
      </c>
      <c r="M57" s="210" t="s">
        <v>2620</v>
      </c>
      <c r="N57" s="135" t="s">
        <v>2455</v>
      </c>
      <c r="O57" s="134" t="s">
        <v>2475</v>
      </c>
      <c r="P57" s="137"/>
      <c r="Q57" s="207">
        <v>44330.495833333334</v>
      </c>
    </row>
    <row r="58" spans="1:17" s="96" customFormat="1" ht="18" x14ac:dyDescent="0.25">
      <c r="A58" s="134" t="str">
        <f>VLOOKUP(E58,'LISTADO ATM'!$A$2:$C$898,3,0)</f>
        <v>DISTRITO NACIONAL</v>
      </c>
      <c r="B58" s="129" t="s">
        <v>2598</v>
      </c>
      <c r="C58" s="136">
        <v>44329.729687500003</v>
      </c>
      <c r="D58" s="136" t="s">
        <v>2451</v>
      </c>
      <c r="E58" s="124">
        <v>515</v>
      </c>
      <c r="F58" s="158" t="str">
        <f>VLOOKUP(E58,VIP!$A$2:$O13178,2,0)</f>
        <v>DRBR515</v>
      </c>
      <c r="G58" s="134" t="str">
        <f>VLOOKUP(E58,'LISTADO ATM'!$A$2:$B$897,2,0)</f>
        <v xml:space="preserve">ATM Oficina Agora Mall I </v>
      </c>
      <c r="H58" s="134" t="str">
        <f>VLOOKUP(E58,VIP!$A$2:$O18041,7,FALSE)</f>
        <v>Si</v>
      </c>
      <c r="I58" s="134" t="str">
        <f>VLOOKUP(E58,VIP!$A$2:$O10006,8,FALSE)</f>
        <v>Si</v>
      </c>
      <c r="J58" s="134" t="str">
        <f>VLOOKUP(E58,VIP!$A$2:$O9956,8,FALSE)</f>
        <v>Si</v>
      </c>
      <c r="K58" s="134" t="str">
        <f>VLOOKUP(E58,VIP!$A$2:$O13530,6,0)</f>
        <v>SI</v>
      </c>
      <c r="L58" s="125" t="s">
        <v>2444</v>
      </c>
      <c r="M58" s="210" t="s">
        <v>2620</v>
      </c>
      <c r="N58" s="135" t="s">
        <v>2455</v>
      </c>
      <c r="O58" s="134" t="s">
        <v>2456</v>
      </c>
      <c r="P58" s="137"/>
      <c r="Q58" s="207">
        <v>44330.491666666669</v>
      </c>
    </row>
    <row r="59" spans="1:17" s="96" customFormat="1" ht="18" x14ac:dyDescent="0.25">
      <c r="A59" s="134" t="str">
        <f>VLOOKUP(E59,'LISTADO ATM'!$A$2:$C$898,3,0)</f>
        <v>DISTRITO NACIONAL</v>
      </c>
      <c r="B59" s="129" t="s">
        <v>2589</v>
      </c>
      <c r="C59" s="136">
        <v>44329.634942129633</v>
      </c>
      <c r="D59" s="136" t="s">
        <v>2451</v>
      </c>
      <c r="E59" s="124">
        <v>486</v>
      </c>
      <c r="F59" s="158" t="str">
        <f>VLOOKUP(E59,VIP!$A$2:$O13172,2,0)</f>
        <v>DRBR486</v>
      </c>
      <c r="G59" s="134" t="str">
        <f>VLOOKUP(E59,'LISTADO ATM'!$A$2:$B$897,2,0)</f>
        <v xml:space="preserve">ATM Olé La Caleta </v>
      </c>
      <c r="H59" s="134" t="str">
        <f>VLOOKUP(E59,VIP!$A$2:$O18035,7,FALSE)</f>
        <v>Si</v>
      </c>
      <c r="I59" s="134" t="str">
        <f>VLOOKUP(E59,VIP!$A$2:$O10000,8,FALSE)</f>
        <v>Si</v>
      </c>
      <c r="J59" s="134" t="str">
        <f>VLOOKUP(E59,VIP!$A$2:$O9950,8,FALSE)</f>
        <v>Si</v>
      </c>
      <c r="K59" s="134" t="str">
        <f>VLOOKUP(E59,VIP!$A$2:$O13524,6,0)</f>
        <v>NO</v>
      </c>
      <c r="L59" s="125" t="s">
        <v>2444</v>
      </c>
      <c r="M59" s="210" t="s">
        <v>2620</v>
      </c>
      <c r="N59" s="135" t="s">
        <v>2455</v>
      </c>
      <c r="O59" s="134" t="s">
        <v>2456</v>
      </c>
      <c r="P59" s="137"/>
      <c r="Q59" s="207">
        <v>44330.606944444444</v>
      </c>
    </row>
    <row r="60" spans="1:17" s="96" customFormat="1" ht="18" x14ac:dyDescent="0.25">
      <c r="A60" s="134" t="str">
        <f>VLOOKUP(E60,'LISTADO ATM'!$A$2:$C$898,3,0)</f>
        <v>DISTRITO NACIONAL</v>
      </c>
      <c r="B60" s="129" t="s">
        <v>2583</v>
      </c>
      <c r="C60" s="136">
        <v>44329.552546296298</v>
      </c>
      <c r="D60" s="136" t="s">
        <v>2451</v>
      </c>
      <c r="E60" s="124">
        <v>436</v>
      </c>
      <c r="F60" s="158" t="str">
        <f>VLOOKUP(E60,VIP!$A$2:$O13168,2,0)</f>
        <v>DRBR436</v>
      </c>
      <c r="G60" s="134" t="str">
        <f>VLOOKUP(E60,'LISTADO ATM'!$A$2:$B$897,2,0)</f>
        <v xml:space="preserve">ATM Autobanco Torre II </v>
      </c>
      <c r="H60" s="134" t="str">
        <f>VLOOKUP(E60,VIP!$A$2:$O18031,7,FALSE)</f>
        <v>Si</v>
      </c>
      <c r="I60" s="134" t="str">
        <f>VLOOKUP(E60,VIP!$A$2:$O9996,8,FALSE)</f>
        <v>Si</v>
      </c>
      <c r="J60" s="134" t="str">
        <f>VLOOKUP(E60,VIP!$A$2:$O9946,8,FALSE)</f>
        <v>Si</v>
      </c>
      <c r="K60" s="134" t="str">
        <f>VLOOKUP(E60,VIP!$A$2:$O13520,6,0)</f>
        <v>SI</v>
      </c>
      <c r="L60" s="125" t="s">
        <v>2444</v>
      </c>
      <c r="M60" s="210" t="s">
        <v>2620</v>
      </c>
      <c r="N60" s="135" t="s">
        <v>2455</v>
      </c>
      <c r="O60" s="134" t="s">
        <v>2456</v>
      </c>
      <c r="P60" s="137"/>
      <c r="Q60" s="207">
        <v>44330.494444444441</v>
      </c>
    </row>
    <row r="61" spans="1:17" s="96" customFormat="1" ht="18" x14ac:dyDescent="0.25">
      <c r="A61" s="134" t="str">
        <f>VLOOKUP(E61,'LISTADO ATM'!$A$2:$C$898,3,0)</f>
        <v>DISTRITO NACIONAL</v>
      </c>
      <c r="B61" s="129" t="s">
        <v>2578</v>
      </c>
      <c r="C61" s="136">
        <v>44329.021064814813</v>
      </c>
      <c r="D61" s="136" t="s">
        <v>2474</v>
      </c>
      <c r="E61" s="124">
        <v>911</v>
      </c>
      <c r="F61" s="158" t="str">
        <f>VLOOKUP(E61,VIP!$A$2:$O13147,2,0)</f>
        <v>DRBR911</v>
      </c>
      <c r="G61" s="134" t="str">
        <f>VLOOKUP(E61,'LISTADO ATM'!$A$2:$B$897,2,0)</f>
        <v xml:space="preserve">ATM Oficina Venezuela II </v>
      </c>
      <c r="H61" s="134" t="str">
        <f>VLOOKUP(E61,VIP!$A$2:$O18010,7,FALSE)</f>
        <v>Si</v>
      </c>
      <c r="I61" s="134" t="str">
        <f>VLOOKUP(E61,VIP!$A$2:$O9975,8,FALSE)</f>
        <v>Si</v>
      </c>
      <c r="J61" s="134" t="str">
        <f>VLOOKUP(E61,VIP!$A$2:$O9925,8,FALSE)</f>
        <v>Si</v>
      </c>
      <c r="K61" s="134" t="str">
        <f>VLOOKUP(E61,VIP!$A$2:$O13499,6,0)</f>
        <v>SI</v>
      </c>
      <c r="L61" s="125" t="s">
        <v>2444</v>
      </c>
      <c r="M61" s="210" t="s">
        <v>2620</v>
      </c>
      <c r="N61" s="135" t="s">
        <v>2455</v>
      </c>
      <c r="O61" s="134" t="s">
        <v>2475</v>
      </c>
      <c r="P61" s="137"/>
      <c r="Q61" s="207">
        <v>44330.40902777778</v>
      </c>
    </row>
    <row r="62" spans="1:17" s="96" customFormat="1" ht="18" x14ac:dyDescent="0.25">
      <c r="A62" s="134" t="str">
        <f>VLOOKUP(E62,'LISTADO ATM'!$A$2:$C$898,3,0)</f>
        <v>ESTE</v>
      </c>
      <c r="B62" s="129" t="s">
        <v>2609</v>
      </c>
      <c r="C62" s="136">
        <v>44329.84002314815</v>
      </c>
      <c r="D62" s="136" t="s">
        <v>2474</v>
      </c>
      <c r="E62" s="124">
        <v>912</v>
      </c>
      <c r="F62" s="158" t="str">
        <f>VLOOKUP(E62,VIP!$A$2:$O13181,2,0)</f>
        <v>DRBR973</v>
      </c>
      <c r="G62" s="134" t="str">
        <f>VLOOKUP(E62,'LISTADO ATM'!$A$2:$B$897,2,0)</f>
        <v xml:space="preserve">ATM Oficina San Pedro II </v>
      </c>
      <c r="H62" s="134" t="str">
        <f>VLOOKUP(E62,VIP!$A$2:$O18044,7,FALSE)</f>
        <v>Si</v>
      </c>
      <c r="I62" s="134" t="str">
        <f>VLOOKUP(E62,VIP!$A$2:$O10009,8,FALSE)</f>
        <v>Si</v>
      </c>
      <c r="J62" s="134" t="str">
        <f>VLOOKUP(E62,VIP!$A$2:$O9959,8,FALSE)</f>
        <v>Si</v>
      </c>
      <c r="K62" s="134" t="str">
        <f>VLOOKUP(E62,VIP!$A$2:$O13533,6,0)</f>
        <v>SI</v>
      </c>
      <c r="L62" s="125" t="s">
        <v>2573</v>
      </c>
      <c r="M62" s="135" t="s">
        <v>2448</v>
      </c>
      <c r="N62" s="135" t="s">
        <v>2455</v>
      </c>
      <c r="O62" s="134" t="s">
        <v>2475</v>
      </c>
      <c r="P62" s="137"/>
      <c r="Q62" s="135" t="s">
        <v>2573</v>
      </c>
    </row>
    <row r="63" spans="1:17" s="96" customFormat="1" ht="18" x14ac:dyDescent="0.25">
      <c r="A63" s="134" t="str">
        <f>VLOOKUP(E63,'LISTADO ATM'!$A$2:$C$898,3,0)</f>
        <v>DISTRITO NACIONAL</v>
      </c>
      <c r="B63" s="129" t="s">
        <v>2595</v>
      </c>
      <c r="C63" s="136">
        <v>44329.770613425928</v>
      </c>
      <c r="D63" s="136" t="s">
        <v>2180</v>
      </c>
      <c r="E63" s="124">
        <v>85</v>
      </c>
      <c r="F63" s="158" t="str">
        <f>VLOOKUP(E63,VIP!$A$2:$O13175,2,0)</f>
        <v>DRBR085</v>
      </c>
      <c r="G63" s="134" t="str">
        <f>VLOOKUP(E63,'LISTADO ATM'!$A$2:$B$897,2,0)</f>
        <v xml:space="preserve">ATM Oficina San Isidro (Fuerza Aérea) </v>
      </c>
      <c r="H63" s="134" t="str">
        <f>VLOOKUP(E63,VIP!$A$2:$O18038,7,FALSE)</f>
        <v>Si</v>
      </c>
      <c r="I63" s="134" t="str">
        <f>VLOOKUP(E63,VIP!$A$2:$O10003,8,FALSE)</f>
        <v>Si</v>
      </c>
      <c r="J63" s="134" t="str">
        <f>VLOOKUP(E63,VIP!$A$2:$O9953,8,FALSE)</f>
        <v>Si</v>
      </c>
      <c r="K63" s="134" t="str">
        <f>VLOOKUP(E63,VIP!$A$2:$O13527,6,0)</f>
        <v>NO</v>
      </c>
      <c r="L63" s="125" t="s">
        <v>2573</v>
      </c>
      <c r="M63" s="210" t="s">
        <v>2620</v>
      </c>
      <c r="N63" s="135" t="s">
        <v>2455</v>
      </c>
      <c r="O63" s="134" t="s">
        <v>2457</v>
      </c>
      <c r="P63" s="137"/>
      <c r="Q63" s="207">
        <v>44330.407638888886</v>
      </c>
    </row>
    <row r="64" spans="1:17" s="96" customFormat="1" ht="18" x14ac:dyDescent="0.25">
      <c r="A64" s="134" t="str">
        <f>VLOOKUP(E64,'LISTADO ATM'!$A$2:$C$898,3,0)</f>
        <v>DISTRITO NACIONAL</v>
      </c>
      <c r="B64" s="129" t="s">
        <v>2677</v>
      </c>
      <c r="C64" s="136">
        <v>44330.62871527778</v>
      </c>
      <c r="D64" s="136" t="s">
        <v>2451</v>
      </c>
      <c r="E64" s="124">
        <v>793</v>
      </c>
      <c r="F64" s="158" t="str">
        <f>VLOOKUP(E64,VIP!$A$2:$O13197,2,0)</f>
        <v>DRBR793</v>
      </c>
      <c r="G64" s="134" t="str">
        <f>VLOOKUP(E64,'LISTADO ATM'!$A$2:$B$897,2,0)</f>
        <v xml:space="preserve">ATM Centro de Caja Agora Mall </v>
      </c>
      <c r="H64" s="134" t="str">
        <f>VLOOKUP(E64,VIP!$A$2:$O18060,7,FALSE)</f>
        <v>Si</v>
      </c>
      <c r="I64" s="134" t="str">
        <f>VLOOKUP(E64,VIP!$A$2:$O10025,8,FALSE)</f>
        <v>Si</v>
      </c>
      <c r="J64" s="134" t="str">
        <f>VLOOKUP(E64,VIP!$A$2:$O9975,8,FALSE)</f>
        <v>Si</v>
      </c>
      <c r="K64" s="134" t="str">
        <f>VLOOKUP(E64,VIP!$A$2:$O13549,6,0)</f>
        <v>NO</v>
      </c>
      <c r="L64" s="125" t="s">
        <v>2681</v>
      </c>
      <c r="M64" s="210" t="s">
        <v>2620</v>
      </c>
      <c r="N64" s="135" t="s">
        <v>2455</v>
      </c>
      <c r="O64" s="134" t="s">
        <v>2456</v>
      </c>
      <c r="P64" s="137"/>
      <c r="Q64" s="207">
        <v>44330.892974537041</v>
      </c>
    </row>
    <row r="65" spans="1:17" s="96" customFormat="1" ht="18" x14ac:dyDescent="0.25">
      <c r="A65" s="134" t="str">
        <f>VLOOKUP(E65,'LISTADO ATM'!$A$2:$C$898,3,0)</f>
        <v>DISTRITO NACIONAL</v>
      </c>
      <c r="B65" s="129" t="s">
        <v>2584</v>
      </c>
      <c r="C65" s="136">
        <v>44329.510706018518</v>
      </c>
      <c r="D65" s="136" t="s">
        <v>2180</v>
      </c>
      <c r="E65" s="124">
        <v>797</v>
      </c>
      <c r="F65" s="158" t="str">
        <f>VLOOKUP(E65,VIP!$A$2:$O13175,2,0)</f>
        <v xml:space="preserve">DRBR797 </v>
      </c>
      <c r="G65" s="134" t="str">
        <f>VLOOKUP(E65,'LISTADO ATM'!$A$2:$B$897,2,0)</f>
        <v>ATM Dirección de Pensiones y Jubilaciones</v>
      </c>
      <c r="H65" s="134" t="str">
        <f>VLOOKUP(E65,VIP!$A$2:$O18038,7,FALSE)</f>
        <v>N/A</v>
      </c>
      <c r="I65" s="134" t="str">
        <f>VLOOKUP(E65,VIP!$A$2:$O10003,8,FALSE)</f>
        <v>N/A</v>
      </c>
      <c r="J65" s="134" t="str">
        <f>VLOOKUP(E65,VIP!$A$2:$O9953,8,FALSE)</f>
        <v>N/A</v>
      </c>
      <c r="K65" s="134" t="str">
        <f>VLOOKUP(E65,VIP!$A$2:$O13527,6,0)</f>
        <v>N/A</v>
      </c>
      <c r="L65" s="125" t="s">
        <v>2587</v>
      </c>
      <c r="M65" s="135" t="s">
        <v>2448</v>
      </c>
      <c r="N65" s="135" t="s">
        <v>2567</v>
      </c>
      <c r="O65" s="134" t="s">
        <v>2457</v>
      </c>
      <c r="P65" s="137"/>
      <c r="Q65" s="135" t="s">
        <v>2245</v>
      </c>
    </row>
    <row r="66" spans="1:17" s="96" customFormat="1" ht="18" x14ac:dyDescent="0.25">
      <c r="A66" s="134" t="str">
        <f>VLOOKUP(E66,'LISTADO ATM'!$A$2:$C$898,3,0)</f>
        <v>DISTRITO NACIONAL</v>
      </c>
      <c r="B66" s="129" t="s">
        <v>2683</v>
      </c>
      <c r="C66" s="136">
        <v>44330.772928240738</v>
      </c>
      <c r="D66" s="136" t="s">
        <v>2180</v>
      </c>
      <c r="E66" s="124">
        <v>516</v>
      </c>
      <c r="F66" s="158" t="str">
        <f>VLOOKUP(E66,VIP!$A$2:$O13197,2,0)</f>
        <v>DRBR516</v>
      </c>
      <c r="G66" s="134" t="str">
        <f>VLOOKUP(E66,'LISTADO ATM'!$A$2:$B$897,2,0)</f>
        <v xml:space="preserve">ATM Oficina Gascue </v>
      </c>
      <c r="H66" s="134" t="str">
        <f>VLOOKUP(E66,VIP!$A$2:$O18060,7,FALSE)</f>
        <v>Si</v>
      </c>
      <c r="I66" s="134" t="str">
        <f>VLOOKUP(E66,VIP!$A$2:$O10025,8,FALSE)</f>
        <v>Si</v>
      </c>
      <c r="J66" s="134" t="str">
        <f>VLOOKUP(E66,VIP!$A$2:$O9975,8,FALSE)</f>
        <v>Si</v>
      </c>
      <c r="K66" s="134" t="str">
        <f>VLOOKUP(E66,VIP!$A$2:$O13549,6,0)</f>
        <v>SI</v>
      </c>
      <c r="L66" s="125" t="s">
        <v>2245</v>
      </c>
      <c r="M66" s="135" t="s">
        <v>2448</v>
      </c>
      <c r="N66" s="135" t="s">
        <v>2455</v>
      </c>
      <c r="O66" s="134" t="s">
        <v>2457</v>
      </c>
      <c r="P66" s="137"/>
      <c r="Q66" s="135" t="s">
        <v>2245</v>
      </c>
    </row>
    <row r="67" spans="1:17" s="96" customFormat="1" ht="18" x14ac:dyDescent="0.25">
      <c r="A67" s="134" t="str">
        <f>VLOOKUP(E67,'LISTADO ATM'!$A$2:$C$898,3,0)</f>
        <v>NORTE</v>
      </c>
      <c r="B67" s="129" t="s">
        <v>2666</v>
      </c>
      <c r="C67" s="136">
        <v>44330.593194444446</v>
      </c>
      <c r="D67" s="136" t="s">
        <v>2181</v>
      </c>
      <c r="E67" s="124">
        <v>747</v>
      </c>
      <c r="F67" s="158" t="str">
        <f>VLOOKUP(E67,VIP!$A$2:$O13199,2,0)</f>
        <v>DRBR200</v>
      </c>
      <c r="G67" s="134" t="str">
        <f>VLOOKUP(E67,'LISTADO ATM'!$A$2:$B$897,2,0)</f>
        <v xml:space="preserve">ATM Club BR (Santiago) </v>
      </c>
      <c r="H67" s="134" t="str">
        <f>VLOOKUP(E67,VIP!$A$2:$O18062,7,FALSE)</f>
        <v>Si</v>
      </c>
      <c r="I67" s="134" t="str">
        <f>VLOOKUP(E67,VIP!$A$2:$O10027,8,FALSE)</f>
        <v>Si</v>
      </c>
      <c r="J67" s="134" t="str">
        <f>VLOOKUP(E67,VIP!$A$2:$O9977,8,FALSE)</f>
        <v>Si</v>
      </c>
      <c r="K67" s="134" t="str">
        <f>VLOOKUP(E67,VIP!$A$2:$O13551,6,0)</f>
        <v>SI</v>
      </c>
      <c r="L67" s="125" t="s">
        <v>2245</v>
      </c>
      <c r="M67" s="135" t="s">
        <v>2448</v>
      </c>
      <c r="N67" s="135" t="s">
        <v>2455</v>
      </c>
      <c r="O67" s="134" t="s">
        <v>2615</v>
      </c>
      <c r="P67" s="137"/>
      <c r="Q67" s="208" t="s">
        <v>2245</v>
      </c>
    </row>
    <row r="68" spans="1:17" s="96" customFormat="1" ht="18" x14ac:dyDescent="0.25">
      <c r="A68" s="134" t="str">
        <f>VLOOKUP(E68,'LISTADO ATM'!$A$2:$C$898,3,0)</f>
        <v>DISTRITO NACIONAL</v>
      </c>
      <c r="B68" s="129" t="s">
        <v>2646</v>
      </c>
      <c r="C68" s="136">
        <v>44330.518449074072</v>
      </c>
      <c r="D68" s="136" t="s">
        <v>2180</v>
      </c>
      <c r="E68" s="124">
        <v>792</v>
      </c>
      <c r="F68" s="158" t="str">
        <f>VLOOKUP(E68,VIP!$A$2:$O13193,2,0)</f>
        <v>DRBR792</v>
      </c>
      <c r="G68" s="134" t="str">
        <f>VLOOKUP(E68,'LISTADO ATM'!$A$2:$B$897,2,0)</f>
        <v>ATM Hospital Salvador de Gautier</v>
      </c>
      <c r="H68" s="134" t="str">
        <f>VLOOKUP(E68,VIP!$A$2:$O18056,7,FALSE)</f>
        <v>Si</v>
      </c>
      <c r="I68" s="134" t="str">
        <f>VLOOKUP(E68,VIP!$A$2:$O10021,8,FALSE)</f>
        <v>Si</v>
      </c>
      <c r="J68" s="134" t="str">
        <f>VLOOKUP(E68,VIP!$A$2:$O9971,8,FALSE)</f>
        <v>Si</v>
      </c>
      <c r="K68" s="134" t="str">
        <f>VLOOKUP(E68,VIP!$A$2:$O13545,6,0)</f>
        <v>NO</v>
      </c>
      <c r="L68" s="125" t="s">
        <v>2245</v>
      </c>
      <c r="M68" s="135" t="s">
        <v>2448</v>
      </c>
      <c r="N68" s="135" t="s">
        <v>2455</v>
      </c>
      <c r="O68" s="134" t="s">
        <v>2457</v>
      </c>
      <c r="P68" s="137"/>
      <c r="Q68" s="208" t="s">
        <v>2245</v>
      </c>
    </row>
    <row r="69" spans="1:17" s="96" customFormat="1" ht="18" x14ac:dyDescent="0.25">
      <c r="A69" s="134" t="str">
        <f>VLOOKUP(E69,'LISTADO ATM'!$A$2:$C$898,3,0)</f>
        <v>DISTRITO NACIONAL</v>
      </c>
      <c r="B69" s="129" t="s">
        <v>2655</v>
      </c>
      <c r="C69" s="136">
        <v>44330.505196759259</v>
      </c>
      <c r="D69" s="136" t="s">
        <v>2181</v>
      </c>
      <c r="E69" s="124">
        <v>676</v>
      </c>
      <c r="F69" s="158" t="str">
        <f>VLOOKUP(E69,VIP!$A$2:$O13202,2,0)</f>
        <v>DRBR676</v>
      </c>
      <c r="G69" s="134" t="str">
        <f>VLOOKUP(E69,'LISTADO ATM'!$A$2:$B$897,2,0)</f>
        <v>ATM S/M Bravo Colina Del Oeste</v>
      </c>
      <c r="H69" s="134" t="str">
        <f>VLOOKUP(E69,VIP!$A$2:$O18065,7,FALSE)</f>
        <v>Si</v>
      </c>
      <c r="I69" s="134" t="str">
        <f>VLOOKUP(E69,VIP!$A$2:$O10030,8,FALSE)</f>
        <v>Si</v>
      </c>
      <c r="J69" s="134" t="str">
        <f>VLOOKUP(E69,VIP!$A$2:$O9980,8,FALSE)</f>
        <v>Si</v>
      </c>
      <c r="K69" s="134" t="str">
        <f>VLOOKUP(E69,VIP!$A$2:$O13554,6,0)</f>
        <v>NO</v>
      </c>
      <c r="L69" s="125" t="s">
        <v>2245</v>
      </c>
      <c r="M69" s="135" t="s">
        <v>2448</v>
      </c>
      <c r="N69" s="135" t="s">
        <v>2455</v>
      </c>
      <c r="O69" s="134" t="s">
        <v>2615</v>
      </c>
      <c r="P69" s="137"/>
      <c r="Q69" s="208" t="s">
        <v>2245</v>
      </c>
    </row>
    <row r="70" spans="1:17" s="96" customFormat="1" ht="18" x14ac:dyDescent="0.25">
      <c r="A70" s="134" t="str">
        <f>VLOOKUP(E70,'LISTADO ATM'!$A$2:$C$898,3,0)</f>
        <v>NORTE</v>
      </c>
      <c r="B70" s="129" t="s">
        <v>2656</v>
      </c>
      <c r="C70" s="136">
        <v>44330.503668981481</v>
      </c>
      <c r="D70" s="136" t="s">
        <v>2181</v>
      </c>
      <c r="E70" s="124">
        <v>64</v>
      </c>
      <c r="F70" s="158" t="str">
        <f>VLOOKUP(E70,VIP!$A$2:$O13203,2,0)</f>
        <v>DRBR064</v>
      </c>
      <c r="G70" s="134" t="str">
        <f>VLOOKUP(E70,'LISTADO ATM'!$A$2:$B$897,2,0)</f>
        <v xml:space="preserve">ATM COOPALINA (Cotuí) </v>
      </c>
      <c r="H70" s="134" t="str">
        <f>VLOOKUP(E70,VIP!$A$2:$O18066,7,FALSE)</f>
        <v>Si</v>
      </c>
      <c r="I70" s="134" t="str">
        <f>VLOOKUP(E70,VIP!$A$2:$O10031,8,FALSE)</f>
        <v>Si</v>
      </c>
      <c r="J70" s="134" t="str">
        <f>VLOOKUP(E70,VIP!$A$2:$O9981,8,FALSE)</f>
        <v>Si</v>
      </c>
      <c r="K70" s="134" t="str">
        <f>VLOOKUP(E70,VIP!$A$2:$O13555,6,0)</f>
        <v>NO</v>
      </c>
      <c r="L70" s="125" t="s">
        <v>2245</v>
      </c>
      <c r="M70" s="135" t="s">
        <v>2448</v>
      </c>
      <c r="N70" s="135" t="s">
        <v>2455</v>
      </c>
      <c r="O70" s="134" t="s">
        <v>2615</v>
      </c>
      <c r="P70" s="137"/>
      <c r="Q70" s="208" t="s">
        <v>2245</v>
      </c>
    </row>
    <row r="71" spans="1:17" s="96" customFormat="1" ht="18" x14ac:dyDescent="0.25">
      <c r="A71" s="134" t="str">
        <f>VLOOKUP(E71,'LISTADO ATM'!$A$2:$C$898,3,0)</f>
        <v>SUR</v>
      </c>
      <c r="B71" s="129" t="s">
        <v>2696</v>
      </c>
      <c r="C71" s="136">
        <v>44330.921134259261</v>
      </c>
      <c r="D71" s="136" t="s">
        <v>2180</v>
      </c>
      <c r="E71" s="124">
        <v>619</v>
      </c>
      <c r="F71" s="158" t="str">
        <f>VLOOKUP(E71,VIP!$A$2:$O13054,2,0)</f>
        <v>DRBR619</v>
      </c>
      <c r="G71" s="134" t="str">
        <f>VLOOKUP(E71,'LISTADO ATM'!$A$2:$B$897,2,0)</f>
        <v xml:space="preserve">ATM Academia P.N. Hatillo (San Cristóbal) </v>
      </c>
      <c r="H71" s="134" t="str">
        <f>VLOOKUP(E71,VIP!$A$2:$O17930,7,FALSE)</f>
        <v>Si</v>
      </c>
      <c r="I71" s="134" t="str">
        <f>VLOOKUP(E71,VIP!$A$2:$O9895,8,FALSE)</f>
        <v>Si</v>
      </c>
      <c r="J71" s="134" t="str">
        <f>VLOOKUP(E71,VIP!$A$2:$O9845,8,FALSE)</f>
        <v>Si</v>
      </c>
      <c r="K71" s="134" t="str">
        <f>VLOOKUP(E71,VIP!$A$2:$O13419,6,0)</f>
        <v>NO</v>
      </c>
      <c r="L71" s="125" t="s">
        <v>2245</v>
      </c>
      <c r="M71" s="135" t="s">
        <v>2448</v>
      </c>
      <c r="N71" s="135" t="s">
        <v>2455</v>
      </c>
      <c r="O71" s="134" t="s">
        <v>2457</v>
      </c>
      <c r="P71" s="137"/>
      <c r="Q71" s="135" t="s">
        <v>2245</v>
      </c>
    </row>
    <row r="72" spans="1:17" s="96" customFormat="1" ht="18" x14ac:dyDescent="0.25">
      <c r="A72" s="134" t="str">
        <f>VLOOKUP(E72,'LISTADO ATM'!$A$2:$C$898,3,0)</f>
        <v>SUR</v>
      </c>
      <c r="B72" s="129" t="s">
        <v>2697</v>
      </c>
      <c r="C72" s="136">
        <v>44330.920127314814</v>
      </c>
      <c r="D72" s="136" t="s">
        <v>2180</v>
      </c>
      <c r="E72" s="124">
        <v>885</v>
      </c>
      <c r="F72" s="158" t="str">
        <f>VLOOKUP(E72,VIP!$A$2:$O13055,2,0)</f>
        <v>DRBR885</v>
      </c>
      <c r="G72" s="134" t="str">
        <f>VLOOKUP(E72,'LISTADO ATM'!$A$2:$B$897,2,0)</f>
        <v xml:space="preserve">ATM UNP Rancho Arriba </v>
      </c>
      <c r="H72" s="134" t="str">
        <f>VLOOKUP(E72,VIP!$A$2:$O17931,7,FALSE)</f>
        <v>Si</v>
      </c>
      <c r="I72" s="134" t="str">
        <f>VLOOKUP(E72,VIP!$A$2:$O9896,8,FALSE)</f>
        <v>Si</v>
      </c>
      <c r="J72" s="134" t="str">
        <f>VLOOKUP(E72,VIP!$A$2:$O9846,8,FALSE)</f>
        <v>Si</v>
      </c>
      <c r="K72" s="134" t="str">
        <f>VLOOKUP(E72,VIP!$A$2:$O13420,6,0)</f>
        <v>NO</v>
      </c>
      <c r="L72" s="125" t="s">
        <v>2245</v>
      </c>
      <c r="M72" s="135" t="s">
        <v>2448</v>
      </c>
      <c r="N72" s="135" t="s">
        <v>2455</v>
      </c>
      <c r="O72" s="134" t="s">
        <v>2457</v>
      </c>
      <c r="P72" s="137"/>
      <c r="Q72" s="135" t="s">
        <v>2245</v>
      </c>
    </row>
    <row r="73" spans="1:17" s="96" customFormat="1" ht="18" x14ac:dyDescent="0.25">
      <c r="A73" s="134" t="str">
        <f>VLOOKUP(E73,'LISTADO ATM'!$A$2:$C$898,3,0)</f>
        <v>NORTE</v>
      </c>
      <c r="B73" s="129" t="s">
        <v>2698</v>
      </c>
      <c r="C73" s="136">
        <v>44330.918865740743</v>
      </c>
      <c r="D73" s="136" t="s">
        <v>2181</v>
      </c>
      <c r="E73" s="124">
        <v>64</v>
      </c>
      <c r="F73" s="158" t="str">
        <f>VLOOKUP(E73,VIP!$A$2:$O13056,2,0)</f>
        <v>DRBR064</v>
      </c>
      <c r="G73" s="134" t="str">
        <f>VLOOKUP(E73,'LISTADO ATM'!$A$2:$B$897,2,0)</f>
        <v xml:space="preserve">ATM COOPALINA (Cotuí) </v>
      </c>
      <c r="H73" s="134" t="str">
        <f>VLOOKUP(E73,VIP!$A$2:$O17932,7,FALSE)</f>
        <v>Si</v>
      </c>
      <c r="I73" s="134" t="str">
        <f>VLOOKUP(E73,VIP!$A$2:$O9897,8,FALSE)</f>
        <v>Si</v>
      </c>
      <c r="J73" s="134" t="str">
        <f>VLOOKUP(E73,VIP!$A$2:$O9847,8,FALSE)</f>
        <v>Si</v>
      </c>
      <c r="K73" s="134" t="str">
        <f>VLOOKUP(E73,VIP!$A$2:$O13421,6,0)</f>
        <v>NO</v>
      </c>
      <c r="L73" s="125" t="s">
        <v>2245</v>
      </c>
      <c r="M73" s="135" t="s">
        <v>2448</v>
      </c>
      <c r="N73" s="135" t="s">
        <v>2455</v>
      </c>
      <c r="O73" s="134" t="s">
        <v>2615</v>
      </c>
      <c r="P73" s="137"/>
      <c r="Q73" s="135" t="s">
        <v>2245</v>
      </c>
    </row>
    <row r="74" spans="1:17" s="96" customFormat="1" ht="18" x14ac:dyDescent="0.25">
      <c r="A74" s="134" t="str">
        <f>VLOOKUP(E74,'LISTADO ATM'!$A$2:$C$898,3,0)</f>
        <v>ESTE</v>
      </c>
      <c r="B74" s="129" t="s">
        <v>2678</v>
      </c>
      <c r="C74" s="136">
        <v>44330.624861111108</v>
      </c>
      <c r="D74" s="136" t="s">
        <v>2180</v>
      </c>
      <c r="E74" s="124">
        <v>842</v>
      </c>
      <c r="F74" s="158" t="str">
        <f>VLOOKUP(E74,VIP!$A$2:$O13198,2,0)</f>
        <v>DRBR842</v>
      </c>
      <c r="G74" s="134" t="str">
        <f>VLOOKUP(E74,'LISTADO ATM'!$A$2:$B$897,2,0)</f>
        <v xml:space="preserve">ATM Plaza Orense II (La Romana) </v>
      </c>
      <c r="H74" s="134" t="str">
        <f>VLOOKUP(E74,VIP!$A$2:$O18061,7,FALSE)</f>
        <v>Si</v>
      </c>
      <c r="I74" s="134" t="str">
        <f>VLOOKUP(E74,VIP!$A$2:$O10026,8,FALSE)</f>
        <v>Si</v>
      </c>
      <c r="J74" s="134" t="str">
        <f>VLOOKUP(E74,VIP!$A$2:$O9976,8,FALSE)</f>
        <v>Si</v>
      </c>
      <c r="K74" s="134" t="str">
        <f>VLOOKUP(E74,VIP!$A$2:$O13550,6,0)</f>
        <v>NO</v>
      </c>
      <c r="L74" s="125" t="s">
        <v>2245</v>
      </c>
      <c r="M74" s="210" t="s">
        <v>2620</v>
      </c>
      <c r="N74" s="135" t="s">
        <v>2455</v>
      </c>
      <c r="O74" s="134" t="s">
        <v>2457</v>
      </c>
      <c r="P74" s="137"/>
      <c r="Q74" s="207">
        <v>44330.887766203705</v>
      </c>
    </row>
    <row r="75" spans="1:17" s="96" customFormat="1" ht="18" x14ac:dyDescent="0.25">
      <c r="A75" s="134" t="str">
        <f>VLOOKUP(E75,'LISTADO ATM'!$A$2:$C$898,3,0)</f>
        <v>NORTE</v>
      </c>
      <c r="B75" s="129" t="s">
        <v>2665</v>
      </c>
      <c r="C75" s="136">
        <v>44330.594884259262</v>
      </c>
      <c r="D75" s="136" t="s">
        <v>2181</v>
      </c>
      <c r="E75" s="124">
        <v>463</v>
      </c>
      <c r="F75" s="158" t="str">
        <f>VLOOKUP(E75,VIP!$A$2:$O13198,2,0)</f>
        <v>DRBR463</v>
      </c>
      <c r="G75" s="134" t="str">
        <f>VLOOKUP(E75,'LISTADO ATM'!$A$2:$B$897,2,0)</f>
        <v xml:space="preserve">ATM La Sirena El Embrujo </v>
      </c>
      <c r="H75" s="134" t="str">
        <f>VLOOKUP(E75,VIP!$A$2:$O18061,7,FALSE)</f>
        <v>Si</v>
      </c>
      <c r="I75" s="134" t="str">
        <f>VLOOKUP(E75,VIP!$A$2:$O10026,8,FALSE)</f>
        <v>Si</v>
      </c>
      <c r="J75" s="134" t="str">
        <f>VLOOKUP(E75,VIP!$A$2:$O9976,8,FALSE)</f>
        <v>Si</v>
      </c>
      <c r="K75" s="134" t="str">
        <f>VLOOKUP(E75,VIP!$A$2:$O13550,6,0)</f>
        <v>NO</v>
      </c>
      <c r="L75" s="125" t="s">
        <v>2245</v>
      </c>
      <c r="M75" s="210" t="s">
        <v>2620</v>
      </c>
      <c r="N75" s="135" t="s">
        <v>2455</v>
      </c>
      <c r="O75" s="134" t="s">
        <v>2615</v>
      </c>
      <c r="P75" s="137"/>
      <c r="Q75" s="207">
        <v>44330.890648148146</v>
      </c>
    </row>
    <row r="76" spans="1:17" s="96" customFormat="1" ht="18" x14ac:dyDescent="0.25">
      <c r="A76" s="134" t="e">
        <f>VLOOKUP(E76,'LISTADO ATM'!$A$2:$C$898,3,0)</f>
        <v>#N/A</v>
      </c>
      <c r="B76" s="129" t="s">
        <v>2627</v>
      </c>
      <c r="C76" s="136">
        <v>44330.37158564815</v>
      </c>
      <c r="D76" s="136" t="s">
        <v>2180</v>
      </c>
      <c r="E76" s="124">
        <v>379</v>
      </c>
      <c r="F76" s="158" t="e">
        <f>VLOOKUP(E76,VIP!$A$2:$O13184,2,0)</f>
        <v>#N/A</v>
      </c>
      <c r="G76" s="134" t="e">
        <f>VLOOKUP(E76,'LISTADO ATM'!$A$2:$B$897,2,0)</f>
        <v>#N/A</v>
      </c>
      <c r="H76" s="134" t="e">
        <f>VLOOKUP(E76,VIP!$A$2:$O18047,7,FALSE)</f>
        <v>#N/A</v>
      </c>
      <c r="I76" s="134" t="e">
        <f>VLOOKUP(E76,VIP!$A$2:$O10012,8,FALSE)</f>
        <v>#N/A</v>
      </c>
      <c r="J76" s="134" t="e">
        <f>VLOOKUP(E76,VIP!$A$2:$O9962,8,FALSE)</f>
        <v>#N/A</v>
      </c>
      <c r="K76" s="134" t="e">
        <f>VLOOKUP(E76,VIP!$A$2:$O13536,6,0)</f>
        <v>#N/A</v>
      </c>
      <c r="L76" s="125" t="s">
        <v>2245</v>
      </c>
      <c r="M76" s="210" t="s">
        <v>2620</v>
      </c>
      <c r="N76" s="135" t="s">
        <v>2455</v>
      </c>
      <c r="O76" s="134" t="s">
        <v>2457</v>
      </c>
      <c r="P76" s="137"/>
      <c r="Q76" s="207">
        <v>44330.874155092592</v>
      </c>
    </row>
    <row r="77" spans="1:17" s="96" customFormat="1" ht="18" x14ac:dyDescent="0.25">
      <c r="A77" s="134" t="str">
        <f>VLOOKUP(E77,'LISTADO ATM'!$A$2:$C$898,3,0)</f>
        <v>NORTE</v>
      </c>
      <c r="B77" s="129" t="s">
        <v>2614</v>
      </c>
      <c r="C77" s="136">
        <v>44330.061805555553</v>
      </c>
      <c r="D77" s="136" t="s">
        <v>2615</v>
      </c>
      <c r="E77" s="124">
        <v>689</v>
      </c>
      <c r="F77" s="158" t="str">
        <f>VLOOKUP(E77,VIP!$A$2:$O13173,2,0)</f>
        <v>DRBR689</v>
      </c>
      <c r="G77" s="134" t="str">
        <f>VLOOKUP(E77,'LISTADO ATM'!$A$2:$B$897,2,0)</f>
        <v>ATM Eco Petroleo Villa Gonzalez</v>
      </c>
      <c r="H77" s="134" t="str">
        <f>VLOOKUP(E77,VIP!$A$2:$O18036,7,FALSE)</f>
        <v>NO</v>
      </c>
      <c r="I77" s="134" t="str">
        <f>VLOOKUP(E77,VIP!$A$2:$O10001,8,FALSE)</f>
        <v>NO</v>
      </c>
      <c r="J77" s="134" t="str">
        <f>VLOOKUP(E77,VIP!$A$2:$O9951,8,FALSE)</f>
        <v>NO</v>
      </c>
      <c r="K77" s="134" t="str">
        <f>VLOOKUP(E77,VIP!$A$2:$O13525,6,0)</f>
        <v>NO</v>
      </c>
      <c r="L77" s="125" t="s">
        <v>2245</v>
      </c>
      <c r="M77" s="210" t="s">
        <v>2620</v>
      </c>
      <c r="N77" s="135" t="s">
        <v>2455</v>
      </c>
      <c r="O77" s="134" t="s">
        <v>2615</v>
      </c>
      <c r="P77" s="137"/>
      <c r="Q77" s="207">
        <v>44330.467361111114</v>
      </c>
    </row>
    <row r="78" spans="1:17" s="96" customFormat="1" ht="18" x14ac:dyDescent="0.25">
      <c r="A78" s="134" t="str">
        <f>VLOOKUP(E78,'LISTADO ATM'!$A$2:$C$898,3,0)</f>
        <v>ESTE</v>
      </c>
      <c r="B78" s="129" t="s">
        <v>2610</v>
      </c>
      <c r="C78" s="136">
        <v>44329.962731481479</v>
      </c>
      <c r="D78" s="136" t="s">
        <v>2180</v>
      </c>
      <c r="E78" s="124">
        <v>693</v>
      </c>
      <c r="F78" s="158" t="str">
        <f>VLOOKUP(E78,VIP!$A$2:$O13171,2,0)</f>
        <v>DRBR693</v>
      </c>
      <c r="G78" s="134" t="str">
        <f>VLOOKUP(E78,'LISTADO ATM'!$A$2:$B$897,2,0)</f>
        <v>ATM INTL Medical Punta Cana</v>
      </c>
      <c r="H78" s="134" t="str">
        <f>VLOOKUP(E78,VIP!$A$2:$O18034,7,FALSE)</f>
        <v>Si</v>
      </c>
      <c r="I78" s="134" t="str">
        <f>VLOOKUP(E78,VIP!$A$2:$O9999,8,FALSE)</f>
        <v>Si</v>
      </c>
      <c r="J78" s="134" t="str">
        <f>VLOOKUP(E78,VIP!$A$2:$O9949,8,FALSE)</f>
        <v>Si</v>
      </c>
      <c r="K78" s="134" t="str">
        <f>VLOOKUP(E78,VIP!$A$2:$O13523,6,0)</f>
        <v>NO</v>
      </c>
      <c r="L78" s="125" t="s">
        <v>2245</v>
      </c>
      <c r="M78" s="210" t="s">
        <v>2620</v>
      </c>
      <c r="N78" s="135" t="s">
        <v>2455</v>
      </c>
      <c r="O78" s="134" t="s">
        <v>2457</v>
      </c>
      <c r="P78" s="137"/>
      <c r="Q78" s="207">
        <v>44330.443055555559</v>
      </c>
    </row>
    <row r="79" spans="1:17" s="96" customFormat="1" ht="18" x14ac:dyDescent="0.25">
      <c r="A79" s="134" t="str">
        <f>VLOOKUP(E79,'LISTADO ATM'!$A$2:$C$898,3,0)</f>
        <v>DISTRITO NACIONAL</v>
      </c>
      <c r="B79" s="129" t="s">
        <v>2590</v>
      </c>
      <c r="C79" s="136">
        <v>44329.789594907408</v>
      </c>
      <c r="D79" s="136" t="s">
        <v>2180</v>
      </c>
      <c r="E79" s="124">
        <v>621</v>
      </c>
      <c r="F79" s="158" t="str">
        <f>VLOOKUP(E79,VIP!$A$2:$O13169,2,0)</f>
        <v>DRBR621</v>
      </c>
      <c r="G79" s="134" t="str">
        <f>VLOOKUP(E79,'LISTADO ATM'!$A$2:$B$897,2,0)</f>
        <v xml:space="preserve">ATM CESAC  </v>
      </c>
      <c r="H79" s="134" t="str">
        <f>VLOOKUP(E79,VIP!$A$2:$O18032,7,FALSE)</f>
        <v>Si</v>
      </c>
      <c r="I79" s="134" t="str">
        <f>VLOOKUP(E79,VIP!$A$2:$O9997,8,FALSE)</f>
        <v>Si</v>
      </c>
      <c r="J79" s="134" t="str">
        <f>VLOOKUP(E79,VIP!$A$2:$O9947,8,FALSE)</f>
        <v>Si</v>
      </c>
      <c r="K79" s="134" t="str">
        <f>VLOOKUP(E79,VIP!$A$2:$O13521,6,0)</f>
        <v>NO</v>
      </c>
      <c r="L79" s="125" t="s">
        <v>2245</v>
      </c>
      <c r="M79" s="210" t="s">
        <v>2620</v>
      </c>
      <c r="N79" s="135" t="s">
        <v>2455</v>
      </c>
      <c r="O79" s="134" t="s">
        <v>2457</v>
      </c>
      <c r="P79" s="137"/>
      <c r="Q79" s="207">
        <v>44330.407638888886</v>
      </c>
    </row>
    <row r="80" spans="1:17" s="96" customFormat="1" ht="18" x14ac:dyDescent="0.25">
      <c r="A80" s="134" t="str">
        <f>VLOOKUP(E80,'LISTADO ATM'!$A$2:$C$898,3,0)</f>
        <v>DISTRITO NACIONAL</v>
      </c>
      <c r="B80" s="129" t="s">
        <v>2664</v>
      </c>
      <c r="C80" s="136">
        <v>44330.597407407404</v>
      </c>
      <c r="D80" s="136" t="s">
        <v>2180</v>
      </c>
      <c r="E80" s="124">
        <v>600</v>
      </c>
      <c r="F80" s="158" t="str">
        <f>VLOOKUP(E80,VIP!$A$2:$O13197,2,0)</f>
        <v>DRBR600</v>
      </c>
      <c r="G80" s="134" t="str">
        <f>VLOOKUP(E80,'LISTADO ATM'!$A$2:$B$897,2,0)</f>
        <v>ATM S/M Bravo Hipica</v>
      </c>
      <c r="H80" s="134" t="str">
        <f>VLOOKUP(E80,VIP!$A$2:$O18060,7,FALSE)</f>
        <v>N/A</v>
      </c>
      <c r="I80" s="134" t="str">
        <f>VLOOKUP(E80,VIP!$A$2:$O10025,8,FALSE)</f>
        <v>N/A</v>
      </c>
      <c r="J80" s="134" t="str">
        <f>VLOOKUP(E80,VIP!$A$2:$O9975,8,FALSE)</f>
        <v>N/A</v>
      </c>
      <c r="K80" s="134" t="str">
        <f>VLOOKUP(E80,VIP!$A$2:$O13549,6,0)</f>
        <v>N/A</v>
      </c>
      <c r="L80" s="125" t="s">
        <v>2245</v>
      </c>
      <c r="M80" s="210" t="s">
        <v>2620</v>
      </c>
      <c r="N80" s="135" t="s">
        <v>2455</v>
      </c>
      <c r="O80" s="134" t="s">
        <v>2457</v>
      </c>
      <c r="P80" s="137"/>
      <c r="Q80" s="207">
        <v>44330.613194444442</v>
      </c>
    </row>
    <row r="81" spans="1:17" s="96" customFormat="1" ht="18" x14ac:dyDescent="0.25">
      <c r="A81" s="134" t="str">
        <f>VLOOKUP(E81,'LISTADO ATM'!$A$2:$C$898,3,0)</f>
        <v>DISTRITO NACIONAL</v>
      </c>
      <c r="B81" s="129" t="s">
        <v>2684</v>
      </c>
      <c r="C81" s="136">
        <v>44330.770196759258</v>
      </c>
      <c r="D81" s="136" t="s">
        <v>2180</v>
      </c>
      <c r="E81" s="124">
        <v>642</v>
      </c>
      <c r="F81" s="158" t="str">
        <f>VLOOKUP(E81,VIP!$A$2:$O13198,2,0)</f>
        <v>DRBR24O</v>
      </c>
      <c r="G81" s="134" t="str">
        <f>VLOOKUP(E81,'LISTADO ATM'!$A$2:$B$897,2,0)</f>
        <v xml:space="preserve">ATM OMSA Sto. Dgo. </v>
      </c>
      <c r="H81" s="134" t="str">
        <f>VLOOKUP(E81,VIP!$A$2:$O18061,7,FALSE)</f>
        <v>Si</v>
      </c>
      <c r="I81" s="134" t="str">
        <f>VLOOKUP(E81,VIP!$A$2:$O10026,8,FALSE)</f>
        <v>Si</v>
      </c>
      <c r="J81" s="134" t="str">
        <f>VLOOKUP(E81,VIP!$A$2:$O9976,8,FALSE)</f>
        <v>Si</v>
      </c>
      <c r="K81" s="134" t="str">
        <f>VLOOKUP(E81,VIP!$A$2:$O13550,6,0)</f>
        <v>NO</v>
      </c>
      <c r="L81" s="125" t="s">
        <v>2219</v>
      </c>
      <c r="M81" s="135" t="s">
        <v>2448</v>
      </c>
      <c r="N81" s="135" t="s">
        <v>2455</v>
      </c>
      <c r="O81" s="134" t="s">
        <v>2457</v>
      </c>
      <c r="P81" s="137"/>
      <c r="Q81" s="135" t="s">
        <v>2219</v>
      </c>
    </row>
    <row r="82" spans="1:17" s="96" customFormat="1" ht="18" x14ac:dyDescent="0.25">
      <c r="A82" s="134" t="str">
        <f>VLOOKUP(E82,'LISTADO ATM'!$A$2:$C$898,3,0)</f>
        <v>DISTRITO NACIONAL</v>
      </c>
      <c r="B82" s="129" t="s">
        <v>2685</v>
      </c>
      <c r="C82" s="136">
        <v>44330.767928240741</v>
      </c>
      <c r="D82" s="136" t="s">
        <v>2180</v>
      </c>
      <c r="E82" s="124">
        <v>790</v>
      </c>
      <c r="F82" s="158" t="str">
        <f>VLOOKUP(E82,VIP!$A$2:$O13199,2,0)</f>
        <v>DRBR16I</v>
      </c>
      <c r="G82" s="134" t="str">
        <f>VLOOKUP(E82,'LISTADO ATM'!$A$2:$B$897,2,0)</f>
        <v xml:space="preserve">ATM Oficina Bella Vista Mall I </v>
      </c>
      <c r="H82" s="134" t="str">
        <f>VLOOKUP(E82,VIP!$A$2:$O18062,7,FALSE)</f>
        <v>Si</v>
      </c>
      <c r="I82" s="134" t="str">
        <f>VLOOKUP(E82,VIP!$A$2:$O10027,8,FALSE)</f>
        <v>Si</v>
      </c>
      <c r="J82" s="134" t="str">
        <f>VLOOKUP(E82,VIP!$A$2:$O9977,8,FALSE)</f>
        <v>Si</v>
      </c>
      <c r="K82" s="134" t="str">
        <f>VLOOKUP(E82,VIP!$A$2:$O13551,6,0)</f>
        <v>SI</v>
      </c>
      <c r="L82" s="125" t="s">
        <v>2219</v>
      </c>
      <c r="M82" s="135" t="s">
        <v>2448</v>
      </c>
      <c r="N82" s="135" t="s">
        <v>2455</v>
      </c>
      <c r="O82" s="134" t="s">
        <v>2457</v>
      </c>
      <c r="P82" s="137"/>
      <c r="Q82" s="135" t="s">
        <v>2219</v>
      </c>
    </row>
    <row r="83" spans="1:17" s="96" customFormat="1" ht="18" x14ac:dyDescent="0.25">
      <c r="A83" s="134" t="str">
        <f>VLOOKUP(E83,'LISTADO ATM'!$A$2:$C$898,3,0)</f>
        <v>SUR</v>
      </c>
      <c r="B83" s="129" t="s">
        <v>2686</v>
      </c>
      <c r="C83" s="136">
        <v>44330.766724537039</v>
      </c>
      <c r="D83" s="136" t="s">
        <v>2180</v>
      </c>
      <c r="E83" s="124">
        <v>6</v>
      </c>
      <c r="F83" s="158" t="str">
        <f>VLOOKUP(E83,VIP!$A$2:$O13200,2,0)</f>
        <v>DRBR006</v>
      </c>
      <c r="G83" s="134" t="str">
        <f>VLOOKUP(E83,'LISTADO ATM'!$A$2:$B$897,2,0)</f>
        <v xml:space="preserve">ATM Plaza WAO San Juan </v>
      </c>
      <c r="H83" s="134" t="str">
        <f>VLOOKUP(E83,VIP!$A$2:$O18063,7,FALSE)</f>
        <v>N/A</v>
      </c>
      <c r="I83" s="134" t="str">
        <f>VLOOKUP(E83,VIP!$A$2:$O10028,8,FALSE)</f>
        <v>N/A</v>
      </c>
      <c r="J83" s="134" t="str">
        <f>VLOOKUP(E83,VIP!$A$2:$O9978,8,FALSE)</f>
        <v>N/A</v>
      </c>
      <c r="K83" s="134" t="str">
        <f>VLOOKUP(E83,VIP!$A$2:$O13552,6,0)</f>
        <v/>
      </c>
      <c r="L83" s="125" t="s">
        <v>2219</v>
      </c>
      <c r="M83" s="135" t="s">
        <v>2448</v>
      </c>
      <c r="N83" s="135" t="s">
        <v>2455</v>
      </c>
      <c r="O83" s="134" t="s">
        <v>2457</v>
      </c>
      <c r="P83" s="137"/>
      <c r="Q83" s="135" t="s">
        <v>2219</v>
      </c>
    </row>
    <row r="84" spans="1:17" s="96" customFormat="1" ht="18" x14ac:dyDescent="0.25">
      <c r="A84" s="134" t="str">
        <f>VLOOKUP(E84,'LISTADO ATM'!$A$2:$C$898,3,0)</f>
        <v>DISTRITO NACIONAL</v>
      </c>
      <c r="B84" s="129" t="s">
        <v>2679</v>
      </c>
      <c r="C84" s="136">
        <v>44330.620868055557</v>
      </c>
      <c r="D84" s="136" t="s">
        <v>2180</v>
      </c>
      <c r="E84" s="124">
        <v>577</v>
      </c>
      <c r="F84" s="158" t="str">
        <f>VLOOKUP(E84,VIP!$A$2:$O13199,2,0)</f>
        <v>DRBR173</v>
      </c>
      <c r="G84" s="134" t="str">
        <f>VLOOKUP(E84,'LISTADO ATM'!$A$2:$B$897,2,0)</f>
        <v xml:space="preserve">ATM Olé Ave. Duarte </v>
      </c>
      <c r="H84" s="134" t="str">
        <f>VLOOKUP(E84,VIP!$A$2:$O18062,7,FALSE)</f>
        <v>Si</v>
      </c>
      <c r="I84" s="134" t="str">
        <f>VLOOKUP(E84,VIP!$A$2:$O10027,8,FALSE)</f>
        <v>Si</v>
      </c>
      <c r="J84" s="134" t="str">
        <f>VLOOKUP(E84,VIP!$A$2:$O9977,8,FALSE)</f>
        <v>Si</v>
      </c>
      <c r="K84" s="134" t="str">
        <f>VLOOKUP(E84,VIP!$A$2:$O13551,6,0)</f>
        <v>SI</v>
      </c>
      <c r="L84" s="125" t="s">
        <v>2219</v>
      </c>
      <c r="M84" s="135" t="s">
        <v>2448</v>
      </c>
      <c r="N84" s="135" t="s">
        <v>2455</v>
      </c>
      <c r="O84" s="134" t="s">
        <v>2457</v>
      </c>
      <c r="P84" s="137"/>
      <c r="Q84" s="208" t="s">
        <v>2219</v>
      </c>
    </row>
    <row r="85" spans="1:17" s="96" customFormat="1" ht="18" x14ac:dyDescent="0.25">
      <c r="A85" s="134" t="str">
        <f>VLOOKUP(E85,'LISTADO ATM'!$A$2:$C$898,3,0)</f>
        <v>DISTRITO NACIONAL</v>
      </c>
      <c r="B85" s="129" t="s">
        <v>2680</v>
      </c>
      <c r="C85" s="136">
        <v>44330.617800925924</v>
      </c>
      <c r="D85" s="136" t="s">
        <v>2180</v>
      </c>
      <c r="E85" s="124">
        <v>225</v>
      </c>
      <c r="F85" s="158" t="str">
        <f>VLOOKUP(E85,VIP!$A$2:$O13200,2,0)</f>
        <v>DRBR225</v>
      </c>
      <c r="G85" s="134" t="str">
        <f>VLOOKUP(E85,'LISTADO ATM'!$A$2:$B$897,2,0)</f>
        <v xml:space="preserve">ATM S/M Nacional Arroyo Hondo </v>
      </c>
      <c r="H85" s="134" t="str">
        <f>VLOOKUP(E85,VIP!$A$2:$O18063,7,FALSE)</f>
        <v>Si</v>
      </c>
      <c r="I85" s="134" t="str">
        <f>VLOOKUP(E85,VIP!$A$2:$O10028,8,FALSE)</f>
        <v>Si</v>
      </c>
      <c r="J85" s="134" t="str">
        <f>VLOOKUP(E85,VIP!$A$2:$O9978,8,FALSE)</f>
        <v>Si</v>
      </c>
      <c r="K85" s="134" t="str">
        <f>VLOOKUP(E85,VIP!$A$2:$O13552,6,0)</f>
        <v>NO</v>
      </c>
      <c r="L85" s="125" t="s">
        <v>2219</v>
      </c>
      <c r="M85" s="135" t="s">
        <v>2448</v>
      </c>
      <c r="N85" s="135" t="s">
        <v>2455</v>
      </c>
      <c r="O85" s="134" t="s">
        <v>2457</v>
      </c>
      <c r="P85" s="137"/>
      <c r="Q85" s="208" t="s">
        <v>2219</v>
      </c>
    </row>
    <row r="86" spans="1:17" s="96" customFormat="1" ht="18" x14ac:dyDescent="0.25">
      <c r="A86" s="134" t="str">
        <f>VLOOKUP(E86,'LISTADO ATM'!$A$2:$C$898,3,0)</f>
        <v>DISTRITO NACIONAL</v>
      </c>
      <c r="B86" s="129" t="s">
        <v>2669</v>
      </c>
      <c r="C86" s="136">
        <v>44330.568958333337</v>
      </c>
      <c r="D86" s="136" t="s">
        <v>2180</v>
      </c>
      <c r="E86" s="124">
        <v>35</v>
      </c>
      <c r="F86" s="158" t="str">
        <f>VLOOKUP(E86,VIP!$A$2:$O13202,2,0)</f>
        <v>DRBR035</v>
      </c>
      <c r="G86" s="134" t="str">
        <f>VLOOKUP(E86,'LISTADO ATM'!$A$2:$B$897,2,0)</f>
        <v xml:space="preserve">ATM Dirección General de Aduanas I </v>
      </c>
      <c r="H86" s="134" t="str">
        <f>VLOOKUP(E86,VIP!$A$2:$O18065,7,FALSE)</f>
        <v>Si</v>
      </c>
      <c r="I86" s="134" t="str">
        <f>VLOOKUP(E86,VIP!$A$2:$O10030,8,FALSE)</f>
        <v>Si</v>
      </c>
      <c r="J86" s="134" t="str">
        <f>VLOOKUP(E86,VIP!$A$2:$O9980,8,FALSE)</f>
        <v>Si</v>
      </c>
      <c r="K86" s="134" t="str">
        <f>VLOOKUP(E86,VIP!$A$2:$O13554,6,0)</f>
        <v>NO</v>
      </c>
      <c r="L86" s="125" t="s">
        <v>2219</v>
      </c>
      <c r="M86" s="135" t="s">
        <v>2448</v>
      </c>
      <c r="N86" s="135" t="s">
        <v>2567</v>
      </c>
      <c r="O86" s="134" t="s">
        <v>2457</v>
      </c>
      <c r="P86" s="137"/>
      <c r="Q86" s="208" t="s">
        <v>2219</v>
      </c>
    </row>
    <row r="87" spans="1:17" s="96" customFormat="1" ht="18" x14ac:dyDescent="0.25">
      <c r="A87" s="134" t="str">
        <f>VLOOKUP(E87,'LISTADO ATM'!$A$2:$C$898,3,0)</f>
        <v>DISTRITO NACIONAL</v>
      </c>
      <c r="B87" s="129" t="s">
        <v>2671</v>
      </c>
      <c r="C87" s="136">
        <v>44330.567280092589</v>
      </c>
      <c r="D87" s="136" t="s">
        <v>2180</v>
      </c>
      <c r="E87" s="124">
        <v>919</v>
      </c>
      <c r="F87" s="158" t="str">
        <f>VLOOKUP(E87,VIP!$A$2:$O13204,2,0)</f>
        <v>DRBR16F</v>
      </c>
      <c r="G87" s="134" t="str">
        <f>VLOOKUP(E87,'LISTADO ATM'!$A$2:$B$897,2,0)</f>
        <v xml:space="preserve">ATM S/M La Cadena Sarasota </v>
      </c>
      <c r="H87" s="134" t="str">
        <f>VLOOKUP(E87,VIP!$A$2:$O18067,7,FALSE)</f>
        <v>Si</v>
      </c>
      <c r="I87" s="134" t="str">
        <f>VLOOKUP(E87,VIP!$A$2:$O10032,8,FALSE)</f>
        <v>Si</v>
      </c>
      <c r="J87" s="134" t="str">
        <f>VLOOKUP(E87,VIP!$A$2:$O9982,8,FALSE)</f>
        <v>Si</v>
      </c>
      <c r="K87" s="134" t="str">
        <f>VLOOKUP(E87,VIP!$A$2:$O13556,6,0)</f>
        <v>SI</v>
      </c>
      <c r="L87" s="125" t="s">
        <v>2219</v>
      </c>
      <c r="M87" s="135" t="s">
        <v>2448</v>
      </c>
      <c r="N87" s="135" t="s">
        <v>2567</v>
      </c>
      <c r="O87" s="134" t="s">
        <v>2457</v>
      </c>
      <c r="P87" s="137"/>
      <c r="Q87" s="208" t="s">
        <v>2219</v>
      </c>
    </row>
    <row r="88" spans="1:17" s="96" customFormat="1" ht="18" x14ac:dyDescent="0.25">
      <c r="A88" s="134" t="str">
        <f>VLOOKUP(E88,'LISTADO ATM'!$A$2:$C$898,3,0)</f>
        <v>NORTE</v>
      </c>
      <c r="B88" s="129" t="s">
        <v>2672</v>
      </c>
      <c r="C88" s="136">
        <v>44330.565601851849</v>
      </c>
      <c r="D88" s="136" t="s">
        <v>2181</v>
      </c>
      <c r="E88" s="124">
        <v>262</v>
      </c>
      <c r="F88" s="158" t="str">
        <f>VLOOKUP(E88,VIP!$A$2:$O13205,2,0)</f>
        <v>DRBR262</v>
      </c>
      <c r="G88" s="134" t="str">
        <f>VLOOKUP(E88,'LISTADO ATM'!$A$2:$B$897,2,0)</f>
        <v xml:space="preserve">ATM Oficina Obras Públicas (Santiago) </v>
      </c>
      <c r="H88" s="134" t="str">
        <f>VLOOKUP(E88,VIP!$A$2:$O18068,7,FALSE)</f>
        <v>Si</v>
      </c>
      <c r="I88" s="134" t="str">
        <f>VLOOKUP(E88,VIP!$A$2:$O10033,8,FALSE)</f>
        <v>Si</v>
      </c>
      <c r="J88" s="134" t="str">
        <f>VLOOKUP(E88,VIP!$A$2:$O9983,8,FALSE)</f>
        <v>Si</v>
      </c>
      <c r="K88" s="134" t="str">
        <f>VLOOKUP(E88,VIP!$A$2:$O13557,6,0)</f>
        <v>SI</v>
      </c>
      <c r="L88" s="125" t="s">
        <v>2219</v>
      </c>
      <c r="M88" s="135" t="s">
        <v>2448</v>
      </c>
      <c r="N88" s="135" t="s">
        <v>2455</v>
      </c>
      <c r="O88" s="134" t="s">
        <v>2483</v>
      </c>
      <c r="P88" s="137"/>
      <c r="Q88" s="208" t="s">
        <v>2219</v>
      </c>
    </row>
    <row r="89" spans="1:17" s="96" customFormat="1" ht="18" x14ac:dyDescent="0.25">
      <c r="A89" s="134" t="str">
        <f>VLOOKUP(E89,'LISTADO ATM'!$A$2:$C$898,3,0)</f>
        <v>SUR</v>
      </c>
      <c r="B89" s="129" t="s">
        <v>2648</v>
      </c>
      <c r="C89" s="136">
        <v>44330.517361111109</v>
      </c>
      <c r="D89" s="136" t="s">
        <v>2180</v>
      </c>
      <c r="E89" s="124">
        <v>249</v>
      </c>
      <c r="F89" s="158" t="str">
        <f>VLOOKUP(E89,VIP!$A$2:$O13195,2,0)</f>
        <v>DRBR249</v>
      </c>
      <c r="G89" s="134" t="str">
        <f>VLOOKUP(E89,'LISTADO ATM'!$A$2:$B$897,2,0)</f>
        <v xml:space="preserve">ATM Banco Agrícola Neiba </v>
      </c>
      <c r="H89" s="134" t="str">
        <f>VLOOKUP(E89,VIP!$A$2:$O18058,7,FALSE)</f>
        <v>Si</v>
      </c>
      <c r="I89" s="134" t="str">
        <f>VLOOKUP(E89,VIP!$A$2:$O10023,8,FALSE)</f>
        <v>Si</v>
      </c>
      <c r="J89" s="134" t="str">
        <f>VLOOKUP(E89,VIP!$A$2:$O9973,8,FALSE)</f>
        <v>Si</v>
      </c>
      <c r="K89" s="134" t="str">
        <f>VLOOKUP(E89,VIP!$A$2:$O13547,6,0)</f>
        <v>NO</v>
      </c>
      <c r="L89" s="125" t="s">
        <v>2219</v>
      </c>
      <c r="M89" s="135" t="s">
        <v>2448</v>
      </c>
      <c r="N89" s="135" t="s">
        <v>2455</v>
      </c>
      <c r="O89" s="134" t="s">
        <v>2457</v>
      </c>
      <c r="P89" s="137"/>
      <c r="Q89" s="208" t="s">
        <v>2219</v>
      </c>
    </row>
    <row r="90" spans="1:17" s="96" customFormat="1" ht="18" x14ac:dyDescent="0.25">
      <c r="A90" s="134" t="str">
        <f>VLOOKUP(E90,'LISTADO ATM'!$A$2:$C$898,3,0)</f>
        <v>DISTRITO NACIONAL</v>
      </c>
      <c r="B90" s="129" t="s">
        <v>2658</v>
      </c>
      <c r="C90" s="136">
        <v>44330.481712962966</v>
      </c>
      <c r="D90" s="136" t="s">
        <v>2180</v>
      </c>
      <c r="E90" s="124">
        <v>162</v>
      </c>
      <c r="F90" s="158" t="str">
        <f>VLOOKUP(E90,VIP!$A$2:$O13205,2,0)</f>
        <v>DRBR162</v>
      </c>
      <c r="G90" s="134" t="str">
        <f>VLOOKUP(E90,'LISTADO ATM'!$A$2:$B$897,2,0)</f>
        <v xml:space="preserve">ATM Oficina Tiradentes I </v>
      </c>
      <c r="H90" s="134" t="str">
        <f>VLOOKUP(E90,VIP!$A$2:$O18068,7,FALSE)</f>
        <v>Si</v>
      </c>
      <c r="I90" s="134" t="str">
        <f>VLOOKUP(E90,VIP!$A$2:$O10033,8,FALSE)</f>
        <v>Si</v>
      </c>
      <c r="J90" s="134" t="str">
        <f>VLOOKUP(E90,VIP!$A$2:$O9983,8,FALSE)</f>
        <v>Si</v>
      </c>
      <c r="K90" s="134" t="str">
        <f>VLOOKUP(E90,VIP!$A$2:$O13557,6,0)</f>
        <v>NO</v>
      </c>
      <c r="L90" s="125" t="s">
        <v>2219</v>
      </c>
      <c r="M90" s="135" t="s">
        <v>2448</v>
      </c>
      <c r="N90" s="135" t="s">
        <v>2455</v>
      </c>
      <c r="O90" s="134" t="s">
        <v>2457</v>
      </c>
      <c r="P90" s="137"/>
      <c r="Q90" s="208" t="s">
        <v>2219</v>
      </c>
    </row>
    <row r="91" spans="1:17" s="96" customFormat="1" ht="18" x14ac:dyDescent="0.25">
      <c r="A91" s="134" t="str">
        <f>VLOOKUP(E91,'LISTADO ATM'!$A$2:$C$898,3,0)</f>
        <v>DISTRITO NACIONAL</v>
      </c>
      <c r="B91" s="129" t="s">
        <v>2659</v>
      </c>
      <c r="C91" s="136">
        <v>44330.48097222222</v>
      </c>
      <c r="D91" s="136" t="s">
        <v>2180</v>
      </c>
      <c r="E91" s="124">
        <v>610</v>
      </c>
      <c r="F91" s="158" t="str">
        <f>VLOOKUP(E91,VIP!$A$2:$O13206,2,0)</f>
        <v>DRBR610</v>
      </c>
      <c r="G91" s="134" t="str">
        <f>VLOOKUP(E91,'LISTADO ATM'!$A$2:$B$897,2,0)</f>
        <v xml:space="preserve">ATM EDEESTE </v>
      </c>
      <c r="H91" s="134" t="str">
        <f>VLOOKUP(E91,VIP!$A$2:$O18069,7,FALSE)</f>
        <v>Si</v>
      </c>
      <c r="I91" s="134" t="str">
        <f>VLOOKUP(E91,VIP!$A$2:$O10034,8,FALSE)</f>
        <v>Si</v>
      </c>
      <c r="J91" s="134" t="str">
        <f>VLOOKUP(E91,VIP!$A$2:$O9984,8,FALSE)</f>
        <v>Si</v>
      </c>
      <c r="K91" s="134" t="str">
        <f>VLOOKUP(E91,VIP!$A$2:$O13558,6,0)</f>
        <v>NO</v>
      </c>
      <c r="L91" s="125" t="s">
        <v>2219</v>
      </c>
      <c r="M91" s="135" t="s">
        <v>2448</v>
      </c>
      <c r="N91" s="135" t="s">
        <v>2455</v>
      </c>
      <c r="O91" s="134" t="s">
        <v>2457</v>
      </c>
      <c r="P91" s="137"/>
      <c r="Q91" s="208" t="s">
        <v>2219</v>
      </c>
    </row>
    <row r="92" spans="1:17" s="96" customFormat="1" ht="18" x14ac:dyDescent="0.25">
      <c r="A92" s="134" t="str">
        <f>VLOOKUP(E92,'LISTADO ATM'!$A$2:$C$898,3,0)</f>
        <v>DISTRITO NACIONAL</v>
      </c>
      <c r="B92" s="129" t="s">
        <v>2640</v>
      </c>
      <c r="C92" s="136">
        <v>44330.435532407406</v>
      </c>
      <c r="D92" s="136" t="s">
        <v>2180</v>
      </c>
      <c r="E92" s="124">
        <v>685</v>
      </c>
      <c r="F92" s="158" t="str">
        <f>VLOOKUP(E92,VIP!$A$2:$O13184,2,0)</f>
        <v>DRBR685</v>
      </c>
      <c r="G92" s="134" t="str">
        <f>VLOOKUP(E92,'LISTADO ATM'!$A$2:$B$897,2,0)</f>
        <v>ATM Autoservicio UASD</v>
      </c>
      <c r="H92" s="134" t="str">
        <f>VLOOKUP(E92,VIP!$A$2:$O18047,7,FALSE)</f>
        <v>NO</v>
      </c>
      <c r="I92" s="134" t="str">
        <f>VLOOKUP(E92,VIP!$A$2:$O10012,8,FALSE)</f>
        <v>SI</v>
      </c>
      <c r="J92" s="134" t="str">
        <f>VLOOKUP(E92,VIP!$A$2:$O9962,8,FALSE)</f>
        <v>SI</v>
      </c>
      <c r="K92" s="134" t="str">
        <f>VLOOKUP(E92,VIP!$A$2:$O13536,6,0)</f>
        <v>NO</v>
      </c>
      <c r="L92" s="125" t="s">
        <v>2219</v>
      </c>
      <c r="M92" s="135" t="s">
        <v>2448</v>
      </c>
      <c r="N92" s="135" t="s">
        <v>2455</v>
      </c>
      <c r="O92" s="134" t="s">
        <v>2457</v>
      </c>
      <c r="P92" s="137"/>
      <c r="Q92" s="208" t="s">
        <v>2219</v>
      </c>
    </row>
    <row r="93" spans="1:17" s="96" customFormat="1" ht="18" x14ac:dyDescent="0.25">
      <c r="A93" s="134" t="str">
        <f>VLOOKUP(E93,'LISTADO ATM'!$A$2:$C$898,3,0)</f>
        <v>DISTRITO NACIONAL</v>
      </c>
      <c r="B93" s="129" t="s">
        <v>2641</v>
      </c>
      <c r="C93" s="136">
        <v>44330.434837962966</v>
      </c>
      <c r="D93" s="136" t="s">
        <v>2180</v>
      </c>
      <c r="E93" s="124">
        <v>927</v>
      </c>
      <c r="F93" s="158" t="str">
        <f>VLOOKUP(E93,VIP!$A$2:$O13185,2,0)</f>
        <v>DRBR927</v>
      </c>
      <c r="G93" s="134" t="str">
        <f>VLOOKUP(E93,'LISTADO ATM'!$A$2:$B$897,2,0)</f>
        <v>ATM S/M Bravo La Esperilla</v>
      </c>
      <c r="H93" s="134" t="str">
        <f>VLOOKUP(E93,VIP!$A$2:$O18048,7,FALSE)</f>
        <v>Si</v>
      </c>
      <c r="I93" s="134" t="str">
        <f>VLOOKUP(E93,VIP!$A$2:$O10013,8,FALSE)</f>
        <v>Si</v>
      </c>
      <c r="J93" s="134" t="str">
        <f>VLOOKUP(E93,VIP!$A$2:$O9963,8,FALSE)</f>
        <v>Si</v>
      </c>
      <c r="K93" s="134" t="str">
        <f>VLOOKUP(E93,VIP!$A$2:$O13537,6,0)</f>
        <v>NO</v>
      </c>
      <c r="L93" s="125" t="s">
        <v>2219</v>
      </c>
      <c r="M93" s="135" t="s">
        <v>2448</v>
      </c>
      <c r="N93" s="135" t="s">
        <v>2455</v>
      </c>
      <c r="O93" s="134" t="s">
        <v>2457</v>
      </c>
      <c r="P93" s="137"/>
      <c r="Q93" s="208" t="s">
        <v>2219</v>
      </c>
    </row>
    <row r="94" spans="1:17" s="96" customFormat="1" ht="18" x14ac:dyDescent="0.25">
      <c r="A94" s="134" t="str">
        <f>VLOOKUP(E94,'LISTADO ATM'!$A$2:$C$898,3,0)</f>
        <v>DISTRITO NACIONAL</v>
      </c>
      <c r="B94" s="129" t="s">
        <v>2621</v>
      </c>
      <c r="C94" s="136">
        <v>44330.40730324074</v>
      </c>
      <c r="D94" s="136" t="s">
        <v>2451</v>
      </c>
      <c r="E94" s="124">
        <v>684</v>
      </c>
      <c r="F94" s="158" t="str">
        <f>VLOOKUP(E94,VIP!$A$2:$O13178,2,0)</f>
        <v>DRBR684</v>
      </c>
      <c r="G94" s="134" t="str">
        <f>VLOOKUP(E94,'LISTADO ATM'!$A$2:$B$897,2,0)</f>
        <v>ATM Estación Texaco Prolongación 27 Febrero</v>
      </c>
      <c r="H94" s="134" t="str">
        <f>VLOOKUP(E94,VIP!$A$2:$O18041,7,FALSE)</f>
        <v>NO</v>
      </c>
      <c r="I94" s="134" t="str">
        <f>VLOOKUP(E94,VIP!$A$2:$O10006,8,FALSE)</f>
        <v>NO</v>
      </c>
      <c r="J94" s="134" t="str">
        <f>VLOOKUP(E94,VIP!$A$2:$O9956,8,FALSE)</f>
        <v>NO</v>
      </c>
      <c r="K94" s="134" t="str">
        <f>VLOOKUP(E94,VIP!$A$2:$O13530,6,0)</f>
        <v>NO</v>
      </c>
      <c r="L94" s="125" t="s">
        <v>2219</v>
      </c>
      <c r="M94" s="135" t="s">
        <v>2448</v>
      </c>
      <c r="N94" s="135" t="s">
        <v>2455</v>
      </c>
      <c r="O94" s="134" t="s">
        <v>2456</v>
      </c>
      <c r="P94" s="137"/>
      <c r="Q94" s="208" t="s">
        <v>2219</v>
      </c>
    </row>
    <row r="95" spans="1:17" s="96" customFormat="1" ht="18" x14ac:dyDescent="0.25">
      <c r="A95" s="134" t="str">
        <f>VLOOKUP(E95,'LISTADO ATM'!$A$2:$C$898,3,0)</f>
        <v>DISTRITO NACIONAL</v>
      </c>
      <c r="B95" s="129" t="s">
        <v>2602</v>
      </c>
      <c r="C95" s="136">
        <v>44329.860486111109</v>
      </c>
      <c r="D95" s="136" t="s">
        <v>2180</v>
      </c>
      <c r="E95" s="124">
        <v>10</v>
      </c>
      <c r="F95" s="158" t="str">
        <f>VLOOKUP(E95,VIP!$A$2:$O13171,2,0)</f>
        <v>DRBR010</v>
      </c>
      <c r="G95" s="134" t="str">
        <f>VLOOKUP(E95,'LISTADO ATM'!$A$2:$B$897,2,0)</f>
        <v xml:space="preserve">ATM Ministerio Salud Pública </v>
      </c>
      <c r="H95" s="134" t="str">
        <f>VLOOKUP(E95,VIP!$A$2:$O18034,7,FALSE)</f>
        <v>Si</v>
      </c>
      <c r="I95" s="134" t="str">
        <f>VLOOKUP(E95,VIP!$A$2:$O9999,8,FALSE)</f>
        <v>Si</v>
      </c>
      <c r="J95" s="134" t="str">
        <f>VLOOKUP(E95,VIP!$A$2:$O9949,8,FALSE)</f>
        <v>Si</v>
      </c>
      <c r="K95" s="134" t="str">
        <f>VLOOKUP(E95,VIP!$A$2:$O13523,6,0)</f>
        <v>NO</v>
      </c>
      <c r="L95" s="125" t="s">
        <v>2219</v>
      </c>
      <c r="M95" s="135" t="s">
        <v>2448</v>
      </c>
      <c r="N95" s="135" t="s">
        <v>2455</v>
      </c>
      <c r="O95" s="134" t="s">
        <v>2457</v>
      </c>
      <c r="P95" s="137"/>
      <c r="Q95" s="135" t="s">
        <v>2219</v>
      </c>
    </row>
    <row r="96" spans="1:17" s="96" customFormat="1" ht="18" x14ac:dyDescent="0.25">
      <c r="A96" s="134" t="str">
        <f>VLOOKUP(E96,'LISTADO ATM'!$A$2:$C$898,3,0)</f>
        <v>DISTRITO NACIONAL</v>
      </c>
      <c r="B96" s="129" t="s">
        <v>2608</v>
      </c>
      <c r="C96" s="136">
        <v>44329.842581018522</v>
      </c>
      <c r="D96" s="136" t="s">
        <v>2180</v>
      </c>
      <c r="E96" s="124">
        <v>696</v>
      </c>
      <c r="F96" s="158" t="str">
        <f>VLOOKUP(E96,VIP!$A$2:$O13180,2,0)</f>
        <v>DRBR696</v>
      </c>
      <c r="G96" s="134" t="str">
        <f>VLOOKUP(E96,'LISTADO ATM'!$A$2:$B$897,2,0)</f>
        <v>ATM Olé Jacobo Majluta</v>
      </c>
      <c r="H96" s="134" t="str">
        <f>VLOOKUP(E96,VIP!$A$2:$O18043,7,FALSE)</f>
        <v>Si</v>
      </c>
      <c r="I96" s="134" t="str">
        <f>VLOOKUP(E96,VIP!$A$2:$O10008,8,FALSE)</f>
        <v>Si</v>
      </c>
      <c r="J96" s="134" t="str">
        <f>VLOOKUP(E96,VIP!$A$2:$O9958,8,FALSE)</f>
        <v>Si</v>
      </c>
      <c r="K96" s="134" t="str">
        <f>VLOOKUP(E96,VIP!$A$2:$O13532,6,0)</f>
        <v>NO</v>
      </c>
      <c r="L96" s="125" t="s">
        <v>2219</v>
      </c>
      <c r="M96" s="135" t="s">
        <v>2448</v>
      </c>
      <c r="N96" s="135" t="s">
        <v>2455</v>
      </c>
      <c r="O96" s="134" t="s">
        <v>2457</v>
      </c>
      <c r="P96" s="137"/>
      <c r="Q96" s="135" t="s">
        <v>2219</v>
      </c>
    </row>
    <row r="97" spans="1:17" s="96" customFormat="1" ht="18" x14ac:dyDescent="0.25">
      <c r="A97" s="134" t="str">
        <f>VLOOKUP(E97,'LISTADO ATM'!$A$2:$C$898,3,0)</f>
        <v>DISTRITO NACIONAL</v>
      </c>
      <c r="B97" s="129" t="s">
        <v>2594</v>
      </c>
      <c r="C97" s="136">
        <v>44329.771620370368</v>
      </c>
      <c r="D97" s="136" t="s">
        <v>2180</v>
      </c>
      <c r="E97" s="124">
        <v>54</v>
      </c>
      <c r="F97" s="158" t="str">
        <f>VLOOKUP(E97,VIP!$A$2:$O13174,2,0)</f>
        <v>DRBR054</v>
      </c>
      <c r="G97" s="134" t="str">
        <f>VLOOKUP(E97,'LISTADO ATM'!$A$2:$B$897,2,0)</f>
        <v xml:space="preserve">ATM Autoservicio Galería 360 </v>
      </c>
      <c r="H97" s="134" t="str">
        <f>VLOOKUP(E97,VIP!$A$2:$O18037,7,FALSE)</f>
        <v>Si</v>
      </c>
      <c r="I97" s="134" t="str">
        <f>VLOOKUP(E97,VIP!$A$2:$O10002,8,FALSE)</f>
        <v>Si</v>
      </c>
      <c r="J97" s="134" t="str">
        <f>VLOOKUP(E97,VIP!$A$2:$O9952,8,FALSE)</f>
        <v>Si</v>
      </c>
      <c r="K97" s="134" t="str">
        <f>VLOOKUP(E97,VIP!$A$2:$O13526,6,0)</f>
        <v>NO</v>
      </c>
      <c r="L97" s="125" t="s">
        <v>2219</v>
      </c>
      <c r="M97" s="135" t="s">
        <v>2448</v>
      </c>
      <c r="N97" s="135" t="s">
        <v>2455</v>
      </c>
      <c r="O97" s="134" t="s">
        <v>2457</v>
      </c>
      <c r="P97" s="137"/>
      <c r="Q97" s="135" t="s">
        <v>2219</v>
      </c>
    </row>
    <row r="98" spans="1:17" s="96" customFormat="1" ht="18" x14ac:dyDescent="0.25">
      <c r="A98" s="134" t="str">
        <f>VLOOKUP(E98,'LISTADO ATM'!$A$2:$C$898,3,0)</f>
        <v>SUR</v>
      </c>
      <c r="B98" s="129" t="s">
        <v>2581</v>
      </c>
      <c r="C98" s="136">
        <v>44329.374386574076</v>
      </c>
      <c r="D98" s="136" t="s">
        <v>2180</v>
      </c>
      <c r="E98" s="124">
        <v>885</v>
      </c>
      <c r="F98" s="158" t="str">
        <f>VLOOKUP(E98,VIP!$A$2:$O13156,2,0)</f>
        <v>DRBR885</v>
      </c>
      <c r="G98" s="134" t="str">
        <f>VLOOKUP(E98,'LISTADO ATM'!$A$2:$B$897,2,0)</f>
        <v xml:space="preserve">ATM UNP Rancho Arriba </v>
      </c>
      <c r="H98" s="134" t="str">
        <f>VLOOKUP(E98,VIP!$A$2:$O18019,7,FALSE)</f>
        <v>Si</v>
      </c>
      <c r="I98" s="134" t="str">
        <f>VLOOKUP(E98,VIP!$A$2:$O9984,8,FALSE)</f>
        <v>Si</v>
      </c>
      <c r="J98" s="134" t="str">
        <f>VLOOKUP(E98,VIP!$A$2:$O9934,8,FALSE)</f>
        <v>Si</v>
      </c>
      <c r="K98" s="134" t="str">
        <f>VLOOKUP(E98,VIP!$A$2:$O13508,6,0)</f>
        <v>NO</v>
      </c>
      <c r="L98" s="125" t="s">
        <v>2219</v>
      </c>
      <c r="M98" s="135" t="s">
        <v>2448</v>
      </c>
      <c r="N98" s="135" t="s">
        <v>2567</v>
      </c>
      <c r="O98" s="134" t="s">
        <v>2457</v>
      </c>
      <c r="P98" s="137"/>
      <c r="Q98" s="135" t="s">
        <v>2219</v>
      </c>
    </row>
    <row r="99" spans="1:17" s="96" customFormat="1" ht="18" x14ac:dyDescent="0.25">
      <c r="A99" s="134" t="str">
        <f>VLOOKUP(E99,'LISTADO ATM'!$A$2:$C$898,3,0)</f>
        <v>ESTE</v>
      </c>
      <c r="B99" s="129" t="s">
        <v>2645</v>
      </c>
      <c r="C99" s="136">
        <v>44330.536458333336</v>
      </c>
      <c r="D99" s="136" t="s">
        <v>2180</v>
      </c>
      <c r="E99" s="124">
        <v>345</v>
      </c>
      <c r="F99" s="158" t="str">
        <f>VLOOKUP(E99,VIP!$A$2:$O13192,2,0)</f>
        <v>DRBR345</v>
      </c>
      <c r="G99" s="134" t="str">
        <f>VLOOKUP(E99,'LISTADO ATM'!$A$2:$B$897,2,0)</f>
        <v>ATM Oficina Yamasá  II</v>
      </c>
      <c r="H99" s="134" t="str">
        <f>VLOOKUP(E99,VIP!$A$2:$O18055,7,FALSE)</f>
        <v>N/A</v>
      </c>
      <c r="I99" s="134" t="str">
        <f>VLOOKUP(E99,VIP!$A$2:$O10020,8,FALSE)</f>
        <v>N/A</v>
      </c>
      <c r="J99" s="134" t="str">
        <f>VLOOKUP(E99,VIP!$A$2:$O9970,8,FALSE)</f>
        <v>N/A</v>
      </c>
      <c r="K99" s="134" t="str">
        <f>VLOOKUP(E99,VIP!$A$2:$O13544,6,0)</f>
        <v>N/A</v>
      </c>
      <c r="L99" s="125" t="s">
        <v>2219</v>
      </c>
      <c r="M99" s="210" t="s">
        <v>2620</v>
      </c>
      <c r="N99" s="135" t="s">
        <v>2455</v>
      </c>
      <c r="O99" s="134" t="s">
        <v>2457</v>
      </c>
      <c r="P99" s="137"/>
      <c r="Q99" s="207">
        <v>44330.561805555553</v>
      </c>
    </row>
    <row r="100" spans="1:17" s="96" customFormat="1" ht="18" x14ac:dyDescent="0.25">
      <c r="A100" s="134" t="str">
        <f>VLOOKUP(E100,'LISTADO ATM'!$A$2:$C$898,3,0)</f>
        <v>ESTE</v>
      </c>
      <c r="B100" s="129" t="s">
        <v>2647</v>
      </c>
      <c r="C100" s="136">
        <v>44330.517766203702</v>
      </c>
      <c r="D100" s="136" t="s">
        <v>2180</v>
      </c>
      <c r="E100" s="124">
        <v>772</v>
      </c>
      <c r="F100" s="158" t="str">
        <f>VLOOKUP(E100,VIP!$A$2:$O13194,2,0)</f>
        <v>DRBR215</v>
      </c>
      <c r="G100" s="134" t="str">
        <f>VLOOKUP(E100,'LISTADO ATM'!$A$2:$B$897,2,0)</f>
        <v xml:space="preserve">ATM UNP Yamasá </v>
      </c>
      <c r="H100" s="134" t="str">
        <f>VLOOKUP(E100,VIP!$A$2:$O18057,7,FALSE)</f>
        <v>Si</v>
      </c>
      <c r="I100" s="134" t="str">
        <f>VLOOKUP(E100,VIP!$A$2:$O10022,8,FALSE)</f>
        <v>Si</v>
      </c>
      <c r="J100" s="134" t="str">
        <f>VLOOKUP(E100,VIP!$A$2:$O9972,8,FALSE)</f>
        <v>Si</v>
      </c>
      <c r="K100" s="134" t="str">
        <f>VLOOKUP(E100,VIP!$A$2:$O13546,6,0)</f>
        <v>NO</v>
      </c>
      <c r="L100" s="125" t="s">
        <v>2219</v>
      </c>
      <c r="M100" s="210" t="s">
        <v>2620</v>
      </c>
      <c r="N100" s="135" t="s">
        <v>2455</v>
      </c>
      <c r="O100" s="134" t="s">
        <v>2457</v>
      </c>
      <c r="P100" s="137"/>
      <c r="Q100" s="207">
        <v>44330.602777777778</v>
      </c>
    </row>
    <row r="101" spans="1:17" s="96" customFormat="1" ht="18" x14ac:dyDescent="0.25">
      <c r="A101" s="134" t="str">
        <f>VLOOKUP(E101,'LISTADO ATM'!$A$2:$C$898,3,0)</f>
        <v>ESTE</v>
      </c>
      <c r="B101" s="129" t="s">
        <v>2652</v>
      </c>
      <c r="C101" s="136">
        <v>44330.511782407404</v>
      </c>
      <c r="D101" s="136" t="s">
        <v>2180</v>
      </c>
      <c r="E101" s="124">
        <v>330</v>
      </c>
      <c r="F101" s="158" t="str">
        <f>VLOOKUP(E101,VIP!$A$2:$O13199,2,0)</f>
        <v>DRBR330</v>
      </c>
      <c r="G101" s="134" t="str">
        <f>VLOOKUP(E101,'LISTADO ATM'!$A$2:$B$897,2,0)</f>
        <v xml:space="preserve">ATM Oficina Boulevard (Higuey) </v>
      </c>
      <c r="H101" s="134" t="str">
        <f>VLOOKUP(E101,VIP!$A$2:$O18062,7,FALSE)</f>
        <v>Si</v>
      </c>
      <c r="I101" s="134" t="str">
        <f>VLOOKUP(E101,VIP!$A$2:$O10027,8,FALSE)</f>
        <v>Si</v>
      </c>
      <c r="J101" s="134" t="str">
        <f>VLOOKUP(E101,VIP!$A$2:$O9977,8,FALSE)</f>
        <v>Si</v>
      </c>
      <c r="K101" s="134" t="str">
        <f>VLOOKUP(E101,VIP!$A$2:$O13551,6,0)</f>
        <v>SI</v>
      </c>
      <c r="L101" s="125" t="s">
        <v>2219</v>
      </c>
      <c r="M101" s="210" t="s">
        <v>2620</v>
      </c>
      <c r="N101" s="135" t="s">
        <v>2455</v>
      </c>
      <c r="O101" s="134" t="s">
        <v>2457</v>
      </c>
      <c r="P101" s="137"/>
      <c r="Q101" s="207">
        <v>44330.54791666667</v>
      </c>
    </row>
    <row r="102" spans="1:17" s="96" customFormat="1" ht="18" x14ac:dyDescent="0.25">
      <c r="A102" s="134" t="str">
        <f>VLOOKUP(E102,'LISTADO ATM'!$A$2:$C$898,3,0)</f>
        <v>DISTRITO NACIONAL</v>
      </c>
      <c r="B102" s="129" t="s">
        <v>2654</v>
      </c>
      <c r="C102" s="136">
        <v>44330.506516203706</v>
      </c>
      <c r="D102" s="136" t="s">
        <v>2180</v>
      </c>
      <c r="E102" s="124">
        <v>240</v>
      </c>
      <c r="F102" s="158" t="str">
        <f>VLOOKUP(E102,VIP!$A$2:$O13201,2,0)</f>
        <v>DRBR24D</v>
      </c>
      <c r="G102" s="134" t="str">
        <f>VLOOKUP(E102,'LISTADO ATM'!$A$2:$B$897,2,0)</f>
        <v xml:space="preserve">ATM Oficina Carrefour I </v>
      </c>
      <c r="H102" s="134" t="str">
        <f>VLOOKUP(E102,VIP!$A$2:$O18064,7,FALSE)</f>
        <v>Si</v>
      </c>
      <c r="I102" s="134" t="str">
        <f>VLOOKUP(E102,VIP!$A$2:$O10029,8,FALSE)</f>
        <v>Si</v>
      </c>
      <c r="J102" s="134" t="str">
        <f>VLOOKUP(E102,VIP!$A$2:$O9979,8,FALSE)</f>
        <v>Si</v>
      </c>
      <c r="K102" s="134" t="str">
        <f>VLOOKUP(E102,VIP!$A$2:$O13553,6,0)</f>
        <v>SI</v>
      </c>
      <c r="L102" s="125" t="s">
        <v>2219</v>
      </c>
      <c r="M102" s="210" t="s">
        <v>2620</v>
      </c>
      <c r="N102" s="135" t="s">
        <v>2455</v>
      </c>
      <c r="O102" s="134" t="s">
        <v>2457</v>
      </c>
      <c r="P102" s="137"/>
      <c r="Q102" s="207">
        <v>44330.547222222223</v>
      </c>
    </row>
    <row r="103" spans="1:17" s="96" customFormat="1" ht="18" x14ac:dyDescent="0.25">
      <c r="A103" s="134" t="str">
        <f>VLOOKUP(E103,'LISTADO ATM'!$A$2:$C$898,3,0)</f>
        <v>NORTE</v>
      </c>
      <c r="B103" s="129" t="s">
        <v>2623</v>
      </c>
      <c r="C103" s="136">
        <v>44330.381712962961</v>
      </c>
      <c r="D103" s="136" t="s">
        <v>2181</v>
      </c>
      <c r="E103" s="124">
        <v>262</v>
      </c>
      <c r="F103" s="158" t="str">
        <f>VLOOKUP(E103,VIP!$A$2:$O13180,2,0)</f>
        <v>DRBR262</v>
      </c>
      <c r="G103" s="134" t="str">
        <f>VLOOKUP(E103,'LISTADO ATM'!$A$2:$B$897,2,0)</f>
        <v xml:space="preserve">ATM Oficina Obras Públicas (Santiago) </v>
      </c>
      <c r="H103" s="134" t="str">
        <f>VLOOKUP(E103,VIP!$A$2:$O18043,7,FALSE)</f>
        <v>Si</v>
      </c>
      <c r="I103" s="134" t="str">
        <f>VLOOKUP(E103,VIP!$A$2:$O10008,8,FALSE)</f>
        <v>Si</v>
      </c>
      <c r="J103" s="134" t="str">
        <f>VLOOKUP(E103,VIP!$A$2:$O9958,8,FALSE)</f>
        <v>Si</v>
      </c>
      <c r="K103" s="134" t="str">
        <f>VLOOKUP(E103,VIP!$A$2:$O13532,6,0)</f>
        <v>SI</v>
      </c>
      <c r="L103" s="125" t="s">
        <v>2219</v>
      </c>
      <c r="M103" s="210" t="s">
        <v>2620</v>
      </c>
      <c r="N103" s="135" t="s">
        <v>2455</v>
      </c>
      <c r="O103" s="134" t="s">
        <v>2483</v>
      </c>
      <c r="P103" s="137"/>
      <c r="Q103" s="209">
        <v>44330.421527777777</v>
      </c>
    </row>
    <row r="104" spans="1:17" s="96" customFormat="1" ht="18" x14ac:dyDescent="0.25">
      <c r="A104" s="134" t="str">
        <f>VLOOKUP(E104,'LISTADO ATM'!$A$2:$C$898,3,0)</f>
        <v>DISTRITO NACIONAL</v>
      </c>
      <c r="B104" s="129" t="s">
        <v>2630</v>
      </c>
      <c r="C104" s="136">
        <v>44330.338935185187</v>
      </c>
      <c r="D104" s="136" t="s">
        <v>2180</v>
      </c>
      <c r="E104" s="124">
        <v>57</v>
      </c>
      <c r="F104" s="158" t="str">
        <f>VLOOKUP(E104,VIP!$A$2:$O13187,2,0)</f>
        <v>DRBR057</v>
      </c>
      <c r="G104" s="134" t="str">
        <f>VLOOKUP(E104,'LISTADO ATM'!$A$2:$B$897,2,0)</f>
        <v xml:space="preserve">ATM Oficina Malecon Center </v>
      </c>
      <c r="H104" s="134" t="str">
        <f>VLOOKUP(E104,VIP!$A$2:$O18050,7,FALSE)</f>
        <v>Si</v>
      </c>
      <c r="I104" s="134" t="str">
        <f>VLOOKUP(E104,VIP!$A$2:$O10015,8,FALSE)</f>
        <v>Si</v>
      </c>
      <c r="J104" s="134" t="str">
        <f>VLOOKUP(E104,VIP!$A$2:$O9965,8,FALSE)</f>
        <v>Si</v>
      </c>
      <c r="K104" s="134" t="str">
        <f>VLOOKUP(E104,VIP!$A$2:$O13539,6,0)</f>
        <v>NO</v>
      </c>
      <c r="L104" s="125" t="s">
        <v>2219</v>
      </c>
      <c r="M104" s="210" t="s">
        <v>2620</v>
      </c>
      <c r="N104" s="135" t="s">
        <v>2455</v>
      </c>
      <c r="O104" s="134" t="s">
        <v>2457</v>
      </c>
      <c r="P104" s="137"/>
      <c r="Q104" s="209">
        <v>44330.527083333334</v>
      </c>
    </row>
    <row r="105" spans="1:17" s="96" customFormat="1" ht="18" x14ac:dyDescent="0.25">
      <c r="A105" s="134" t="str">
        <f>VLOOKUP(E105,'LISTADO ATM'!$A$2:$C$898,3,0)</f>
        <v>ESTE</v>
      </c>
      <c r="B105" s="129" t="s">
        <v>2611</v>
      </c>
      <c r="C105" s="136">
        <v>44329.863819444443</v>
      </c>
      <c r="D105" s="136" t="s">
        <v>2180</v>
      </c>
      <c r="E105" s="124">
        <v>867</v>
      </c>
      <c r="F105" s="158" t="str">
        <f>VLOOKUP(E105,VIP!$A$2:$O13172,2,0)</f>
        <v>DRBR867</v>
      </c>
      <c r="G105" s="134" t="str">
        <f>VLOOKUP(E105,'LISTADO ATM'!$A$2:$B$897,2,0)</f>
        <v xml:space="preserve">ATM Estación Combustible Autopista El Coral </v>
      </c>
      <c r="H105" s="134" t="str">
        <f>VLOOKUP(E105,VIP!$A$2:$O18035,7,FALSE)</f>
        <v>Si</v>
      </c>
      <c r="I105" s="134" t="str">
        <f>VLOOKUP(E105,VIP!$A$2:$O10000,8,FALSE)</f>
        <v>Si</v>
      </c>
      <c r="J105" s="134" t="str">
        <f>VLOOKUP(E105,VIP!$A$2:$O9950,8,FALSE)</f>
        <v>Si</v>
      </c>
      <c r="K105" s="134" t="str">
        <f>VLOOKUP(E105,VIP!$A$2:$O13524,6,0)</f>
        <v>NO</v>
      </c>
      <c r="L105" s="125" t="s">
        <v>2219</v>
      </c>
      <c r="M105" s="210" t="s">
        <v>2620</v>
      </c>
      <c r="N105" s="135" t="s">
        <v>2455</v>
      </c>
      <c r="O105" s="134" t="s">
        <v>2457</v>
      </c>
      <c r="P105" s="137"/>
      <c r="Q105" s="209">
        <v>44330.395138888889</v>
      </c>
    </row>
    <row r="106" spans="1:17" s="96" customFormat="1" ht="18" x14ac:dyDescent="0.25">
      <c r="A106" s="134" t="str">
        <f>VLOOKUP(E106,'LISTADO ATM'!$A$2:$C$898,3,0)</f>
        <v>DISTRITO NACIONAL</v>
      </c>
      <c r="B106" s="129" t="s">
        <v>2612</v>
      </c>
      <c r="C106" s="136">
        <v>44329.863449074073</v>
      </c>
      <c r="D106" s="136" t="s">
        <v>2180</v>
      </c>
      <c r="E106" s="124">
        <v>498</v>
      </c>
      <c r="F106" s="158" t="str">
        <f>VLOOKUP(E106,VIP!$A$2:$O13173,2,0)</f>
        <v>DRBR498</v>
      </c>
      <c r="G106" s="134" t="str">
        <f>VLOOKUP(E106,'LISTADO ATM'!$A$2:$B$897,2,0)</f>
        <v xml:space="preserve">ATM Estación Sunix 27 de Febrero </v>
      </c>
      <c r="H106" s="134" t="str">
        <f>VLOOKUP(E106,VIP!$A$2:$O18036,7,FALSE)</f>
        <v>Si</v>
      </c>
      <c r="I106" s="134" t="str">
        <f>VLOOKUP(E106,VIP!$A$2:$O10001,8,FALSE)</f>
        <v>Si</v>
      </c>
      <c r="J106" s="134" t="str">
        <f>VLOOKUP(E106,VIP!$A$2:$O9951,8,FALSE)</f>
        <v>Si</v>
      </c>
      <c r="K106" s="134" t="str">
        <f>VLOOKUP(E106,VIP!$A$2:$O13525,6,0)</f>
        <v>NO</v>
      </c>
      <c r="L106" s="125" t="s">
        <v>2219</v>
      </c>
      <c r="M106" s="210" t="s">
        <v>2620</v>
      </c>
      <c r="N106" s="135" t="s">
        <v>2455</v>
      </c>
      <c r="O106" s="134" t="s">
        <v>2457</v>
      </c>
      <c r="P106" s="137"/>
      <c r="Q106" s="209">
        <v>44330.404166666667</v>
      </c>
    </row>
    <row r="107" spans="1:17" s="96" customFormat="1" ht="18" x14ac:dyDescent="0.25">
      <c r="A107" s="134" t="str">
        <f>VLOOKUP(E107,'LISTADO ATM'!$A$2:$C$898,3,0)</f>
        <v>DISTRITO NACIONAL</v>
      </c>
      <c r="B107" s="129" t="s">
        <v>2613</v>
      </c>
      <c r="C107" s="136">
        <v>44329.862592592595</v>
      </c>
      <c r="D107" s="136" t="s">
        <v>2180</v>
      </c>
      <c r="E107" s="124">
        <v>264</v>
      </c>
      <c r="F107" s="158" t="str">
        <f>VLOOKUP(E107,VIP!$A$2:$O13174,2,0)</f>
        <v>DRBR264</v>
      </c>
      <c r="G107" s="134" t="str">
        <f>VLOOKUP(E107,'LISTADO ATM'!$A$2:$B$897,2,0)</f>
        <v xml:space="preserve">ATM S/M Nacional Independencia </v>
      </c>
      <c r="H107" s="134" t="str">
        <f>VLOOKUP(E107,VIP!$A$2:$O18037,7,FALSE)</f>
        <v>Si</v>
      </c>
      <c r="I107" s="134" t="str">
        <f>VLOOKUP(E107,VIP!$A$2:$O10002,8,FALSE)</f>
        <v>Si</v>
      </c>
      <c r="J107" s="134" t="str">
        <f>VLOOKUP(E107,VIP!$A$2:$O9952,8,FALSE)</f>
        <v>Si</v>
      </c>
      <c r="K107" s="134" t="str">
        <f>VLOOKUP(E107,VIP!$A$2:$O13526,6,0)</f>
        <v>SI</v>
      </c>
      <c r="L107" s="125" t="s">
        <v>2219</v>
      </c>
      <c r="M107" s="210" t="s">
        <v>2620</v>
      </c>
      <c r="N107" s="135" t="s">
        <v>2455</v>
      </c>
      <c r="O107" s="134" t="s">
        <v>2457</v>
      </c>
      <c r="P107" s="137"/>
      <c r="Q107" s="209">
        <v>44330.404861111114</v>
      </c>
    </row>
    <row r="108" spans="1:17" s="96" customFormat="1" ht="18" x14ac:dyDescent="0.25">
      <c r="A108" s="134" t="str">
        <f>VLOOKUP(E108,'LISTADO ATM'!$A$2:$C$898,3,0)</f>
        <v>DISTRITO NACIONAL</v>
      </c>
      <c r="B108" s="129" t="s">
        <v>2601</v>
      </c>
      <c r="C108" s="136">
        <v>44329.862037037034</v>
      </c>
      <c r="D108" s="136" t="s">
        <v>2180</v>
      </c>
      <c r="E108" s="124">
        <v>115</v>
      </c>
      <c r="F108" s="158" t="str">
        <f>VLOOKUP(E108,VIP!$A$2:$O13170,2,0)</f>
        <v>DRBR115</v>
      </c>
      <c r="G108" s="134" t="str">
        <f>VLOOKUP(E108,'LISTADO ATM'!$A$2:$B$897,2,0)</f>
        <v xml:space="preserve">ATM Oficina Megacentro I </v>
      </c>
      <c r="H108" s="134" t="str">
        <f>VLOOKUP(E108,VIP!$A$2:$O18033,7,FALSE)</f>
        <v>Si</v>
      </c>
      <c r="I108" s="134" t="str">
        <f>VLOOKUP(E108,VIP!$A$2:$O9998,8,FALSE)</f>
        <v>Si</v>
      </c>
      <c r="J108" s="134" t="str">
        <f>VLOOKUP(E108,VIP!$A$2:$O9948,8,FALSE)</f>
        <v>Si</v>
      </c>
      <c r="K108" s="134" t="str">
        <f>VLOOKUP(E108,VIP!$A$2:$O13522,6,0)</f>
        <v>SI</v>
      </c>
      <c r="L108" s="125" t="s">
        <v>2219</v>
      </c>
      <c r="M108" s="210" t="s">
        <v>2620</v>
      </c>
      <c r="N108" s="135" t="s">
        <v>2455</v>
      </c>
      <c r="O108" s="134" t="s">
        <v>2457</v>
      </c>
      <c r="P108" s="137"/>
      <c r="Q108" s="209">
        <v>44330.402083333334</v>
      </c>
    </row>
    <row r="109" spans="1:17" s="96" customFormat="1" ht="18" x14ac:dyDescent="0.25">
      <c r="A109" s="134" t="str">
        <f>VLOOKUP(E109,'LISTADO ATM'!$A$2:$C$898,3,0)</f>
        <v>DISTRITO NACIONAL</v>
      </c>
      <c r="B109" s="129" t="s">
        <v>2603</v>
      </c>
      <c r="C109" s="136">
        <v>44329.858749999999</v>
      </c>
      <c r="D109" s="136" t="s">
        <v>2180</v>
      </c>
      <c r="E109" s="124">
        <v>769</v>
      </c>
      <c r="F109" s="158" t="str">
        <f>VLOOKUP(E109,VIP!$A$2:$O13172,2,0)</f>
        <v>DRBR769</v>
      </c>
      <c r="G109" s="134" t="str">
        <f>VLOOKUP(E109,'LISTADO ATM'!$A$2:$B$897,2,0)</f>
        <v>ATM UNP Pablo Mella Morales</v>
      </c>
      <c r="H109" s="134" t="str">
        <f>VLOOKUP(E109,VIP!$A$2:$O18035,7,FALSE)</f>
        <v>Si</v>
      </c>
      <c r="I109" s="134" t="str">
        <f>VLOOKUP(E109,VIP!$A$2:$O10000,8,FALSE)</f>
        <v>Si</v>
      </c>
      <c r="J109" s="134" t="str">
        <f>VLOOKUP(E109,VIP!$A$2:$O9950,8,FALSE)</f>
        <v>Si</v>
      </c>
      <c r="K109" s="134" t="str">
        <f>VLOOKUP(E109,VIP!$A$2:$O13524,6,0)</f>
        <v>NO</v>
      </c>
      <c r="L109" s="125" t="s">
        <v>2219</v>
      </c>
      <c r="M109" s="210" t="s">
        <v>2620</v>
      </c>
      <c r="N109" s="135" t="s">
        <v>2455</v>
      </c>
      <c r="O109" s="134" t="s">
        <v>2457</v>
      </c>
      <c r="P109" s="137"/>
      <c r="Q109" s="209">
        <v>44330.597916666666</v>
      </c>
    </row>
    <row r="110" spans="1:17" s="96" customFormat="1" ht="18" x14ac:dyDescent="0.25">
      <c r="A110" s="134" t="str">
        <f>VLOOKUP(E110,'LISTADO ATM'!$A$2:$C$898,3,0)</f>
        <v>DISTRITO NACIONAL</v>
      </c>
      <c r="B110" s="129" t="s">
        <v>2607</v>
      </c>
      <c r="C110" s="136">
        <v>44329.843090277776</v>
      </c>
      <c r="D110" s="136" t="s">
        <v>2180</v>
      </c>
      <c r="E110" s="124">
        <v>816</v>
      </c>
      <c r="F110" s="158" t="str">
        <f>VLOOKUP(E110,VIP!$A$2:$O13179,2,0)</f>
        <v>DRBR816</v>
      </c>
      <c r="G110" s="134" t="str">
        <f>VLOOKUP(E110,'LISTADO ATM'!$A$2:$B$897,2,0)</f>
        <v xml:space="preserve">ATM Oficina Pedro Brand </v>
      </c>
      <c r="H110" s="134" t="str">
        <f>VLOOKUP(E110,VIP!$A$2:$O18042,7,FALSE)</f>
        <v>Si</v>
      </c>
      <c r="I110" s="134" t="str">
        <f>VLOOKUP(E110,VIP!$A$2:$O10007,8,FALSE)</f>
        <v>Si</v>
      </c>
      <c r="J110" s="134" t="str">
        <f>VLOOKUP(E110,VIP!$A$2:$O9957,8,FALSE)</f>
        <v>Si</v>
      </c>
      <c r="K110" s="134" t="str">
        <f>VLOOKUP(E110,VIP!$A$2:$O13531,6,0)</f>
        <v>NO</v>
      </c>
      <c r="L110" s="125" t="s">
        <v>2219</v>
      </c>
      <c r="M110" s="210" t="s">
        <v>2620</v>
      </c>
      <c r="N110" s="135" t="s">
        <v>2455</v>
      </c>
      <c r="O110" s="134" t="s">
        <v>2457</v>
      </c>
      <c r="P110" s="137"/>
      <c r="Q110" s="209">
        <v>44330.800219907411</v>
      </c>
    </row>
    <row r="111" spans="1:17" s="96" customFormat="1" ht="18" x14ac:dyDescent="0.25">
      <c r="A111" s="134" t="str">
        <f>VLOOKUP(E111,'LISTADO ATM'!$A$2:$C$898,3,0)</f>
        <v>NORTE</v>
      </c>
      <c r="B111" s="129" t="s">
        <v>2591</v>
      </c>
      <c r="C111" s="136">
        <v>44329.775081018517</v>
      </c>
      <c r="D111" s="136" t="s">
        <v>2181</v>
      </c>
      <c r="E111" s="124">
        <v>40</v>
      </c>
      <c r="F111" s="158" t="str">
        <f>VLOOKUP(E111,VIP!$A$2:$O13170,2,0)</f>
        <v>DRBR040</v>
      </c>
      <c r="G111" s="134" t="str">
        <f>VLOOKUP(E111,'LISTADO ATM'!$A$2:$B$897,2,0)</f>
        <v xml:space="preserve">ATM Oficina El Puñal </v>
      </c>
      <c r="H111" s="134" t="str">
        <f>VLOOKUP(E111,VIP!$A$2:$O18033,7,FALSE)</f>
        <v>Si</v>
      </c>
      <c r="I111" s="134" t="str">
        <f>VLOOKUP(E111,VIP!$A$2:$O9998,8,FALSE)</f>
        <v>Si</v>
      </c>
      <c r="J111" s="134" t="str">
        <f>VLOOKUP(E111,VIP!$A$2:$O9948,8,FALSE)</f>
        <v>Si</v>
      </c>
      <c r="K111" s="134" t="str">
        <f>VLOOKUP(E111,VIP!$A$2:$O13522,6,0)</f>
        <v>NO</v>
      </c>
      <c r="L111" s="125" t="s">
        <v>2219</v>
      </c>
      <c r="M111" s="210" t="s">
        <v>2620</v>
      </c>
      <c r="N111" s="135" t="s">
        <v>2455</v>
      </c>
      <c r="O111" s="134" t="s">
        <v>2483</v>
      </c>
      <c r="P111" s="137"/>
      <c r="Q111" s="209">
        <v>44330.600694444445</v>
      </c>
    </row>
    <row r="112" spans="1:17" s="96" customFormat="1" ht="18" x14ac:dyDescent="0.25">
      <c r="A112" s="134" t="str">
        <f>VLOOKUP(E112,'LISTADO ATM'!$A$2:$C$898,3,0)</f>
        <v>DISTRITO NACIONAL</v>
      </c>
      <c r="B112" s="129" t="s">
        <v>2592</v>
      </c>
      <c r="C112" s="136">
        <v>44329.773333333331</v>
      </c>
      <c r="D112" s="136" t="s">
        <v>2180</v>
      </c>
      <c r="E112" s="124">
        <v>686</v>
      </c>
      <c r="F112" s="158" t="str">
        <f>VLOOKUP(E112,VIP!$A$2:$O13172,2,0)</f>
        <v>DRBR686</v>
      </c>
      <c r="G112" s="134" t="str">
        <f>VLOOKUP(E112,'LISTADO ATM'!$A$2:$B$897,2,0)</f>
        <v>ATM Autoservicio Oficina Máximo Gómez</v>
      </c>
      <c r="H112" s="134" t="str">
        <f>VLOOKUP(E112,VIP!$A$2:$O18035,7,FALSE)</f>
        <v>Si</v>
      </c>
      <c r="I112" s="134" t="str">
        <f>VLOOKUP(E112,VIP!$A$2:$O10000,8,FALSE)</f>
        <v>Si</v>
      </c>
      <c r="J112" s="134" t="str">
        <f>VLOOKUP(E112,VIP!$A$2:$O9950,8,FALSE)</f>
        <v>Si</v>
      </c>
      <c r="K112" s="134" t="str">
        <f>VLOOKUP(E112,VIP!$A$2:$O13524,6,0)</f>
        <v>NO</v>
      </c>
      <c r="L112" s="125" t="s">
        <v>2219</v>
      </c>
      <c r="M112" s="210" t="s">
        <v>2620</v>
      </c>
      <c r="N112" s="135" t="s">
        <v>2455</v>
      </c>
      <c r="O112" s="134" t="s">
        <v>2457</v>
      </c>
      <c r="P112" s="137"/>
      <c r="Q112" s="209">
        <v>44330.587500000001</v>
      </c>
    </row>
    <row r="113" spans="1:17" s="96" customFormat="1" ht="18" x14ac:dyDescent="0.25">
      <c r="A113" s="134" t="str">
        <f>VLOOKUP(E113,'LISTADO ATM'!$A$2:$C$898,3,0)</f>
        <v>NORTE</v>
      </c>
      <c r="B113" s="129" t="s">
        <v>2593</v>
      </c>
      <c r="C113" s="136">
        <v>44329.772627314815</v>
      </c>
      <c r="D113" s="136" t="s">
        <v>2181</v>
      </c>
      <c r="E113" s="124">
        <v>956</v>
      </c>
      <c r="F113" s="158" t="str">
        <f>VLOOKUP(E113,VIP!$A$2:$O13173,2,0)</f>
        <v>DRBR956</v>
      </c>
      <c r="G113" s="134" t="str">
        <f>VLOOKUP(E113,'LISTADO ATM'!$A$2:$B$897,2,0)</f>
        <v xml:space="preserve">ATM Autoservicio El Jaya (SFM) </v>
      </c>
      <c r="H113" s="134" t="str">
        <f>VLOOKUP(E113,VIP!$A$2:$O18036,7,FALSE)</f>
        <v>Si</v>
      </c>
      <c r="I113" s="134" t="str">
        <f>VLOOKUP(E113,VIP!$A$2:$O10001,8,FALSE)</f>
        <v>Si</v>
      </c>
      <c r="J113" s="134" t="str">
        <f>VLOOKUP(E113,VIP!$A$2:$O9951,8,FALSE)</f>
        <v>Si</v>
      </c>
      <c r="K113" s="134" t="str">
        <f>VLOOKUP(E113,VIP!$A$2:$O13525,6,0)</f>
        <v>NO</v>
      </c>
      <c r="L113" s="125" t="s">
        <v>2219</v>
      </c>
      <c r="M113" s="210" t="s">
        <v>2620</v>
      </c>
      <c r="N113" s="135" t="s">
        <v>2455</v>
      </c>
      <c r="O113" s="134" t="s">
        <v>2483</v>
      </c>
      <c r="P113" s="137"/>
      <c r="Q113" s="209">
        <v>44330.488888888889</v>
      </c>
    </row>
    <row r="114" spans="1:17" s="96" customFormat="1" ht="18" x14ac:dyDescent="0.25">
      <c r="A114" s="134" t="str">
        <f>VLOOKUP(E114,'LISTADO ATM'!$A$2:$C$898,3,0)</f>
        <v>DISTRITO NACIONAL</v>
      </c>
      <c r="B114" s="129" t="s">
        <v>2596</v>
      </c>
      <c r="C114" s="136">
        <v>44329.769745370373</v>
      </c>
      <c r="D114" s="136" t="s">
        <v>2180</v>
      </c>
      <c r="E114" s="124">
        <v>784</v>
      </c>
      <c r="F114" s="158" t="str">
        <f>VLOOKUP(E114,VIP!$A$2:$O13176,2,0)</f>
        <v>DRBR762</v>
      </c>
      <c r="G114" s="134" t="str">
        <f>VLOOKUP(E114,'LISTADO ATM'!$A$2:$B$897,2,0)</f>
        <v xml:space="preserve">ATM Tribunal Superior Electoral </v>
      </c>
      <c r="H114" s="134" t="str">
        <f>VLOOKUP(E114,VIP!$A$2:$O18039,7,FALSE)</f>
        <v>Si</v>
      </c>
      <c r="I114" s="134" t="str">
        <f>VLOOKUP(E114,VIP!$A$2:$O10004,8,FALSE)</f>
        <v>Si</v>
      </c>
      <c r="J114" s="134" t="str">
        <f>VLOOKUP(E114,VIP!$A$2:$O9954,8,FALSE)</f>
        <v>Si</v>
      </c>
      <c r="K114" s="134" t="str">
        <f>VLOOKUP(E114,VIP!$A$2:$O13528,6,0)</f>
        <v>NO</v>
      </c>
      <c r="L114" s="125" t="s">
        <v>2219</v>
      </c>
      <c r="M114" s="210" t="s">
        <v>2620</v>
      </c>
      <c r="N114" s="135" t="s">
        <v>2455</v>
      </c>
      <c r="O114" s="134" t="s">
        <v>2457</v>
      </c>
      <c r="P114" s="137"/>
      <c r="Q114" s="209">
        <v>44330.478472222225</v>
      </c>
    </row>
    <row r="115" spans="1:17" s="96" customFormat="1" ht="18" x14ac:dyDescent="0.25">
      <c r="A115" s="134" t="str">
        <f>VLOOKUP(E115,'LISTADO ATM'!$A$2:$C$898,3,0)</f>
        <v>NORTE</v>
      </c>
      <c r="B115" s="129" t="s">
        <v>2597</v>
      </c>
      <c r="C115" s="136">
        <v>44329.767048611109</v>
      </c>
      <c r="D115" s="136" t="s">
        <v>2181</v>
      </c>
      <c r="E115" s="124">
        <v>950</v>
      </c>
      <c r="F115" s="158" t="str">
        <f>VLOOKUP(E115,VIP!$A$2:$O13177,2,0)</f>
        <v>DRBR12G</v>
      </c>
      <c r="G115" s="134" t="str">
        <f>VLOOKUP(E115,'LISTADO ATM'!$A$2:$B$897,2,0)</f>
        <v xml:space="preserve">ATM Oficina Monterrico </v>
      </c>
      <c r="H115" s="134" t="str">
        <f>VLOOKUP(E115,VIP!$A$2:$O18040,7,FALSE)</f>
        <v>Si</v>
      </c>
      <c r="I115" s="134" t="str">
        <f>VLOOKUP(E115,VIP!$A$2:$O10005,8,FALSE)</f>
        <v>Si</v>
      </c>
      <c r="J115" s="134" t="str">
        <f>VLOOKUP(E115,VIP!$A$2:$O9955,8,FALSE)</f>
        <v>Si</v>
      </c>
      <c r="K115" s="134" t="str">
        <f>VLOOKUP(E115,VIP!$A$2:$O13529,6,0)</f>
        <v>SI</v>
      </c>
      <c r="L115" s="125" t="s">
        <v>2219</v>
      </c>
      <c r="M115" s="210" t="s">
        <v>2620</v>
      </c>
      <c r="N115" s="135" t="s">
        <v>2455</v>
      </c>
      <c r="O115" s="134" t="s">
        <v>2483</v>
      </c>
      <c r="P115" s="137"/>
      <c r="Q115" s="209">
        <v>44330.490972222222</v>
      </c>
    </row>
    <row r="116" spans="1:17" s="96" customFormat="1" ht="18" x14ac:dyDescent="0.25">
      <c r="A116" s="134" t="str">
        <f>VLOOKUP(E116,'LISTADO ATM'!$A$2:$C$898,3,0)</f>
        <v>DISTRITO NACIONAL</v>
      </c>
      <c r="B116" s="129" t="s">
        <v>2600</v>
      </c>
      <c r="C116" s="136">
        <v>44329.697442129633</v>
      </c>
      <c r="D116" s="136" t="s">
        <v>2180</v>
      </c>
      <c r="E116" s="124">
        <v>389</v>
      </c>
      <c r="F116" s="158" t="str">
        <f>VLOOKUP(E116,VIP!$A$2:$O13180,2,0)</f>
        <v>DRBR389</v>
      </c>
      <c r="G116" s="134" t="str">
        <f>VLOOKUP(E116,'LISTADO ATM'!$A$2:$B$897,2,0)</f>
        <v xml:space="preserve">ATM Casino Hotel Princess </v>
      </c>
      <c r="H116" s="134" t="str">
        <f>VLOOKUP(E116,VIP!$A$2:$O18043,7,FALSE)</f>
        <v>Si</v>
      </c>
      <c r="I116" s="134" t="str">
        <f>VLOOKUP(E116,VIP!$A$2:$O10008,8,FALSE)</f>
        <v>Si</v>
      </c>
      <c r="J116" s="134" t="str">
        <f>VLOOKUP(E116,VIP!$A$2:$O9958,8,FALSE)</f>
        <v>Si</v>
      </c>
      <c r="K116" s="134" t="str">
        <f>VLOOKUP(E116,VIP!$A$2:$O13532,6,0)</f>
        <v>NO</v>
      </c>
      <c r="L116" s="125" t="s">
        <v>2219</v>
      </c>
      <c r="M116" s="210" t="s">
        <v>2620</v>
      </c>
      <c r="N116" s="135" t="s">
        <v>2455</v>
      </c>
      <c r="O116" s="134" t="s">
        <v>2457</v>
      </c>
      <c r="P116" s="137"/>
      <c r="Q116" s="209">
        <v>44330.48333333333</v>
      </c>
    </row>
    <row r="117" spans="1:17" s="96" customFormat="1" ht="18" x14ac:dyDescent="0.25">
      <c r="A117" s="134" t="str">
        <f>VLOOKUP(E117,'LISTADO ATM'!$A$2:$C$898,3,0)</f>
        <v>DISTRITO NACIONAL</v>
      </c>
      <c r="B117" s="129" t="s">
        <v>2582</v>
      </c>
      <c r="C117" s="136">
        <v>44329.559953703705</v>
      </c>
      <c r="D117" s="136" t="s">
        <v>2180</v>
      </c>
      <c r="E117" s="124">
        <v>87</v>
      </c>
      <c r="F117" s="158" t="str">
        <f>VLOOKUP(E117,VIP!$A$2:$O13167,2,0)</f>
        <v>DRBR087</v>
      </c>
      <c r="G117" s="134" t="str">
        <f>VLOOKUP(E117,'LISTADO ATM'!$A$2:$B$897,2,0)</f>
        <v xml:space="preserve">ATM Autoservicio Sarasota </v>
      </c>
      <c r="H117" s="134" t="str">
        <f>VLOOKUP(E117,VIP!$A$2:$O18030,7,FALSE)</f>
        <v>Si</v>
      </c>
      <c r="I117" s="134" t="str">
        <f>VLOOKUP(E117,VIP!$A$2:$O9995,8,FALSE)</f>
        <v>Si</v>
      </c>
      <c r="J117" s="134" t="str">
        <f>VLOOKUP(E117,VIP!$A$2:$O9945,8,FALSE)</f>
        <v>Si</v>
      </c>
      <c r="K117" s="134" t="str">
        <f>VLOOKUP(E117,VIP!$A$2:$O13519,6,0)</f>
        <v>NO</v>
      </c>
      <c r="L117" s="125" t="s">
        <v>2219</v>
      </c>
      <c r="M117" s="210" t="s">
        <v>2620</v>
      </c>
      <c r="N117" s="135" t="s">
        <v>2567</v>
      </c>
      <c r="O117" s="134" t="s">
        <v>2457</v>
      </c>
      <c r="P117" s="137"/>
      <c r="Q117" s="209">
        <v>44330.470138888886</v>
      </c>
    </row>
    <row r="118" spans="1:17" s="96" customFormat="1" ht="18" x14ac:dyDescent="0.25">
      <c r="A118" s="134" t="str">
        <f>VLOOKUP(E118,'LISTADO ATM'!$A$2:$C$898,3,0)</f>
        <v>DISTRITO NACIONAL</v>
      </c>
      <c r="B118" s="129" t="s">
        <v>2585</v>
      </c>
      <c r="C118" s="136">
        <v>44329.509641203702</v>
      </c>
      <c r="D118" s="136" t="s">
        <v>2180</v>
      </c>
      <c r="E118" s="124">
        <v>160</v>
      </c>
      <c r="F118" s="158" t="str">
        <f>VLOOKUP(E118,VIP!$A$2:$O13176,2,0)</f>
        <v>DRBR160</v>
      </c>
      <c r="G118" s="134" t="str">
        <f>VLOOKUP(E118,'LISTADO ATM'!$A$2:$B$897,2,0)</f>
        <v xml:space="preserve">ATM Oficina Herrera </v>
      </c>
      <c r="H118" s="134" t="str">
        <f>VLOOKUP(E118,VIP!$A$2:$O18039,7,FALSE)</f>
        <v>Si</v>
      </c>
      <c r="I118" s="134" t="str">
        <f>VLOOKUP(E118,VIP!$A$2:$O10004,8,FALSE)</f>
        <v>Si</v>
      </c>
      <c r="J118" s="134" t="str">
        <f>VLOOKUP(E118,VIP!$A$2:$O9954,8,FALSE)</f>
        <v>Si</v>
      </c>
      <c r="K118" s="134" t="str">
        <f>VLOOKUP(E118,VIP!$A$2:$O13528,6,0)</f>
        <v>NO</v>
      </c>
      <c r="L118" s="125" t="s">
        <v>2219</v>
      </c>
      <c r="M118" s="210" t="s">
        <v>2620</v>
      </c>
      <c r="N118" s="135" t="s">
        <v>2567</v>
      </c>
      <c r="O118" s="134" t="s">
        <v>2457</v>
      </c>
      <c r="P118" s="137"/>
      <c r="Q118" s="209">
        <v>44330.400000000001</v>
      </c>
    </row>
    <row r="119" spans="1:17" s="96" customFormat="1" ht="18" x14ac:dyDescent="0.25">
      <c r="A119" s="134" t="str">
        <f>VLOOKUP(E119,'LISTADO ATM'!$A$2:$C$898,3,0)</f>
        <v>ESTE</v>
      </c>
      <c r="B119" s="129" t="s">
        <v>2586</v>
      </c>
      <c r="C119" s="136">
        <v>44329.508043981485</v>
      </c>
      <c r="D119" s="136" t="s">
        <v>2180</v>
      </c>
      <c r="E119" s="124">
        <v>959</v>
      </c>
      <c r="F119" s="158" t="str">
        <f>VLOOKUP(E119,VIP!$A$2:$O13178,2,0)</f>
        <v>DRBR959</v>
      </c>
      <c r="G119" s="134" t="str">
        <f>VLOOKUP(E119,'LISTADO ATM'!$A$2:$B$897,2,0)</f>
        <v>ATM Estación Next Bavaro</v>
      </c>
      <c r="H119" s="134" t="str">
        <f>VLOOKUP(E119,VIP!$A$2:$O18041,7,FALSE)</f>
        <v>Si</v>
      </c>
      <c r="I119" s="134" t="str">
        <f>VLOOKUP(E119,VIP!$A$2:$O10006,8,FALSE)</f>
        <v>Si</v>
      </c>
      <c r="J119" s="134" t="str">
        <f>VLOOKUP(E119,VIP!$A$2:$O9956,8,FALSE)</f>
        <v>Si</v>
      </c>
      <c r="K119" s="134" t="str">
        <f>VLOOKUP(E119,VIP!$A$2:$O13530,6,0)</f>
        <v>NO</v>
      </c>
      <c r="L119" s="125" t="s">
        <v>2219</v>
      </c>
      <c r="M119" s="210" t="s">
        <v>2620</v>
      </c>
      <c r="N119" s="135" t="s">
        <v>2567</v>
      </c>
      <c r="O119" s="134" t="s">
        <v>2457</v>
      </c>
      <c r="P119" s="137"/>
      <c r="Q119" s="209">
        <v>44330.575694444444</v>
      </c>
    </row>
    <row r="120" spans="1:17" s="96" customFormat="1" ht="18" x14ac:dyDescent="0.25">
      <c r="A120" s="134" t="str">
        <f>VLOOKUP(E120,'LISTADO ATM'!$A$2:$C$898,3,0)</f>
        <v>SUR</v>
      </c>
      <c r="B120" s="129" t="s">
        <v>2575</v>
      </c>
      <c r="C120" s="136">
        <v>44328.502858796295</v>
      </c>
      <c r="D120" s="136" t="s">
        <v>2180</v>
      </c>
      <c r="E120" s="124">
        <v>135</v>
      </c>
      <c r="F120" s="158" t="str">
        <f>VLOOKUP(E120,VIP!$A$2:$O13126,2,0)</f>
        <v>DRBR135</v>
      </c>
      <c r="G120" s="134" t="str">
        <f>VLOOKUP(E120,'LISTADO ATM'!$A$2:$B$897,2,0)</f>
        <v xml:space="preserve">ATM Oficina Las Dunas Baní </v>
      </c>
      <c r="H120" s="134" t="str">
        <f>VLOOKUP(E120,VIP!$A$2:$O17989,7,FALSE)</f>
        <v>Si</v>
      </c>
      <c r="I120" s="134" t="str">
        <f>VLOOKUP(E120,VIP!$A$2:$O9954,8,FALSE)</f>
        <v>Si</v>
      </c>
      <c r="J120" s="134" t="str">
        <f>VLOOKUP(E120,VIP!$A$2:$O9904,8,FALSE)</f>
        <v>Si</v>
      </c>
      <c r="K120" s="134" t="str">
        <f>VLOOKUP(E120,VIP!$A$2:$O13478,6,0)</f>
        <v>SI</v>
      </c>
      <c r="L120" s="125" t="s">
        <v>2219</v>
      </c>
      <c r="M120" s="210" t="s">
        <v>2620</v>
      </c>
      <c r="N120" s="135" t="s">
        <v>2567</v>
      </c>
      <c r="O120" s="134" t="s">
        <v>2457</v>
      </c>
      <c r="P120" s="137"/>
      <c r="Q120" s="209">
        <v>44330.490277777775</v>
      </c>
    </row>
    <row r="121" spans="1:17" s="96" customFormat="1" ht="18" x14ac:dyDescent="0.25">
      <c r="A121" s="134" t="str">
        <f>VLOOKUP(E121,'LISTADO ATM'!$A$2:$C$898,3,0)</f>
        <v>ESTE</v>
      </c>
      <c r="B121" s="129" t="s">
        <v>2574</v>
      </c>
      <c r="C121" s="136">
        <v>44328.042384259257</v>
      </c>
      <c r="D121" s="136" t="s">
        <v>2180</v>
      </c>
      <c r="E121" s="124">
        <v>68</v>
      </c>
      <c r="F121" s="158" t="str">
        <f>VLOOKUP(E121,VIP!$A$2:$O13102,2,0)</f>
        <v>DRBR068</v>
      </c>
      <c r="G121" s="134" t="str">
        <f>VLOOKUP(E121,'LISTADO ATM'!$A$2:$B$897,2,0)</f>
        <v xml:space="preserve">ATM Hotel Nickelodeon (Punta Cana) </v>
      </c>
      <c r="H121" s="134" t="str">
        <f>VLOOKUP(E121,VIP!$A$2:$O17965,7,FALSE)</f>
        <v>Si</v>
      </c>
      <c r="I121" s="134" t="str">
        <f>VLOOKUP(E121,VIP!$A$2:$O9930,8,FALSE)</f>
        <v>Si</v>
      </c>
      <c r="J121" s="134" t="str">
        <f>VLOOKUP(E121,VIP!$A$2:$O9880,8,FALSE)</f>
        <v>Si</v>
      </c>
      <c r="K121" s="134" t="str">
        <f>VLOOKUP(E121,VIP!$A$2:$O13454,6,0)</f>
        <v>NO</v>
      </c>
      <c r="L121" s="125" t="s">
        <v>2219</v>
      </c>
      <c r="M121" s="210" t="s">
        <v>2620</v>
      </c>
      <c r="N121" s="135" t="s">
        <v>2567</v>
      </c>
      <c r="O121" s="134" t="s">
        <v>2457</v>
      </c>
      <c r="P121" s="137"/>
      <c r="Q121" s="209">
        <v>44330.45</v>
      </c>
    </row>
    <row r="122" spans="1:17" s="96" customFormat="1" ht="18" x14ac:dyDescent="0.25">
      <c r="A122" s="134" t="str">
        <f>VLOOKUP(E122,'LISTADO ATM'!$A$2:$C$898,3,0)</f>
        <v>SUR</v>
      </c>
      <c r="B122" s="129" t="s">
        <v>2675</v>
      </c>
      <c r="C122" s="136">
        <v>44330.59652777778</v>
      </c>
      <c r="D122" s="136" t="s">
        <v>2474</v>
      </c>
      <c r="E122" s="124">
        <v>885</v>
      </c>
      <c r="F122" s="158" t="str">
        <f>VLOOKUP(E122,VIP!$A$2:$O13207,2,0)</f>
        <v>DRBR885</v>
      </c>
      <c r="G122" s="134" t="str">
        <f>VLOOKUP(E122,'LISTADO ATM'!$A$2:$B$897,2,0)</f>
        <v xml:space="preserve">ATM UNP Rancho Arriba </v>
      </c>
      <c r="H122" s="134" t="str">
        <f>VLOOKUP(E122,VIP!$A$2:$O18070,7,FALSE)</f>
        <v>Si</v>
      </c>
      <c r="I122" s="134" t="str">
        <f>VLOOKUP(E122,VIP!$A$2:$O10035,8,FALSE)</f>
        <v>Si</v>
      </c>
      <c r="J122" s="134" t="str">
        <f>VLOOKUP(E122,VIP!$A$2:$O9985,8,FALSE)</f>
        <v>Si</v>
      </c>
      <c r="K122" s="134" t="str">
        <f>VLOOKUP(E122,VIP!$A$2:$O13559,6,0)</f>
        <v>NO</v>
      </c>
      <c r="L122" s="125" t="s">
        <v>2633</v>
      </c>
      <c r="M122" s="210" t="s">
        <v>2620</v>
      </c>
      <c r="N122" s="135" t="s">
        <v>2634</v>
      </c>
      <c r="O122" s="134" t="s">
        <v>2636</v>
      </c>
      <c r="P122" s="137" t="s">
        <v>2637</v>
      </c>
      <c r="Q122" s="209" t="s">
        <v>2633</v>
      </c>
    </row>
    <row r="123" spans="1:17" s="96" customFormat="1" ht="18" x14ac:dyDescent="0.25">
      <c r="A123" s="134" t="str">
        <f>VLOOKUP(E123,'LISTADO ATM'!$A$2:$C$898,3,0)</f>
        <v>DISTRITO NACIONAL</v>
      </c>
      <c r="B123" s="129">
        <v>3335887111</v>
      </c>
      <c r="C123" s="136">
        <v>44330.51458333333</v>
      </c>
      <c r="D123" s="136" t="s">
        <v>2474</v>
      </c>
      <c r="E123" s="124">
        <v>973</v>
      </c>
      <c r="F123" s="158" t="str">
        <f>VLOOKUP(E123,VIP!$A$2:$O13210,2,0)</f>
        <v>DRBR912</v>
      </c>
      <c r="G123" s="134" t="str">
        <f>VLOOKUP(E123,'LISTADO ATM'!$A$2:$B$897,2,0)</f>
        <v xml:space="preserve">ATM Oficina Sabana de la Mar </v>
      </c>
      <c r="H123" s="134" t="str">
        <f>VLOOKUP(E123,VIP!$A$2:$O18073,7,FALSE)</f>
        <v>Si</v>
      </c>
      <c r="I123" s="134" t="str">
        <f>VLOOKUP(E123,VIP!$A$2:$O10038,8,FALSE)</f>
        <v>Si</v>
      </c>
      <c r="J123" s="134" t="str">
        <f>VLOOKUP(E123,VIP!$A$2:$O9988,8,FALSE)</f>
        <v>Si</v>
      </c>
      <c r="K123" s="134" t="str">
        <f>VLOOKUP(E123,VIP!$A$2:$O13562,6,0)</f>
        <v>NO</v>
      </c>
      <c r="L123" s="125" t="s">
        <v>2633</v>
      </c>
      <c r="M123" s="210" t="s">
        <v>2620</v>
      </c>
      <c r="N123" s="135" t="s">
        <v>2634</v>
      </c>
      <c r="O123" s="134" t="s">
        <v>2636</v>
      </c>
      <c r="P123" s="210" t="s">
        <v>2637</v>
      </c>
      <c r="Q123" s="209" t="s">
        <v>2633</v>
      </c>
    </row>
    <row r="124" spans="1:17" s="96" customFormat="1" ht="18" x14ac:dyDescent="0.25">
      <c r="A124" s="134" t="str">
        <f>VLOOKUP(E124,'LISTADO ATM'!$A$2:$C$898,3,0)</f>
        <v>NORTE</v>
      </c>
      <c r="B124" s="129">
        <v>3335886671</v>
      </c>
      <c r="C124" s="136">
        <v>44330.393750000003</v>
      </c>
      <c r="D124" s="136" t="s">
        <v>2474</v>
      </c>
      <c r="E124" s="124">
        <v>98</v>
      </c>
      <c r="F124" s="158" t="str">
        <f>VLOOKUP(E124,VIP!$A$2:$O13184,2,0)</f>
        <v>DRBR098</v>
      </c>
      <c r="G124" s="134" t="str">
        <f>VLOOKUP(E124,'LISTADO ATM'!$A$2:$B$897,2,0)</f>
        <v xml:space="preserve">ATM UNP Pimentel </v>
      </c>
      <c r="H124" s="134" t="str">
        <f>VLOOKUP(E124,VIP!$A$2:$O18047,7,FALSE)</f>
        <v>Si</v>
      </c>
      <c r="I124" s="134" t="str">
        <f>VLOOKUP(E124,VIP!$A$2:$O10012,8,FALSE)</f>
        <v>Si</v>
      </c>
      <c r="J124" s="134" t="str">
        <f>VLOOKUP(E124,VIP!$A$2:$O9962,8,FALSE)</f>
        <v>Si</v>
      </c>
      <c r="K124" s="134" t="str">
        <f>VLOOKUP(E124,VIP!$A$2:$O13536,6,0)</f>
        <v>NO</v>
      </c>
      <c r="L124" s="125" t="s">
        <v>2633</v>
      </c>
      <c r="M124" s="210" t="s">
        <v>2620</v>
      </c>
      <c r="N124" s="135" t="s">
        <v>2634</v>
      </c>
      <c r="O124" s="134" t="s">
        <v>2636</v>
      </c>
      <c r="P124" s="210" t="s">
        <v>2637</v>
      </c>
      <c r="Q124" s="209" t="s">
        <v>2633</v>
      </c>
    </row>
    <row r="125" spans="1:17" s="96" customFormat="1" ht="18" x14ac:dyDescent="0.25">
      <c r="A125" s="134" t="str">
        <f>VLOOKUP(E125,'LISTADO ATM'!$A$2:$C$898,3,0)</f>
        <v>DISTRITO NACIONAL</v>
      </c>
      <c r="B125" s="129" t="s">
        <v>2687</v>
      </c>
      <c r="C125" s="136">
        <v>44330.764236111114</v>
      </c>
      <c r="D125" s="136" t="s">
        <v>2180</v>
      </c>
      <c r="E125" s="124">
        <v>527</v>
      </c>
      <c r="F125" s="158" t="str">
        <f>VLOOKUP(E125,VIP!$A$2:$O13201,2,0)</f>
        <v>DRBR527</v>
      </c>
      <c r="G125" s="134" t="str">
        <f>VLOOKUP(E125,'LISTADO ATM'!$A$2:$B$897,2,0)</f>
        <v>ATM Oficina Zona Oriental II</v>
      </c>
      <c r="H125" s="134" t="str">
        <f>VLOOKUP(E125,VIP!$A$2:$O18064,7,FALSE)</f>
        <v>Si</v>
      </c>
      <c r="I125" s="134" t="str">
        <f>VLOOKUP(E125,VIP!$A$2:$O10029,8,FALSE)</f>
        <v>Si</v>
      </c>
      <c r="J125" s="134" t="str">
        <f>VLOOKUP(E125,VIP!$A$2:$O9979,8,FALSE)</f>
        <v>Si</v>
      </c>
      <c r="K125" s="134" t="str">
        <f>VLOOKUP(E125,VIP!$A$2:$O13553,6,0)</f>
        <v>SI</v>
      </c>
      <c r="L125" s="125" t="s">
        <v>2693</v>
      </c>
      <c r="M125" s="135" t="s">
        <v>2448</v>
      </c>
      <c r="N125" s="135" t="s">
        <v>2455</v>
      </c>
      <c r="O125" s="134" t="s">
        <v>2457</v>
      </c>
      <c r="P125" s="137"/>
      <c r="Q125" s="159" t="s">
        <v>2693</v>
      </c>
    </row>
  </sheetData>
  <autoFilter ref="A4:Q4">
    <sortState ref="A5:Q125">
      <sortCondition descending="1" ref="L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126:B1048576 B1:B28">
    <cfRule type="duplicateValues" dxfId="154" priority="239"/>
  </conditionalFormatting>
  <conditionalFormatting sqref="E17:E29">
    <cfRule type="duplicateValues" dxfId="153" priority="237"/>
  </conditionalFormatting>
  <conditionalFormatting sqref="B29">
    <cfRule type="duplicateValues" dxfId="152" priority="234"/>
  </conditionalFormatting>
  <conditionalFormatting sqref="E29">
    <cfRule type="duplicateValues" dxfId="151" priority="233"/>
  </conditionalFormatting>
  <conditionalFormatting sqref="B30">
    <cfRule type="duplicateValues" dxfId="150" priority="228"/>
  </conditionalFormatting>
  <conditionalFormatting sqref="B126:B1048576 B1:B41">
    <cfRule type="duplicateValues" dxfId="149" priority="119646"/>
  </conditionalFormatting>
  <conditionalFormatting sqref="B42:B45">
    <cfRule type="duplicateValues" dxfId="148" priority="218"/>
  </conditionalFormatting>
  <conditionalFormatting sqref="E41:E45">
    <cfRule type="duplicateValues" dxfId="147" priority="217"/>
  </conditionalFormatting>
  <conditionalFormatting sqref="E41:E45">
    <cfRule type="duplicateValues" dxfId="146" priority="216"/>
  </conditionalFormatting>
  <conditionalFormatting sqref="E41:E45">
    <cfRule type="duplicateValues" dxfId="145" priority="214"/>
    <cfRule type="duplicateValues" dxfId="144" priority="215"/>
  </conditionalFormatting>
  <conditionalFormatting sqref="E41:E45">
    <cfRule type="duplicateValues" dxfId="143" priority="213"/>
  </conditionalFormatting>
  <conditionalFormatting sqref="E41:E45">
    <cfRule type="duplicateValues" dxfId="142" priority="212"/>
  </conditionalFormatting>
  <conditionalFormatting sqref="E17:E28">
    <cfRule type="duplicateValues" dxfId="141" priority="119656"/>
  </conditionalFormatting>
  <conditionalFormatting sqref="E30">
    <cfRule type="duplicateValues" dxfId="140" priority="119691"/>
  </conditionalFormatting>
  <conditionalFormatting sqref="E46:E47">
    <cfRule type="duplicateValues" dxfId="139" priority="209"/>
  </conditionalFormatting>
  <conditionalFormatting sqref="E46:E47">
    <cfRule type="duplicateValues" dxfId="138" priority="208"/>
  </conditionalFormatting>
  <conditionalFormatting sqref="E46:E47">
    <cfRule type="duplicateValues" dxfId="137" priority="206"/>
    <cfRule type="duplicateValues" dxfId="136" priority="207"/>
  </conditionalFormatting>
  <conditionalFormatting sqref="E46:E47">
    <cfRule type="duplicateValues" dxfId="135" priority="196"/>
    <cfRule type="duplicateValues" dxfId="134" priority="197"/>
    <cfRule type="duplicateValues" dxfId="133" priority="205"/>
  </conditionalFormatting>
  <conditionalFormatting sqref="B46:B47">
    <cfRule type="duplicateValues" dxfId="132" priority="204"/>
  </conditionalFormatting>
  <conditionalFormatting sqref="E46:E47">
    <cfRule type="duplicateValues" dxfId="131" priority="203"/>
  </conditionalFormatting>
  <conditionalFormatting sqref="E46:E47">
    <cfRule type="duplicateValues" dxfId="130" priority="202"/>
  </conditionalFormatting>
  <conditionalFormatting sqref="E46:E47">
    <cfRule type="duplicateValues" dxfId="129" priority="200"/>
    <cfRule type="duplicateValues" dxfId="128" priority="201"/>
  </conditionalFormatting>
  <conditionalFormatting sqref="E46:E47">
    <cfRule type="duplicateValues" dxfId="127" priority="199"/>
  </conditionalFormatting>
  <conditionalFormatting sqref="E46:E47">
    <cfRule type="duplicateValues" dxfId="126" priority="198"/>
  </conditionalFormatting>
  <conditionalFormatting sqref="E126:E1048576 E1:E47">
    <cfRule type="duplicateValues" dxfId="125" priority="177"/>
  </conditionalFormatting>
  <conditionalFormatting sqref="E126:E1048576 E41:E45 E29:E30 E1:E4">
    <cfRule type="duplicateValues" dxfId="124" priority="119712"/>
  </conditionalFormatting>
  <conditionalFormatting sqref="E126:E1048576 E41:E45 E29:E30 E1:E16">
    <cfRule type="duplicateValues" dxfId="123" priority="119722"/>
  </conditionalFormatting>
  <conditionalFormatting sqref="E126:E1048576 E41:E45 E1:E30">
    <cfRule type="duplicateValues" dxfId="122" priority="119728"/>
    <cfRule type="duplicateValues" dxfId="121" priority="119729"/>
  </conditionalFormatting>
  <conditionalFormatting sqref="E126:E1048576 E1:E45">
    <cfRule type="duplicateValues" dxfId="120" priority="119738"/>
    <cfRule type="duplicateValues" dxfId="119" priority="119739"/>
    <cfRule type="duplicateValues" dxfId="118" priority="119740"/>
  </conditionalFormatting>
  <conditionalFormatting sqref="E126:E1048576">
    <cfRule type="duplicateValues" dxfId="117" priority="119754"/>
  </conditionalFormatting>
  <conditionalFormatting sqref="E5:E12">
    <cfRule type="duplicateValues" dxfId="116" priority="119928"/>
  </conditionalFormatting>
  <conditionalFormatting sqref="E13:E16">
    <cfRule type="duplicateValues" dxfId="115" priority="119956"/>
  </conditionalFormatting>
  <conditionalFormatting sqref="E31:E40">
    <cfRule type="duplicateValues" dxfId="114" priority="120044"/>
  </conditionalFormatting>
  <conditionalFormatting sqref="E31:E40">
    <cfRule type="duplicateValues" dxfId="113" priority="120046"/>
    <cfRule type="duplicateValues" dxfId="112" priority="120047"/>
  </conditionalFormatting>
  <conditionalFormatting sqref="B31:B40">
    <cfRule type="duplicateValues" dxfId="111" priority="120050"/>
  </conditionalFormatting>
  <conditionalFormatting sqref="E104:E113">
    <cfRule type="duplicateValues" dxfId="110" priority="30"/>
  </conditionalFormatting>
  <conditionalFormatting sqref="E104:E113">
    <cfRule type="duplicateValues" dxfId="109" priority="29"/>
  </conditionalFormatting>
  <conditionalFormatting sqref="E104:E113">
    <cfRule type="duplicateValues" dxfId="108" priority="27"/>
    <cfRule type="duplicateValues" dxfId="107" priority="28"/>
  </conditionalFormatting>
  <conditionalFormatting sqref="E104:E113">
    <cfRule type="duplicateValues" dxfId="106" priority="17"/>
    <cfRule type="duplicateValues" dxfId="105" priority="18"/>
    <cfRule type="duplicateValues" dxfId="104" priority="26"/>
  </conditionalFormatting>
  <conditionalFormatting sqref="B104:B113">
    <cfRule type="duplicateValues" dxfId="103" priority="25"/>
  </conditionalFormatting>
  <conditionalFormatting sqref="E104:E113">
    <cfRule type="duplicateValues" dxfId="102" priority="24"/>
  </conditionalFormatting>
  <conditionalFormatting sqref="E104:E113">
    <cfRule type="duplicateValues" dxfId="101" priority="23"/>
  </conditionalFormatting>
  <conditionalFormatting sqref="E104:E113">
    <cfRule type="duplicateValues" dxfId="100" priority="21"/>
    <cfRule type="duplicateValues" dxfId="99" priority="22"/>
  </conditionalFormatting>
  <conditionalFormatting sqref="E104:E113">
    <cfRule type="duplicateValues" dxfId="98" priority="20"/>
  </conditionalFormatting>
  <conditionalFormatting sqref="E104:E113">
    <cfRule type="duplicateValues" dxfId="97" priority="19"/>
  </conditionalFormatting>
  <conditionalFormatting sqref="E104:E113">
    <cfRule type="duplicateValues" dxfId="96" priority="16"/>
  </conditionalFormatting>
  <conditionalFormatting sqref="E114:E125">
    <cfRule type="duplicateValues" dxfId="95" priority="15"/>
  </conditionalFormatting>
  <conditionalFormatting sqref="E114:E125">
    <cfRule type="duplicateValues" dxfId="94" priority="14"/>
  </conditionalFormatting>
  <conditionalFormatting sqref="E114:E125">
    <cfRule type="duplicateValues" dxfId="93" priority="12"/>
    <cfRule type="duplicateValues" dxfId="92" priority="13"/>
  </conditionalFormatting>
  <conditionalFormatting sqref="E114:E125">
    <cfRule type="duplicateValues" dxfId="91" priority="2"/>
    <cfRule type="duplicateValues" dxfId="90" priority="3"/>
    <cfRule type="duplicateValues" dxfId="89" priority="11"/>
  </conditionalFormatting>
  <conditionalFormatting sqref="B114:B125">
    <cfRule type="duplicateValues" dxfId="88" priority="10"/>
  </conditionalFormatting>
  <conditionalFormatting sqref="E114:E125">
    <cfRule type="duplicateValues" dxfId="87" priority="9"/>
  </conditionalFormatting>
  <conditionalFormatting sqref="E114:E125">
    <cfRule type="duplicateValues" dxfId="86" priority="8"/>
  </conditionalFormatting>
  <conditionalFormatting sqref="E114:E125">
    <cfRule type="duplicateValues" dxfId="85" priority="6"/>
    <cfRule type="duplicateValues" dxfId="84" priority="7"/>
  </conditionalFormatting>
  <conditionalFormatting sqref="E114:E125">
    <cfRule type="duplicateValues" dxfId="83" priority="5"/>
  </conditionalFormatting>
  <conditionalFormatting sqref="E114:E125">
    <cfRule type="duplicateValues" dxfId="82" priority="4"/>
  </conditionalFormatting>
  <conditionalFormatting sqref="E114:E125">
    <cfRule type="duplicateValues" dxfId="81" priority="1"/>
  </conditionalFormatting>
  <conditionalFormatting sqref="E48:E103">
    <cfRule type="duplicateValues" dxfId="6" priority="120156"/>
  </conditionalFormatting>
  <conditionalFormatting sqref="E48:E103">
    <cfRule type="duplicateValues" dxfId="5" priority="120158"/>
    <cfRule type="duplicateValues" dxfId="4" priority="120159"/>
  </conditionalFormatting>
  <conditionalFormatting sqref="E48:E103">
    <cfRule type="duplicateValues" dxfId="3" priority="120162"/>
    <cfRule type="duplicateValues" dxfId="2" priority="120163"/>
    <cfRule type="duplicateValues" dxfId="1" priority="120164"/>
  </conditionalFormatting>
  <conditionalFormatting sqref="B48:B103">
    <cfRule type="duplicateValues" dxfId="0" priority="120168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16" zoomScale="85" zoomScaleNormal="85" workbookViewId="0">
      <selection activeCell="G8" sqref="G8"/>
    </sheetView>
  </sheetViews>
  <sheetFormatPr baseColWidth="10" defaultColWidth="23.42578125" defaultRowHeight="15" x14ac:dyDescent="0.25"/>
  <cols>
    <col min="1" max="2" width="23.42578125" style="96"/>
    <col min="3" max="3" width="43.7109375" style="96" customWidth="1"/>
    <col min="4" max="5" width="41.42578125" style="96" customWidth="1"/>
    <col min="6" max="16384" width="23.42578125" style="96"/>
  </cols>
  <sheetData>
    <row r="1" spans="1:5" ht="22.5" x14ac:dyDescent="0.25">
      <c r="A1" s="182" t="s">
        <v>2150</v>
      </c>
      <c r="B1" s="183"/>
      <c r="C1" s="183"/>
      <c r="D1" s="183"/>
      <c r="E1" s="184"/>
    </row>
    <row r="2" spans="1:5" ht="25.5" x14ac:dyDescent="0.25">
      <c r="A2" s="185" t="s">
        <v>2453</v>
      </c>
      <c r="B2" s="186"/>
      <c r="C2" s="186"/>
      <c r="D2" s="186"/>
      <c r="E2" s="187"/>
    </row>
    <row r="3" spans="1:5" ht="18" x14ac:dyDescent="0.25">
      <c r="B3" s="98"/>
      <c r="C3" s="98"/>
      <c r="D3" s="98"/>
      <c r="E3" s="105"/>
    </row>
    <row r="4" spans="1:5" ht="18.75" thickBot="1" x14ac:dyDescent="0.3">
      <c r="A4" s="104" t="s">
        <v>2413</v>
      </c>
      <c r="B4" s="126">
        <v>44330.25</v>
      </c>
      <c r="C4" s="98"/>
      <c r="D4" s="98"/>
      <c r="E4" s="106"/>
    </row>
    <row r="5" spans="1:5" ht="18.75" thickBot="1" x14ac:dyDescent="0.3">
      <c r="A5" s="104" t="s">
        <v>2414</v>
      </c>
      <c r="B5" s="126">
        <v>44330.708333333336</v>
      </c>
      <c r="C5" s="148"/>
      <c r="D5" s="98"/>
      <c r="E5" s="106"/>
    </row>
    <row r="6" spans="1:5" ht="18" x14ac:dyDescent="0.25">
      <c r="B6" s="98"/>
      <c r="C6" s="98"/>
      <c r="D6" s="98"/>
      <c r="E6" s="107"/>
    </row>
    <row r="7" spans="1:5" ht="18" x14ac:dyDescent="0.25">
      <c r="A7" s="188" t="s">
        <v>2415</v>
      </c>
      <c r="B7" s="189"/>
      <c r="C7" s="189"/>
      <c r="D7" s="189"/>
      <c r="E7" s="190"/>
    </row>
    <row r="8" spans="1:5" ht="18" x14ac:dyDescent="0.25">
      <c r="A8" s="99" t="s">
        <v>15</v>
      </c>
      <c r="B8" s="99" t="s">
        <v>2416</v>
      </c>
      <c r="C8" s="99" t="s">
        <v>46</v>
      </c>
      <c r="D8" s="149" t="s">
        <v>2419</v>
      </c>
      <c r="E8" s="99" t="s">
        <v>2417</v>
      </c>
    </row>
    <row r="9" spans="1:5" ht="36" x14ac:dyDescent="0.25">
      <c r="A9" s="142" t="str">
        <f>VLOOKUP(B9,'[1]LISTADO ATM'!$A$2:$C$821,3,0)</f>
        <v>DISTRITO NACIONAL</v>
      </c>
      <c r="B9" s="127">
        <v>911</v>
      </c>
      <c r="C9" s="129" t="str">
        <f>VLOOKUP(B9,'[1]LISTADO ATM'!$A$2:$B$821,2,0)</f>
        <v xml:space="preserve">ATM Oficina Venezuela II </v>
      </c>
      <c r="D9" s="128" t="s">
        <v>2565</v>
      </c>
      <c r="E9" s="129">
        <v>3335885000</v>
      </c>
    </row>
    <row r="10" spans="1:5" ht="18" x14ac:dyDescent="0.25">
      <c r="A10" s="142" t="str">
        <f>VLOOKUP(B10,'[1]LISTADO ATM'!$A$2:$C$821,3,0)</f>
        <v>SUR</v>
      </c>
      <c r="B10" s="127">
        <v>252</v>
      </c>
      <c r="C10" s="129" t="str">
        <f>VLOOKUP(B10,'[1]LISTADO ATM'!$A$2:$B$821,2,0)</f>
        <v xml:space="preserve">ATM Banco Agrícola (Barahona) </v>
      </c>
      <c r="D10" s="128" t="s">
        <v>2565</v>
      </c>
      <c r="E10" s="131">
        <v>3335886326</v>
      </c>
    </row>
    <row r="11" spans="1:5" ht="36" x14ac:dyDescent="0.25">
      <c r="A11" s="142" t="str">
        <f>VLOOKUP(B11,'[1]LISTADO ATM'!$A$2:$C$821,3,0)</f>
        <v>DISTRITO NACIONAL</v>
      </c>
      <c r="B11" s="127">
        <v>24</v>
      </c>
      <c r="C11" s="129" t="str">
        <f>VLOOKUP(B11,'[1]LISTADO ATM'!$A$2:$B$821,2,0)</f>
        <v xml:space="preserve">ATM Oficina Eusebio Manzueta </v>
      </c>
      <c r="D11" s="128" t="s">
        <v>2565</v>
      </c>
      <c r="E11" s="131">
        <v>3335886433</v>
      </c>
    </row>
    <row r="12" spans="1:5" ht="36" x14ac:dyDescent="0.25">
      <c r="A12" s="142" t="str">
        <f>VLOOKUP(B12,'[1]LISTADO ATM'!$A$2:$C$821,3,0)</f>
        <v>DISTRITO NACIONAL</v>
      </c>
      <c r="B12" s="127">
        <v>813</v>
      </c>
      <c r="C12" s="129" t="str">
        <f>VLOOKUP(B12,'[1]LISTADO ATM'!$A$2:$B$821,2,0)</f>
        <v>ATM Oficina Occidental Mall</v>
      </c>
      <c r="D12" s="128" t="s">
        <v>2565</v>
      </c>
      <c r="E12" s="131">
        <v>3335886432</v>
      </c>
    </row>
    <row r="13" spans="1:5" ht="36" x14ac:dyDescent="0.25">
      <c r="A13" s="142" t="str">
        <f>VLOOKUP(B13,'[1]LISTADO ATM'!$A$2:$C$821,3,0)</f>
        <v>DISTRITO NACIONAL</v>
      </c>
      <c r="B13" s="127">
        <v>745</v>
      </c>
      <c r="C13" s="129" t="str">
        <f>VLOOKUP(B13,'[1]LISTADO ATM'!$A$2:$B$821,2,0)</f>
        <v xml:space="preserve">ATM Oficina Ave. Duarte </v>
      </c>
      <c r="D13" s="128" t="s">
        <v>2565</v>
      </c>
      <c r="E13" s="131">
        <v>3335886516</v>
      </c>
    </row>
    <row r="14" spans="1:5" ht="36" x14ac:dyDescent="0.25">
      <c r="A14" s="142" t="str">
        <f>VLOOKUP(B14,'[1]LISTADO ATM'!$A$2:$C$821,3,0)</f>
        <v>DISTRITO NACIONAL</v>
      </c>
      <c r="B14" s="127">
        <v>515</v>
      </c>
      <c r="C14" s="129" t="str">
        <f>VLOOKUP(B14,'[1]LISTADO ATM'!$A$2:$B$821,2,0)</f>
        <v xml:space="preserve">ATM Oficina Agora Mall I </v>
      </c>
      <c r="D14" s="128" t="s">
        <v>2565</v>
      </c>
      <c r="E14" s="131">
        <v>3335886333</v>
      </c>
    </row>
    <row r="15" spans="1:5" ht="54" x14ac:dyDescent="0.25">
      <c r="A15" s="142" t="str">
        <f>VLOOKUP(B15,'[1]LISTADO ATM'!$A$2:$C$821,3,0)</f>
        <v>DISTRITO NACIONAL</v>
      </c>
      <c r="B15" s="127">
        <v>235</v>
      </c>
      <c r="C15" s="129" t="str">
        <f>VLOOKUP(B15,'[1]LISTADO ATM'!$A$2:$B$821,2,0)</f>
        <v xml:space="preserve">ATM Oficina Multicentro La Sirena San Isidro </v>
      </c>
      <c r="D15" s="128" t="s">
        <v>2565</v>
      </c>
      <c r="E15" s="131">
        <v>3335884999</v>
      </c>
    </row>
    <row r="16" spans="1:5" ht="36" x14ac:dyDescent="0.25">
      <c r="A16" s="142" t="str">
        <f>VLOOKUP(B16,'[1]LISTADO ATM'!$A$2:$C$821,3,0)</f>
        <v>DISTRITO NACIONAL</v>
      </c>
      <c r="B16" s="127">
        <v>436</v>
      </c>
      <c r="C16" s="129" t="str">
        <f>VLOOKUP(B16,'[1]LISTADO ATM'!$A$2:$B$821,2,0)</f>
        <v xml:space="preserve">ATM Autobanco Torre II </v>
      </c>
      <c r="D16" s="128" t="s">
        <v>2565</v>
      </c>
      <c r="E16" s="131">
        <v>3335885877</v>
      </c>
    </row>
    <row r="17" spans="1:5" ht="18" x14ac:dyDescent="0.25">
      <c r="A17" s="142" t="str">
        <f>VLOOKUP(B17,'[1]LISTADO ATM'!$A$2:$C$821,3,0)</f>
        <v>ESTE</v>
      </c>
      <c r="B17" s="127">
        <v>104</v>
      </c>
      <c r="C17" s="129" t="str">
        <f>VLOOKUP(B17,'[1]LISTADO ATM'!$A$2:$B$821,2,0)</f>
        <v xml:space="preserve">ATM Jumbo Higuey </v>
      </c>
      <c r="D17" s="128" t="s">
        <v>2565</v>
      </c>
      <c r="E17" s="131">
        <v>3335885645</v>
      </c>
    </row>
    <row r="18" spans="1:5" ht="36" x14ac:dyDescent="0.25">
      <c r="A18" s="142" t="str">
        <f>VLOOKUP(B18,'[1]LISTADO ATM'!$A$2:$C$821,3,0)</f>
        <v>DISTRITO NACIONAL</v>
      </c>
      <c r="B18" s="127">
        <v>486</v>
      </c>
      <c r="C18" s="129" t="str">
        <f>VLOOKUP(B18,'[1]LISTADO ATM'!$A$2:$B$821,2,0)</f>
        <v xml:space="preserve">ATM Olé La Caleta </v>
      </c>
      <c r="D18" s="128" t="s">
        <v>2565</v>
      </c>
      <c r="E18" s="129">
        <v>3335886107</v>
      </c>
    </row>
    <row r="19" spans="1:5" ht="36" x14ac:dyDescent="0.25">
      <c r="A19" s="142" t="str">
        <f>VLOOKUP(B19,'[1]LISTADO ATM'!$A$2:$C$821,3,0)</f>
        <v>DISTRITO NACIONAL</v>
      </c>
      <c r="B19" s="127">
        <v>721</v>
      </c>
      <c r="C19" s="129" t="str">
        <f>VLOOKUP(B19,'[1]LISTADO ATM'!$A$2:$B$821,2,0)</f>
        <v xml:space="preserve">ATM Oficina Charles de Gaulle II </v>
      </c>
      <c r="D19" s="128" t="s">
        <v>2565</v>
      </c>
      <c r="E19" s="131">
        <v>3335886430</v>
      </c>
    </row>
    <row r="20" spans="1:5" ht="18" x14ac:dyDescent="0.25">
      <c r="A20" s="142" t="str">
        <f>VLOOKUP(B20,'[1]LISTADO ATM'!$A$2:$C$821,3,0)</f>
        <v>NORTE</v>
      </c>
      <c r="B20" s="127">
        <v>333</v>
      </c>
      <c r="C20" s="129" t="str">
        <f>VLOOKUP(B20,'[1]LISTADO ATM'!$A$2:$B$821,2,0)</f>
        <v>ATM Oficina Turey Maimón</v>
      </c>
      <c r="D20" s="128" t="s">
        <v>2565</v>
      </c>
      <c r="E20" s="131">
        <v>3335886434</v>
      </c>
    </row>
    <row r="21" spans="1:5" ht="18" x14ac:dyDescent="0.25">
      <c r="A21" s="142" t="e">
        <f>VLOOKUP(B21,'[1]LISTADO ATM'!$A$2:$C$821,3,0)</f>
        <v>#N/A</v>
      </c>
      <c r="B21" s="127"/>
      <c r="C21" s="129" t="e">
        <f>VLOOKUP(B21,'[1]LISTADO ATM'!$A$2:$B$821,2,0)</f>
        <v>#N/A</v>
      </c>
      <c r="D21" s="128" t="s">
        <v>2565</v>
      </c>
      <c r="E21" s="131"/>
    </row>
    <row r="22" spans="1:5" ht="18" x14ac:dyDescent="0.25">
      <c r="A22" s="142" t="e">
        <f>VLOOKUP(B22,'[1]LISTADO ATM'!$A$2:$C$821,3,0)</f>
        <v>#N/A</v>
      </c>
      <c r="B22" s="127"/>
      <c r="C22" s="129" t="e">
        <f>VLOOKUP(B22,'[1]LISTADO ATM'!$A$2:$B$821,2,0)</f>
        <v>#N/A</v>
      </c>
      <c r="D22" s="128" t="s">
        <v>2565</v>
      </c>
      <c r="E22" s="160"/>
    </row>
    <row r="23" spans="1:5" ht="18.75" thickBot="1" x14ac:dyDescent="0.3">
      <c r="A23" s="100" t="s">
        <v>2477</v>
      </c>
      <c r="B23" s="139">
        <f>COUNT(B9:B22)</f>
        <v>12</v>
      </c>
      <c r="C23" s="191"/>
      <c r="D23" s="192"/>
      <c r="E23" s="193"/>
    </row>
    <row r="24" spans="1:5" x14ac:dyDescent="0.25">
      <c r="B24" s="102"/>
      <c r="E24" s="102"/>
    </row>
    <row r="25" spans="1:5" ht="18" x14ac:dyDescent="0.25">
      <c r="A25" s="188" t="s">
        <v>2478</v>
      </c>
      <c r="B25" s="189"/>
      <c r="C25" s="189"/>
      <c r="D25" s="189"/>
      <c r="E25" s="190"/>
    </row>
    <row r="26" spans="1:5" ht="18" x14ac:dyDescent="0.25">
      <c r="A26" s="99" t="s">
        <v>15</v>
      </c>
      <c r="B26" s="99" t="s">
        <v>2416</v>
      </c>
      <c r="C26" s="99" t="s">
        <v>46</v>
      </c>
      <c r="D26" s="99" t="s">
        <v>2419</v>
      </c>
      <c r="E26" s="99" t="s">
        <v>2417</v>
      </c>
    </row>
    <row r="27" spans="1:5" ht="36" x14ac:dyDescent="0.25">
      <c r="A27" s="97" t="str">
        <f>VLOOKUP(B27,'[1]LISTADO ATM'!$A$2:$C$821,3,0)</f>
        <v>DISTRITO NACIONAL</v>
      </c>
      <c r="B27" s="127">
        <v>85</v>
      </c>
      <c r="C27" s="150" t="str">
        <f>VLOOKUP(B27,'[1]LISTADO ATM'!$A$2:$B$821,2,0)</f>
        <v xml:space="preserve">ATM Oficina San Isidro (Fuerza Aérea) </v>
      </c>
      <c r="D27" s="128" t="s">
        <v>2566</v>
      </c>
      <c r="E27" s="129">
        <v>3335886372</v>
      </c>
    </row>
    <row r="28" spans="1:5" ht="18" x14ac:dyDescent="0.25">
      <c r="A28" s="97" t="e">
        <f>VLOOKUP(B28,'[1]LISTADO ATM'!$A$2:$C$821,3,0)</f>
        <v>#N/A</v>
      </c>
      <c r="B28" s="127"/>
      <c r="C28" s="150" t="e">
        <f>VLOOKUP(B28,'[1]LISTADO ATM'!$A$2:$B$821,2,0)</f>
        <v>#N/A</v>
      </c>
      <c r="D28" s="128" t="s">
        <v>2566</v>
      </c>
      <c r="E28" s="131"/>
    </row>
    <row r="29" spans="1:5" ht="18" x14ac:dyDescent="0.25">
      <c r="A29" s="97" t="e">
        <f>VLOOKUP(B29,'[1]LISTADO ATM'!$A$2:$C$821,3,0)</f>
        <v>#N/A</v>
      </c>
      <c r="B29" s="127"/>
      <c r="C29" s="150" t="e">
        <f>VLOOKUP(B29,'[1]LISTADO ATM'!$A$2:$B$821,2,0)</f>
        <v>#N/A</v>
      </c>
      <c r="D29" s="128" t="s">
        <v>2566</v>
      </c>
      <c r="E29" s="131"/>
    </row>
    <row r="30" spans="1:5" ht="18" x14ac:dyDescent="0.25">
      <c r="A30" s="97" t="e">
        <f>VLOOKUP(B30,'[1]LISTADO ATM'!$A$2:$C$821,3,0)</f>
        <v>#N/A</v>
      </c>
      <c r="B30" s="127"/>
      <c r="C30" s="150" t="e">
        <f>VLOOKUP(B30,'[1]LISTADO ATM'!$A$2:$B$821,2,0)</f>
        <v>#N/A</v>
      </c>
      <c r="D30" s="128" t="s">
        <v>2566</v>
      </c>
      <c r="E30" s="131"/>
    </row>
    <row r="31" spans="1:5" ht="18" x14ac:dyDescent="0.25">
      <c r="A31" s="97" t="e">
        <f>VLOOKUP(B31,'[1]LISTADO ATM'!$A$2:$C$821,3,0)</f>
        <v>#N/A</v>
      </c>
      <c r="B31" s="127"/>
      <c r="C31" s="150" t="e">
        <f>VLOOKUP(B31,'[1]LISTADO ATM'!$A$2:$B$821,2,0)</f>
        <v>#N/A</v>
      </c>
      <c r="D31" s="128" t="s">
        <v>2566</v>
      </c>
      <c r="E31" s="131"/>
    </row>
    <row r="32" spans="1:5" ht="18.75" thickBot="1" x14ac:dyDescent="0.3">
      <c r="A32" s="100" t="s">
        <v>2477</v>
      </c>
      <c r="B32" s="139">
        <f>COUNT(B27:B27)</f>
        <v>1</v>
      </c>
      <c r="C32" s="194"/>
      <c r="D32" s="195"/>
      <c r="E32" s="196"/>
    </row>
    <row r="33" spans="1:5" ht="15.75" thickBot="1" x14ac:dyDescent="0.3">
      <c r="B33" s="102"/>
      <c r="E33" s="102"/>
    </row>
    <row r="34" spans="1:5" ht="18.75" thickBot="1" x14ac:dyDescent="0.3">
      <c r="A34" s="177" t="s">
        <v>2479</v>
      </c>
      <c r="B34" s="178"/>
      <c r="C34" s="178"/>
      <c r="D34" s="178"/>
      <c r="E34" s="179"/>
    </row>
    <row r="35" spans="1:5" ht="18" x14ac:dyDescent="0.25">
      <c r="A35" s="99" t="s">
        <v>15</v>
      </c>
      <c r="B35" s="99" t="s">
        <v>2416</v>
      </c>
      <c r="C35" s="99" t="s">
        <v>46</v>
      </c>
      <c r="D35" s="99" t="s">
        <v>2419</v>
      </c>
      <c r="E35" s="99" t="s">
        <v>2417</v>
      </c>
    </row>
    <row r="36" spans="1:5" ht="36" x14ac:dyDescent="0.25">
      <c r="A36" s="142" t="str">
        <f>VLOOKUP(B36,'[1]LISTADO ATM'!$A$2:$C$821,3,0)</f>
        <v>DISTRITO NACIONAL</v>
      </c>
      <c r="B36" s="127">
        <v>717</v>
      </c>
      <c r="C36" s="129" t="str">
        <f>VLOOKUP(B36,'[1]LISTADO ATM'!$A$2:$B$821,2,0)</f>
        <v xml:space="preserve">ATM Oficina Los Alcarrizos </v>
      </c>
      <c r="D36" s="130" t="s">
        <v>2439</v>
      </c>
      <c r="E36" s="131">
        <v>3335886120</v>
      </c>
    </row>
    <row r="37" spans="1:5" ht="36" x14ac:dyDescent="0.25">
      <c r="A37" s="127" t="str">
        <f>VLOOKUP(B37,'[1]LISTADO ATM'!$A$2:$C$821,3,0)</f>
        <v>DISTRITO NACIONAL</v>
      </c>
      <c r="B37" s="127">
        <v>684</v>
      </c>
      <c r="C37" s="127" t="str">
        <f>VLOOKUP(B37,'[1]LISTADO ATM'!$A$2:$B$821,2,0)</f>
        <v>ATM Estación Texaco Prolongación 27 Febrero</v>
      </c>
      <c r="D37" s="130" t="s">
        <v>2439</v>
      </c>
      <c r="E37" s="131">
        <v>3335886720</v>
      </c>
    </row>
    <row r="38" spans="1:5" ht="18" x14ac:dyDescent="0.25">
      <c r="A38" s="127" t="str">
        <f>VLOOKUP(B38,'[1]LISTADO ATM'!$A$2:$C$821,3,0)</f>
        <v>ESTE</v>
      </c>
      <c r="B38" s="127">
        <v>16</v>
      </c>
      <c r="C38" s="127" t="str">
        <f>VLOOKUP(B38,'[1]LISTADO ATM'!$A$2:$B$821,2,0)</f>
        <v>ATM Estación Texaco Sabana de la Mar</v>
      </c>
      <c r="D38" s="130" t="s">
        <v>2439</v>
      </c>
      <c r="E38" s="131">
        <v>3335886982</v>
      </c>
    </row>
    <row r="39" spans="1:5" ht="36" x14ac:dyDescent="0.25">
      <c r="A39" s="127" t="str">
        <f>VLOOKUP(B39,'[1]LISTADO ATM'!$A$2:$C$821,3,0)</f>
        <v>DISTRITO NACIONAL</v>
      </c>
      <c r="B39" s="127">
        <v>949</v>
      </c>
      <c r="C39" s="127" t="str">
        <f>VLOOKUP(B39,'[1]LISTADO ATM'!$A$2:$B$821,2,0)</f>
        <v xml:space="preserve">ATM S/M Bravo San Isidro Coral Mall </v>
      </c>
      <c r="D39" s="130" t="s">
        <v>2439</v>
      </c>
      <c r="E39" s="131">
        <v>3335887279</v>
      </c>
    </row>
    <row r="40" spans="1:5" ht="18" x14ac:dyDescent="0.25">
      <c r="A40" s="127" t="e">
        <f>VLOOKUP(B40,'[1]LISTADO ATM'!$A$2:$C$821,3,0)</f>
        <v>#N/A</v>
      </c>
      <c r="B40" s="127"/>
      <c r="C40" s="127" t="e">
        <f>VLOOKUP(B40,'[1]LISTADO ATM'!$A$2:$B$821,2,0)</f>
        <v>#N/A</v>
      </c>
      <c r="D40" s="130" t="s">
        <v>2439</v>
      </c>
      <c r="E40" s="131"/>
    </row>
    <row r="41" spans="1:5" ht="18.75" thickBot="1" x14ac:dyDescent="0.3">
      <c r="A41" s="119" t="s">
        <v>2477</v>
      </c>
      <c r="B41" s="139">
        <f>COUNT(B36:B40)</f>
        <v>4</v>
      </c>
      <c r="C41" s="108"/>
      <c r="D41" s="108"/>
      <c r="E41" s="108"/>
    </row>
    <row r="42" spans="1:5" ht="15.75" thickBot="1" x14ac:dyDescent="0.3">
      <c r="B42" s="102"/>
      <c r="E42" s="102"/>
    </row>
    <row r="43" spans="1:5" ht="18.75" thickBot="1" x14ac:dyDescent="0.3">
      <c r="A43" s="177" t="s">
        <v>2556</v>
      </c>
      <c r="B43" s="178"/>
      <c r="C43" s="178"/>
      <c r="D43" s="178"/>
      <c r="E43" s="179"/>
    </row>
    <row r="44" spans="1:5" ht="18" x14ac:dyDescent="0.25">
      <c r="A44" s="99" t="s">
        <v>15</v>
      </c>
      <c r="B44" s="99" t="s">
        <v>2416</v>
      </c>
      <c r="C44" s="99" t="s">
        <v>46</v>
      </c>
      <c r="D44" s="99" t="s">
        <v>2419</v>
      </c>
      <c r="E44" s="99" t="s">
        <v>2417</v>
      </c>
    </row>
    <row r="45" spans="1:5" ht="36" x14ac:dyDescent="0.25">
      <c r="A45" s="97" t="str">
        <f>VLOOKUP(B45,'[1]LISTADO ATM'!$A$2:$C$821,3,0)</f>
        <v>DISTRITO NACIONAL</v>
      </c>
      <c r="B45" s="127">
        <v>563</v>
      </c>
      <c r="C45" s="129" t="str">
        <f>VLOOKUP(B45,'[1]LISTADO ATM'!$A$2:$B$821,2,0)</f>
        <v xml:space="preserve">ATM Base Aérea San Isidro </v>
      </c>
      <c r="D45" s="127" t="s">
        <v>2503</v>
      </c>
      <c r="E45" s="131">
        <v>3335887230</v>
      </c>
    </row>
    <row r="46" spans="1:5" ht="18" x14ac:dyDescent="0.25">
      <c r="A46" s="97" t="str">
        <f>VLOOKUP(B46,'[1]LISTADO ATM'!$A$2:$C$821,3,0)</f>
        <v>NORTE</v>
      </c>
      <c r="B46" s="127">
        <v>799</v>
      </c>
      <c r="C46" s="129" t="str">
        <f>VLOOKUP(B46,'[1]LISTADO ATM'!$A$2:$B$821,2,0)</f>
        <v xml:space="preserve">ATM Clínica Corominas (Santiago) </v>
      </c>
      <c r="D46" s="127" t="s">
        <v>2503</v>
      </c>
      <c r="E46" s="131">
        <v>3335887268</v>
      </c>
    </row>
    <row r="47" spans="1:5" ht="18" x14ac:dyDescent="0.25">
      <c r="A47" s="97" t="e">
        <f>VLOOKUP(B47,'[1]LISTADO ATM'!$A$2:$C$821,3,0)</f>
        <v>#N/A</v>
      </c>
      <c r="B47" s="127"/>
      <c r="C47" s="129" t="e">
        <f>VLOOKUP(B47,'[1]LISTADO ATM'!$A$2:$B$821,2,0)</f>
        <v>#N/A</v>
      </c>
      <c r="D47" s="127" t="s">
        <v>2503</v>
      </c>
      <c r="E47" s="131"/>
    </row>
    <row r="48" spans="1:5" ht="18.75" thickBot="1" x14ac:dyDescent="0.3">
      <c r="A48" s="100"/>
      <c r="B48" s="139">
        <f>COUNT(B45:B47)</f>
        <v>2</v>
      </c>
      <c r="C48" s="108"/>
      <c r="D48" s="154"/>
      <c r="E48" s="155"/>
    </row>
    <row r="49" spans="1:5" ht="15.75" thickBot="1" x14ac:dyDescent="0.3">
      <c r="B49" s="102"/>
      <c r="E49" s="102"/>
    </row>
    <row r="50" spans="1:5" ht="18" x14ac:dyDescent="0.25">
      <c r="A50" s="172" t="s">
        <v>2480</v>
      </c>
      <c r="B50" s="173"/>
      <c r="C50" s="173"/>
      <c r="D50" s="173"/>
      <c r="E50" s="174"/>
    </row>
    <row r="51" spans="1:5" ht="18" x14ac:dyDescent="0.25">
      <c r="A51" s="99" t="s">
        <v>15</v>
      </c>
      <c r="B51" s="99" t="s">
        <v>2416</v>
      </c>
      <c r="C51" s="101" t="s">
        <v>46</v>
      </c>
      <c r="D51" s="132" t="s">
        <v>2419</v>
      </c>
      <c r="E51" s="149" t="s">
        <v>2417</v>
      </c>
    </row>
    <row r="52" spans="1:5" ht="18" x14ac:dyDescent="0.25">
      <c r="A52" s="97" t="str">
        <f>VLOOKUP(B52,'[1]LISTADO ATM'!$A$2:$C$821,3,0)</f>
        <v>ESTE</v>
      </c>
      <c r="B52" s="127">
        <v>912</v>
      </c>
      <c r="C52" s="129" t="str">
        <f>VLOOKUP(B52,'[1]LISTADO ATM'!$A$2:$B$821,2,0)</f>
        <v xml:space="preserve">ATM Oficina San Pedro II </v>
      </c>
      <c r="D52" s="140" t="s">
        <v>2573</v>
      </c>
      <c r="E52" s="129">
        <v>3335886405</v>
      </c>
    </row>
    <row r="53" spans="1:5" ht="36" x14ac:dyDescent="0.25">
      <c r="A53" s="97" t="str">
        <f>VLOOKUP(B53,'[1]LISTADO ATM'!$A$2:$C$821,3,0)</f>
        <v>DISTRITO NACIONAL</v>
      </c>
      <c r="B53" s="127">
        <v>793</v>
      </c>
      <c r="C53" s="129" t="str">
        <f>VLOOKUP(B53,'[1]LISTADO ATM'!$A$2:$B$821,2,0)</f>
        <v xml:space="preserve">ATM Centro de Caja Agora Mall </v>
      </c>
      <c r="D53" s="125" t="s">
        <v>2682</v>
      </c>
      <c r="E53" s="129">
        <v>3335887383</v>
      </c>
    </row>
    <row r="54" spans="1:5" ht="18" x14ac:dyDescent="0.25">
      <c r="A54" s="97" t="e">
        <f>VLOOKUP(B54,'[1]LISTADO ATM'!$A$2:$C$821,3,0)</f>
        <v>#N/A</v>
      </c>
      <c r="B54" s="127"/>
      <c r="C54" s="129" t="e">
        <f>VLOOKUP(B54,'[1]LISTADO ATM'!$A$2:$B$821,2,0)</f>
        <v>#N/A</v>
      </c>
      <c r="D54" s="140"/>
      <c r="E54" s="129"/>
    </row>
    <row r="55" spans="1:5" ht="18" x14ac:dyDescent="0.25">
      <c r="A55" s="97" t="e">
        <f>VLOOKUP(B55,'[1]LISTADO ATM'!$A$2:$C$821,3,0)</f>
        <v>#N/A</v>
      </c>
      <c r="B55" s="127"/>
      <c r="C55" s="129" t="e">
        <f>VLOOKUP(B55,'[1]LISTADO ATM'!$A$2:$B$821,2,0)</f>
        <v>#N/A</v>
      </c>
      <c r="D55" s="140"/>
      <c r="E55" s="129"/>
    </row>
    <row r="56" spans="1:5" ht="18" x14ac:dyDescent="0.25">
      <c r="A56" s="97" t="e">
        <f>VLOOKUP(B56,'[1]LISTADO ATM'!$A$2:$C$821,3,0)</f>
        <v>#N/A</v>
      </c>
      <c r="B56" s="127"/>
      <c r="C56" s="129" t="e">
        <f>VLOOKUP(B56,'[1]LISTADO ATM'!$A$2:$B$821,2,0)</f>
        <v>#N/A</v>
      </c>
      <c r="D56" s="140"/>
      <c r="E56" s="129"/>
    </row>
    <row r="57" spans="1:5" ht="18" x14ac:dyDescent="0.25">
      <c r="A57" s="97" t="e">
        <f>VLOOKUP(B57,'[1]LISTADO ATM'!$A$2:$C$821,3,0)</f>
        <v>#N/A</v>
      </c>
      <c r="B57" s="127"/>
      <c r="C57" s="129" t="e">
        <f>VLOOKUP(B57,'[1]LISTADO ATM'!$A$2:$B$821,2,0)</f>
        <v>#N/A</v>
      </c>
      <c r="D57" s="140"/>
      <c r="E57" s="129"/>
    </row>
    <row r="58" spans="1:5" ht="18.75" thickBot="1" x14ac:dyDescent="0.3">
      <c r="A58" s="100" t="s">
        <v>2477</v>
      </c>
      <c r="B58" s="139">
        <f>COUNT(B52:B57)</f>
        <v>2</v>
      </c>
      <c r="C58" s="108"/>
      <c r="D58" s="133"/>
      <c r="E58" s="133"/>
    </row>
    <row r="59" spans="1:5" ht="15.75" thickBot="1" x14ac:dyDescent="0.3">
      <c r="B59" s="102"/>
      <c r="E59" s="102"/>
    </row>
    <row r="60" spans="1:5" ht="18.75" thickBot="1" x14ac:dyDescent="0.3">
      <c r="A60" s="175" t="s">
        <v>2481</v>
      </c>
      <c r="B60" s="176"/>
      <c r="C60" s="96" t="s">
        <v>2412</v>
      </c>
      <c r="D60" s="102"/>
      <c r="E60" s="102"/>
    </row>
    <row r="61" spans="1:5" ht="18.75" thickBot="1" x14ac:dyDescent="0.3">
      <c r="A61" s="143">
        <f>+B41+B48+B58</f>
        <v>8</v>
      </c>
      <c r="B61" s="144"/>
    </row>
    <row r="62" spans="1:5" ht="15.75" thickBot="1" x14ac:dyDescent="0.3">
      <c r="B62" s="102"/>
      <c r="E62" s="102"/>
    </row>
    <row r="63" spans="1:5" ht="18.75" thickBot="1" x14ac:dyDescent="0.3">
      <c r="A63" s="177" t="s">
        <v>2482</v>
      </c>
      <c r="B63" s="178"/>
      <c r="C63" s="178"/>
      <c r="D63" s="178"/>
      <c r="E63" s="179"/>
    </row>
    <row r="64" spans="1:5" ht="18" x14ac:dyDescent="0.25">
      <c r="A64" s="103" t="s">
        <v>15</v>
      </c>
      <c r="B64" s="149" t="s">
        <v>2416</v>
      </c>
      <c r="C64" s="101" t="s">
        <v>46</v>
      </c>
      <c r="D64" s="180" t="s">
        <v>2419</v>
      </c>
      <c r="E64" s="181"/>
    </row>
    <row r="65" spans="1:5" ht="18" x14ac:dyDescent="0.25">
      <c r="A65" s="127" t="str">
        <f>VLOOKUP(B65,'[1]LISTADO ATM'!$A$2:$C$821,3,0)</f>
        <v>ESTE</v>
      </c>
      <c r="B65" s="127">
        <v>213</v>
      </c>
      <c r="C65" s="127" t="str">
        <f>VLOOKUP(B65,'[1]LISTADO ATM'!$A$2:$B$821,2,0)</f>
        <v xml:space="preserve">ATM Almacenes Iberia (La Romana) </v>
      </c>
      <c r="D65" s="170" t="s">
        <v>2576</v>
      </c>
      <c r="E65" s="171"/>
    </row>
    <row r="66" spans="1:5" ht="18" x14ac:dyDescent="0.25">
      <c r="A66" s="127" t="str">
        <f>VLOOKUP(B66,'[1]LISTADO ATM'!$A$2:$C$821,3,0)</f>
        <v>NORTE</v>
      </c>
      <c r="B66" s="127">
        <v>903</v>
      </c>
      <c r="C66" s="127" t="str">
        <f>VLOOKUP(B66,'[1]LISTADO ATM'!$A$2:$B$821,2,0)</f>
        <v xml:space="preserve">ATM Oficina La Vega Real I </v>
      </c>
      <c r="D66" s="170" t="s">
        <v>2484</v>
      </c>
      <c r="E66" s="171"/>
    </row>
    <row r="67" spans="1:5" ht="36" x14ac:dyDescent="0.25">
      <c r="A67" s="127" t="str">
        <f>VLOOKUP(B67,'[1]LISTADO ATM'!$A$2:$C$821,3,0)</f>
        <v>DISTRITO NACIONAL</v>
      </c>
      <c r="B67" s="127">
        <v>57</v>
      </c>
      <c r="C67" s="127" t="str">
        <f>VLOOKUP(B67,'[1]LISTADO ATM'!$A$2:$B$821,2,0)</f>
        <v xml:space="preserve">ATM Oficina Malecon Center </v>
      </c>
      <c r="D67" s="170" t="s">
        <v>2577</v>
      </c>
      <c r="E67" s="171"/>
    </row>
    <row r="68" spans="1:5" ht="36" x14ac:dyDescent="0.25">
      <c r="A68" s="127" t="str">
        <f>VLOOKUP(B68,'[1]LISTADO ATM'!$A$2:$C$821,3,0)</f>
        <v>DISTRITO NACIONAL</v>
      </c>
      <c r="B68" s="127">
        <v>577</v>
      </c>
      <c r="C68" s="127" t="str">
        <f>VLOOKUP(B68,'[1]LISTADO ATM'!$A$2:$B$821,2,0)</f>
        <v xml:space="preserve">ATM Olé Ave. Duarte </v>
      </c>
      <c r="D68" s="170" t="s">
        <v>2576</v>
      </c>
      <c r="E68" s="171"/>
    </row>
    <row r="69" spans="1:5" ht="18" x14ac:dyDescent="0.25">
      <c r="A69" s="127" t="str">
        <f>VLOOKUP(B69,'[1]LISTADO ATM'!$A$2:$C$821,3,0)</f>
        <v>NORTE</v>
      </c>
      <c r="B69" s="127">
        <v>315</v>
      </c>
      <c r="C69" s="127" t="str">
        <f>VLOOKUP(B69,'[1]LISTADO ATM'!$A$2:$B$821,2,0)</f>
        <v xml:space="preserve">ATM Oficina Estrella Sadalá </v>
      </c>
      <c r="D69" s="170" t="s">
        <v>2576</v>
      </c>
      <c r="E69" s="171"/>
    </row>
    <row r="70" spans="1:5" ht="36" x14ac:dyDescent="0.25">
      <c r="A70" s="127" t="str">
        <f>VLOOKUP(B70,'[1]LISTADO ATM'!$A$2:$C$821,3,0)</f>
        <v>DISTRITO NACIONAL</v>
      </c>
      <c r="B70" s="127">
        <v>382</v>
      </c>
      <c r="C70" s="127" t="str">
        <f>VLOOKUP(B70,'[1]LISTADO ATM'!$A$2:$B$821,2,0)</f>
        <v>ATM Estación del Metro María Montés</v>
      </c>
      <c r="D70" s="170" t="s">
        <v>2484</v>
      </c>
      <c r="E70" s="171"/>
    </row>
    <row r="71" spans="1:5" ht="18" x14ac:dyDescent="0.25">
      <c r="A71" s="127" t="str">
        <f>VLOOKUP(B71,'[1]LISTADO ATM'!$A$2:$C$821,3,0)</f>
        <v>ESTE</v>
      </c>
      <c r="B71" s="127">
        <v>613</v>
      </c>
      <c r="C71" s="127" t="str">
        <f>VLOOKUP(B71,'[1]LISTADO ATM'!$A$2:$B$821,2,0)</f>
        <v xml:space="preserve">ATM Almacenes Zaglul (La Altagracia) </v>
      </c>
      <c r="D71" s="170" t="s">
        <v>2576</v>
      </c>
      <c r="E71" s="171"/>
    </row>
    <row r="72" spans="1:5" ht="36" x14ac:dyDescent="0.25">
      <c r="A72" s="127" t="str">
        <f>VLOOKUP(B72,'[1]LISTADO ATM'!$A$2:$C$821,3,0)</f>
        <v>DISTRITO NACIONAL</v>
      </c>
      <c r="B72" s="127">
        <v>39</v>
      </c>
      <c r="C72" s="127" t="str">
        <f>VLOOKUP(B72,'[1]LISTADO ATM'!$A$2:$B$821,2,0)</f>
        <v xml:space="preserve">ATM Oficina Ovando </v>
      </c>
      <c r="D72" s="170" t="s">
        <v>2484</v>
      </c>
      <c r="E72" s="171"/>
    </row>
    <row r="73" spans="1:5" ht="18" x14ac:dyDescent="0.25">
      <c r="A73" s="127" t="str">
        <f>VLOOKUP(B73,'[1]LISTADO ATM'!$A$2:$C$821,3,0)</f>
        <v>NORTE</v>
      </c>
      <c r="B73" s="127">
        <v>63</v>
      </c>
      <c r="C73" s="127" t="str">
        <f>VLOOKUP(B73,'[1]LISTADO ATM'!$A$2:$B$821,2,0)</f>
        <v xml:space="preserve">ATM Oficina Villa Vásquez (Montecristi) </v>
      </c>
      <c r="D73" s="170" t="s">
        <v>2484</v>
      </c>
      <c r="E73" s="171"/>
    </row>
    <row r="74" spans="1:5" ht="36" x14ac:dyDescent="0.25">
      <c r="A74" s="127" t="str">
        <f>VLOOKUP(B74,'[1]LISTADO ATM'!$A$2:$C$821,3,0)</f>
        <v>DISTRITO NACIONAL</v>
      </c>
      <c r="B74" s="127">
        <v>409</v>
      </c>
      <c r="C74" s="127" t="str">
        <f>VLOOKUP(B74,'[1]LISTADO ATM'!$A$2:$B$821,2,0)</f>
        <v xml:space="preserve">ATM Oficina Las Palmas de Herrera I </v>
      </c>
      <c r="D74" s="170" t="s">
        <v>2484</v>
      </c>
      <c r="E74" s="171"/>
    </row>
    <row r="75" spans="1:5" ht="36" x14ac:dyDescent="0.25">
      <c r="A75" s="127" t="str">
        <f>VLOOKUP(B75,'[1]LISTADO ATM'!$A$2:$C$821,3,0)</f>
        <v>DISTRITO NACIONAL</v>
      </c>
      <c r="B75" s="127">
        <v>715</v>
      </c>
      <c r="C75" s="127" t="str">
        <f>VLOOKUP(B75,'[1]LISTADO ATM'!$A$2:$B$821,2,0)</f>
        <v xml:space="preserve">ATM Oficina 27 de Febrero (Lobby) </v>
      </c>
      <c r="D75" s="170" t="s">
        <v>2484</v>
      </c>
      <c r="E75" s="171"/>
    </row>
    <row r="76" spans="1:5" ht="18" x14ac:dyDescent="0.25">
      <c r="A76" s="127" t="e">
        <f>VLOOKUP(B76,'[1]LISTADO ATM'!$A$2:$C$821,3,0)</f>
        <v>#N/A</v>
      </c>
      <c r="B76" s="127"/>
      <c r="C76" s="127" t="e">
        <f>VLOOKUP(B76,'[1]LISTADO ATM'!$A$2:$B$821,2,0)</f>
        <v>#N/A</v>
      </c>
      <c r="D76" s="156"/>
      <c r="E76" s="157"/>
    </row>
    <row r="77" spans="1:5" ht="18" x14ac:dyDescent="0.25">
      <c r="A77" s="127" t="e">
        <f>VLOOKUP(B77,'[1]LISTADO ATM'!$A$2:$C$821,3,0)</f>
        <v>#N/A</v>
      </c>
      <c r="B77" s="127"/>
      <c r="C77" s="127" t="e">
        <f>VLOOKUP(B77,'[1]LISTADO ATM'!$A$2:$B$821,2,0)</f>
        <v>#N/A</v>
      </c>
      <c r="D77" s="156"/>
      <c r="E77" s="157"/>
    </row>
    <row r="78" spans="1:5" ht="18" x14ac:dyDescent="0.25">
      <c r="A78" s="127" t="e">
        <f>VLOOKUP(B78,'[1]LISTADO ATM'!$A$2:$C$821,3,0)</f>
        <v>#N/A</v>
      </c>
      <c r="B78" s="127"/>
      <c r="C78" s="127" t="e">
        <f>VLOOKUP(B78,'[1]LISTADO ATM'!$A$2:$B$821,2,0)</f>
        <v>#N/A</v>
      </c>
      <c r="D78" s="156"/>
      <c r="E78" s="157"/>
    </row>
    <row r="79" spans="1:5" ht="18" x14ac:dyDescent="0.25">
      <c r="A79" s="127" t="e">
        <f>VLOOKUP(B79,'[1]LISTADO ATM'!$A$2:$C$821,3,0)</f>
        <v>#N/A</v>
      </c>
      <c r="B79" s="127"/>
      <c r="C79" s="127" t="e">
        <f>VLOOKUP(B79,'[1]LISTADO ATM'!$A$2:$B$821,2,0)</f>
        <v>#N/A</v>
      </c>
      <c r="D79" s="170"/>
      <c r="E79" s="171"/>
    </row>
    <row r="80" spans="1:5" ht="18.75" thickBot="1" x14ac:dyDescent="0.3">
      <c r="A80" s="100"/>
      <c r="B80" s="139">
        <f>COUNT(B65:B79)</f>
        <v>11</v>
      </c>
      <c r="C80" s="110"/>
      <c r="D80" s="110"/>
      <c r="E80" s="111"/>
    </row>
  </sheetData>
  <mergeCells count="24">
    <mergeCell ref="D75:E75"/>
    <mergeCell ref="D79:E79"/>
    <mergeCell ref="C32:E32"/>
    <mergeCell ref="A34:E34"/>
    <mergeCell ref="A43:E43"/>
    <mergeCell ref="D73:E73"/>
    <mergeCell ref="D74:E74"/>
    <mergeCell ref="A1:E1"/>
    <mergeCell ref="A2:E2"/>
    <mergeCell ref="A7:E7"/>
    <mergeCell ref="C23:E23"/>
    <mergeCell ref="A25:E25"/>
    <mergeCell ref="A50:E50"/>
    <mergeCell ref="A60:B60"/>
    <mergeCell ref="A63:E63"/>
    <mergeCell ref="D64:E64"/>
    <mergeCell ref="D65:E65"/>
    <mergeCell ref="D71:E71"/>
    <mergeCell ref="D72:E72"/>
    <mergeCell ref="D66:E66"/>
    <mergeCell ref="D67:E67"/>
    <mergeCell ref="D68:E68"/>
    <mergeCell ref="D69:E69"/>
    <mergeCell ref="D70:E70"/>
  </mergeCells>
  <phoneticPr fontId="46" type="noConversion"/>
  <conditionalFormatting sqref="B1:B80">
    <cfRule type="duplicateValues" dxfId="80" priority="13"/>
  </conditionalFormatting>
  <conditionalFormatting sqref="E79:E80 E1:E70">
    <cfRule type="duplicateValues" dxfId="79" priority="11"/>
    <cfRule type="duplicateValues" dxfId="78" priority="12"/>
  </conditionalFormatting>
  <conditionalFormatting sqref="E71">
    <cfRule type="duplicateValues" dxfId="77" priority="9"/>
    <cfRule type="duplicateValues" dxfId="76" priority="10"/>
  </conditionalFormatting>
  <conditionalFormatting sqref="E72">
    <cfRule type="duplicateValues" dxfId="75" priority="7"/>
    <cfRule type="duplicateValues" dxfId="74" priority="8"/>
  </conditionalFormatting>
  <conditionalFormatting sqref="E73 E76:E78">
    <cfRule type="duplicateValues" dxfId="73" priority="5"/>
    <cfRule type="duplicateValues" dxfId="72" priority="6"/>
  </conditionalFormatting>
  <conditionalFormatting sqref="E74">
    <cfRule type="duplicateValues" dxfId="71" priority="3"/>
    <cfRule type="duplicateValues" dxfId="70" priority="4"/>
  </conditionalFormatting>
  <conditionalFormatting sqref="E75">
    <cfRule type="duplicateValues" dxfId="69" priority="1"/>
    <cfRule type="duplicateValues" dxfId="68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G22" sqref="G22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27"/>
  <sheetViews>
    <sheetView zoomScale="110" zoomScaleNormal="110" workbookViewId="0">
      <pane ySplit="1" topLeftCell="A815" activePane="bottomLeft" state="frozen"/>
      <selection pane="bottomLeft" activeCell="A827" sqref="A82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2561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2449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2458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2504</v>
      </c>
      <c r="C255" s="38" t="s">
        <v>1275</v>
      </c>
    </row>
    <row r="256" spans="1:3" s="75" customFormat="1" x14ac:dyDescent="0.25">
      <c r="A256" s="83">
        <v>363</v>
      </c>
      <c r="B256" s="83" t="s">
        <v>2473</v>
      </c>
      <c r="C256" s="83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75" customFormat="1" x14ac:dyDescent="0.25">
      <c r="A258" s="83">
        <v>365</v>
      </c>
      <c r="B258" s="83" t="s">
        <v>2471</v>
      </c>
      <c r="C258" s="83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75" customFormat="1" x14ac:dyDescent="0.25">
      <c r="A260" s="116">
        <v>368</v>
      </c>
      <c r="B260" s="116" t="s">
        <v>2557</v>
      </c>
      <c r="C260" s="116" t="s">
        <v>1274</v>
      </c>
    </row>
    <row r="261" spans="1:3" s="75" customFormat="1" x14ac:dyDescent="0.25">
      <c r="A261" s="83">
        <v>369</v>
      </c>
      <c r="B261" s="83" t="s">
        <v>2472</v>
      </c>
      <c r="C261" s="83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2443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75" customFormat="1" x14ac:dyDescent="0.25">
      <c r="A270" s="81">
        <v>384</v>
      </c>
      <c r="B270" s="81" t="s">
        <v>2465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2310</v>
      </c>
      <c r="C351" s="38" t="s">
        <v>1274</v>
      </c>
    </row>
    <row r="352" spans="1:3" x14ac:dyDescent="0.25">
      <c r="A352" s="38">
        <v>492</v>
      </c>
      <c r="B352" s="38" t="s">
        <v>2450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2452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2445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2563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2462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75" customFormat="1" x14ac:dyDescent="0.25">
      <c r="A432" s="77">
        <v>581</v>
      </c>
      <c r="B432" s="77" t="s">
        <v>1602</v>
      </c>
      <c r="C432" s="77" t="s">
        <v>1273</v>
      </c>
    </row>
    <row r="433" spans="1:3" x14ac:dyDescent="0.25">
      <c r="A433" s="38">
        <v>582</v>
      </c>
      <c r="B433" s="38" t="s">
        <v>2459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2562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75" customFormat="1" x14ac:dyDescent="0.25">
      <c r="A451" s="83">
        <v>600</v>
      </c>
      <c r="B451" s="83" t="s">
        <v>2466</v>
      </c>
      <c r="C451" s="83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75" customFormat="1" x14ac:dyDescent="0.25">
      <c r="A465" s="83">
        <v>614</v>
      </c>
      <c r="B465" s="83" t="s">
        <v>2469</v>
      </c>
      <c r="C465" s="83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75" customFormat="1" x14ac:dyDescent="0.25">
      <c r="A511" s="116">
        <v>663</v>
      </c>
      <c r="B511" s="116" t="s">
        <v>2564</v>
      </c>
      <c r="C511" s="116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75" customFormat="1" x14ac:dyDescent="0.25">
      <c r="A637" s="83">
        <v>797</v>
      </c>
      <c r="B637" s="83" t="s">
        <v>2467</v>
      </c>
      <c r="C637" s="83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62" customFormat="1" x14ac:dyDescent="0.25">
      <c r="A822" s="38">
        <v>991</v>
      </c>
      <c r="B822" s="38" t="s">
        <v>1878</v>
      </c>
      <c r="C822" s="38" t="s">
        <v>1276</v>
      </c>
    </row>
    <row r="823" spans="1:3" s="62" customFormat="1" x14ac:dyDescent="0.25">
      <c r="A823" s="38">
        <v>993</v>
      </c>
      <c r="B823" s="38" t="s">
        <v>1879</v>
      </c>
      <c r="C823" s="38" t="s">
        <v>1273</v>
      </c>
    </row>
    <row r="824" spans="1:3" s="62" customFormat="1" x14ac:dyDescent="0.25">
      <c r="A824" s="38">
        <v>994</v>
      </c>
      <c r="B824" s="38" t="s">
        <v>2252</v>
      </c>
      <c r="C824" s="38" t="s">
        <v>1273</v>
      </c>
    </row>
    <row r="825" spans="1:3" s="75" customFormat="1" x14ac:dyDescent="0.25">
      <c r="A825" s="38">
        <v>995</v>
      </c>
      <c r="B825" s="38" t="s">
        <v>1880</v>
      </c>
      <c r="C825" s="38" t="s">
        <v>1275</v>
      </c>
    </row>
    <row r="826" spans="1:3" s="75" customFormat="1" x14ac:dyDescent="0.25">
      <c r="A826" s="38">
        <v>996</v>
      </c>
      <c r="B826" s="38" t="s">
        <v>1881</v>
      </c>
      <c r="C826" s="38" t="s">
        <v>1273</v>
      </c>
    </row>
    <row r="827" spans="1:3" s="75" customFormat="1" x14ac:dyDescent="0.25">
      <c r="A827" s="38">
        <v>166</v>
      </c>
      <c r="B827" s="38" t="s">
        <v>2570</v>
      </c>
      <c r="C827" s="38" t="s">
        <v>1276</v>
      </c>
    </row>
  </sheetData>
  <autoFilter ref="A1:C826">
    <sortState ref="A2:C828">
      <sortCondition ref="A1:A828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28:A1048576 A1:A826">
    <cfRule type="duplicateValues" dxfId="67" priority="2"/>
  </conditionalFormatting>
  <conditionalFormatting sqref="A827">
    <cfRule type="duplicateValues" dxfId="66" priority="1"/>
  </conditionalFormatting>
  <pageMargins left="0.7" right="0.7" top="0.75" bottom="0.75" header="0.3" footer="0.3"/>
  <pageSetup orientation="portrait"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8" sqref="B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97" t="s">
        <v>2422</v>
      </c>
      <c r="B1" s="198"/>
      <c r="C1" s="198"/>
      <c r="D1" s="198"/>
    </row>
    <row r="2" spans="1:5" x14ac:dyDescent="0.25">
      <c r="A2" s="50" t="s">
        <v>2423</v>
      </c>
      <c r="B2" s="50" t="s">
        <v>18</v>
      </c>
      <c r="C2" s="50" t="s">
        <v>2424</v>
      </c>
      <c r="D2" s="50" t="s">
        <v>2425</v>
      </c>
    </row>
    <row r="3" spans="1:5" ht="15.75" x14ac:dyDescent="0.25">
      <c r="A3" s="51">
        <v>335842945</v>
      </c>
      <c r="B3" s="51">
        <v>735</v>
      </c>
      <c r="C3" s="51" t="s">
        <v>2488</v>
      </c>
      <c r="D3" s="63" t="s">
        <v>2461</v>
      </c>
      <c r="E3" s="65"/>
    </row>
    <row r="4" spans="1:5" ht="15.75" x14ac:dyDescent="0.25">
      <c r="A4" s="51">
        <v>335842958</v>
      </c>
      <c r="B4" s="51">
        <v>630</v>
      </c>
      <c r="C4" s="51" t="s">
        <v>2488</v>
      </c>
      <c r="D4" s="63" t="s">
        <v>2461</v>
      </c>
      <c r="E4" s="65"/>
    </row>
    <row r="5" spans="1:5" ht="15.75" x14ac:dyDescent="0.25">
      <c r="A5" s="51">
        <v>335843364</v>
      </c>
      <c r="B5" s="51">
        <v>1</v>
      </c>
      <c r="C5" s="51" t="s">
        <v>2488</v>
      </c>
      <c r="D5" s="63" t="s">
        <v>2461</v>
      </c>
    </row>
    <row r="6" spans="1:5" ht="15.75" x14ac:dyDescent="0.25">
      <c r="A6" s="51" t="s">
        <v>2497</v>
      </c>
      <c r="B6" s="51">
        <v>98</v>
      </c>
      <c r="C6" s="51" t="s">
        <v>2488</v>
      </c>
      <c r="D6" s="63" t="s">
        <v>2461</v>
      </c>
    </row>
    <row r="7" spans="1:5" ht="15.75" x14ac:dyDescent="0.25">
      <c r="A7" s="51" t="s">
        <v>2496</v>
      </c>
      <c r="B7" s="51">
        <v>824</v>
      </c>
      <c r="C7" s="51" t="s">
        <v>2488</v>
      </c>
      <c r="D7" s="63" t="s">
        <v>2461</v>
      </c>
    </row>
    <row r="8" spans="1:5" ht="15.75" x14ac:dyDescent="0.25">
      <c r="A8" s="51" t="s">
        <v>2495</v>
      </c>
      <c r="B8" s="51">
        <v>736</v>
      </c>
      <c r="C8" s="51" t="s">
        <v>2488</v>
      </c>
      <c r="D8" s="63" t="s">
        <v>2461</v>
      </c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2427</v>
      </c>
      <c r="D12" s="51">
        <f>COUNTA(A3:A11)</f>
        <v>6</v>
      </c>
    </row>
    <row r="13" spans="1:5" ht="16.5" thickBot="1" x14ac:dyDescent="0.3">
      <c r="A13" s="48"/>
      <c r="B13" s="48"/>
      <c r="C13" s="53" t="s">
        <v>2428</v>
      </c>
      <c r="D13" s="51">
        <f>COUNTIFS($D$3:$D$12,"Disponible")</f>
        <v>6</v>
      </c>
    </row>
    <row r="14" spans="1:5" ht="16.5" thickBot="1" x14ac:dyDescent="0.3">
      <c r="A14" s="48"/>
      <c r="B14" s="48" t="s">
        <v>2412</v>
      </c>
      <c r="C14" s="54" t="s">
        <v>2429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2430</v>
      </c>
      <c r="D15" s="55">
        <f>D13/D12</f>
        <v>1</v>
      </c>
    </row>
    <row r="16" spans="1:5" ht="15.75" thickBot="1" x14ac:dyDescent="0.3">
      <c r="A16" s="48"/>
      <c r="B16" s="48" t="s">
        <v>2412</v>
      </c>
      <c r="C16" s="56" t="s">
        <v>2431</v>
      </c>
      <c r="D16" s="57">
        <f>D14/D12</f>
        <v>0</v>
      </c>
    </row>
    <row r="17" spans="1:4" x14ac:dyDescent="0.25">
      <c r="A17" s="48"/>
      <c r="B17" s="48"/>
      <c r="C17" s="48"/>
      <c r="D17" s="48"/>
    </row>
    <row r="18" spans="1:4" ht="29.25" x14ac:dyDescent="0.25">
      <c r="A18" s="197" t="s">
        <v>2432</v>
      </c>
      <c r="B18" s="198"/>
      <c r="C18" s="198"/>
      <c r="D18" s="198"/>
    </row>
    <row r="19" spans="1:4" x14ac:dyDescent="0.25">
      <c r="A19" s="50" t="s">
        <v>2423</v>
      </c>
      <c r="B19" s="50" t="s">
        <v>18</v>
      </c>
      <c r="C19" s="50" t="s">
        <v>2433</v>
      </c>
      <c r="D19" s="50" t="s">
        <v>2434</v>
      </c>
    </row>
    <row r="20" spans="1:4" ht="15.75" x14ac:dyDescent="0.25">
      <c r="A20" s="51" t="s">
        <v>2494</v>
      </c>
      <c r="B20" s="51">
        <v>630</v>
      </c>
      <c r="C20" s="63" t="s">
        <v>2460</v>
      </c>
      <c r="D20" s="63" t="s">
        <v>2461</v>
      </c>
    </row>
    <row r="21" spans="1:4" ht="15.75" x14ac:dyDescent="0.25">
      <c r="A21" s="51" t="s">
        <v>2493</v>
      </c>
      <c r="B21" s="51">
        <v>410</v>
      </c>
      <c r="C21" s="63" t="s">
        <v>2460</v>
      </c>
      <c r="D21" s="63" t="s">
        <v>2461</v>
      </c>
    </row>
    <row r="22" spans="1:4" ht="15.75" x14ac:dyDescent="0.25">
      <c r="A22" s="51" t="s">
        <v>2492</v>
      </c>
      <c r="B22" s="51">
        <v>554</v>
      </c>
      <c r="C22" s="63" t="s">
        <v>2460</v>
      </c>
      <c r="D22" s="63" t="s">
        <v>2461</v>
      </c>
    </row>
    <row r="23" spans="1:4" ht="15.75" x14ac:dyDescent="0.25">
      <c r="A23" s="51" t="s">
        <v>2491</v>
      </c>
      <c r="B23" s="51">
        <v>511</v>
      </c>
      <c r="C23" s="63" t="s">
        <v>2460</v>
      </c>
      <c r="D23" s="63" t="s">
        <v>2461</v>
      </c>
    </row>
    <row r="24" spans="1:4" s="87" customFormat="1" ht="15.75" x14ac:dyDescent="0.25">
      <c r="A24" s="51" t="s">
        <v>2490</v>
      </c>
      <c r="B24" s="51">
        <v>194</v>
      </c>
      <c r="C24" s="63" t="s">
        <v>2460</v>
      </c>
      <c r="D24" s="63" t="s">
        <v>2461</v>
      </c>
    </row>
    <row r="25" spans="1:4" s="87" customFormat="1" ht="15.75" x14ac:dyDescent="0.25">
      <c r="A25" s="51" t="s">
        <v>2489</v>
      </c>
      <c r="B25" s="51">
        <v>414</v>
      </c>
      <c r="C25" s="63" t="s">
        <v>2460</v>
      </c>
      <c r="D25" s="63" t="s">
        <v>2461</v>
      </c>
    </row>
    <row r="26" spans="1:4" s="87" customFormat="1" ht="15.75" x14ac:dyDescent="0.25">
      <c r="A26" s="51" t="s">
        <v>2501</v>
      </c>
      <c r="B26" s="51">
        <v>272</v>
      </c>
      <c r="C26" s="63" t="s">
        <v>2460</v>
      </c>
      <c r="D26" s="63" t="s">
        <v>2461</v>
      </c>
    </row>
    <row r="27" spans="1:4" s="87" customFormat="1" ht="15.75" x14ac:dyDescent="0.25">
      <c r="A27" s="51" t="s">
        <v>2500</v>
      </c>
      <c r="B27" s="51">
        <v>411</v>
      </c>
      <c r="C27" s="63" t="s">
        <v>2460</v>
      </c>
      <c r="D27" s="63" t="s">
        <v>2461</v>
      </c>
    </row>
    <row r="28" spans="1:4" ht="15.75" x14ac:dyDescent="0.25">
      <c r="A28" s="51" t="s">
        <v>2499</v>
      </c>
      <c r="B28" s="51">
        <v>707</v>
      </c>
      <c r="C28" s="63" t="s">
        <v>2460</v>
      </c>
      <c r="D28" s="63" t="s">
        <v>2461</v>
      </c>
    </row>
    <row r="29" spans="1:4" s="64" customFormat="1" ht="15.75" x14ac:dyDescent="0.25">
      <c r="A29" s="51" t="s">
        <v>2498</v>
      </c>
      <c r="B29" s="51">
        <v>742</v>
      </c>
      <c r="C29" s="63" t="s">
        <v>2460</v>
      </c>
      <c r="D29" s="63" t="s">
        <v>2461</v>
      </c>
    </row>
    <row r="30" spans="1:4" s="64" customFormat="1" ht="15.75" x14ac:dyDescent="0.25">
      <c r="A30" s="51" t="s">
        <v>2502</v>
      </c>
      <c r="B30" s="51">
        <v>965</v>
      </c>
      <c r="C30" s="63" t="s">
        <v>2460</v>
      </c>
      <c r="D30" s="63" t="s">
        <v>2461</v>
      </c>
    </row>
    <row r="31" spans="1:4" s="64" customFormat="1" ht="15.75" x14ac:dyDescent="0.25">
      <c r="A31" s="51">
        <v>335843201</v>
      </c>
      <c r="B31" s="51">
        <v>395</v>
      </c>
      <c r="C31" s="63" t="s">
        <v>2426</v>
      </c>
      <c r="D31" s="63" t="s">
        <v>2461</v>
      </c>
    </row>
    <row r="32" spans="1:4" s="87" customFormat="1" ht="15.75" x14ac:dyDescent="0.25">
      <c r="A32" s="51">
        <v>335843203</v>
      </c>
      <c r="B32" s="51">
        <v>547</v>
      </c>
      <c r="C32" s="63" t="s">
        <v>2426</v>
      </c>
      <c r="D32" s="63" t="s">
        <v>2461</v>
      </c>
    </row>
    <row r="33" spans="1:4" s="87" customFormat="1" ht="18" x14ac:dyDescent="0.25">
      <c r="A33" s="91"/>
      <c r="B33" s="90"/>
      <c r="C33" s="92"/>
      <c r="D33" s="92"/>
    </row>
    <row r="34" spans="1:4" s="64" customFormat="1" ht="15.75" x14ac:dyDescent="0.25">
      <c r="A34" s="51"/>
      <c r="B34" s="51"/>
      <c r="C34" s="51"/>
      <c r="D34" s="63" t="s">
        <v>2461</v>
      </c>
    </row>
    <row r="35" spans="1:4" ht="16.5" thickBot="1" x14ac:dyDescent="0.3">
      <c r="A35" s="58"/>
      <c r="B35" s="58"/>
      <c r="C35" s="59" t="s">
        <v>2435</v>
      </c>
      <c r="D35" s="51">
        <f>COUNTA(A20:A32)</f>
        <v>13</v>
      </c>
    </row>
    <row r="36" spans="1:4" ht="16.5" thickBot="1" x14ac:dyDescent="0.3">
      <c r="A36" s="60"/>
      <c r="B36" s="60"/>
      <c r="C36" s="61" t="s">
        <v>2436</v>
      </c>
      <c r="D36" s="51">
        <f>COUNTIFS($D$20:$D$34,"Disponible")</f>
        <v>14</v>
      </c>
    </row>
    <row r="37" spans="1:4" ht="16.5" thickBot="1" x14ac:dyDescent="0.3">
      <c r="A37" s="48"/>
      <c r="B37" s="48"/>
      <c r="C37" s="61" t="s">
        <v>2429</v>
      </c>
      <c r="D37" s="51">
        <f>COUNTIFS($D$20:$D$28,"No Disponible")</f>
        <v>0</v>
      </c>
    </row>
    <row r="38" spans="1:4" ht="15.75" thickBot="1" x14ac:dyDescent="0.3">
      <c r="A38" s="48"/>
      <c r="B38" s="48"/>
      <c r="C38" s="61" t="s">
        <v>2437</v>
      </c>
      <c r="D38" s="55">
        <f>D36/D35</f>
        <v>1.0769230769230769</v>
      </c>
    </row>
    <row r="39" spans="1:4" ht="15.75" thickBot="1" x14ac:dyDescent="0.3">
      <c r="A39" s="48"/>
      <c r="B39" s="48"/>
      <c r="C39" s="61" t="s">
        <v>2438</v>
      </c>
      <c r="D39" s="57">
        <f>D37/D35</f>
        <v>0</v>
      </c>
    </row>
  </sheetData>
  <mergeCells count="2">
    <mergeCell ref="A1:D1"/>
    <mergeCell ref="A18:D18"/>
  </mergeCells>
  <conditionalFormatting sqref="B33">
    <cfRule type="duplicateValues" dxfId="65" priority="119326"/>
  </conditionalFormatting>
  <conditionalFormatting sqref="B33">
    <cfRule type="duplicateValues" dxfId="64" priority="119327"/>
    <cfRule type="duplicateValues" dxfId="63" priority="119328"/>
  </conditionalFormatting>
  <conditionalFormatting sqref="A33">
    <cfRule type="duplicateValues" dxfId="62" priority="119340"/>
  </conditionalFormatting>
  <conditionalFormatting sqref="A33">
    <cfRule type="duplicateValues" dxfId="61" priority="119341"/>
    <cfRule type="duplicateValues" dxfId="60" priority="119342"/>
  </conditionalFormatting>
  <conditionalFormatting sqref="B4:B8">
    <cfRule type="duplicateValues" dxfId="59" priority="6"/>
  </conditionalFormatting>
  <conditionalFormatting sqref="B4:B8">
    <cfRule type="duplicateValues" dxfId="58" priority="5"/>
  </conditionalFormatting>
  <conditionalFormatting sqref="A3:A8">
    <cfRule type="duplicateValues" dxfId="57" priority="3"/>
    <cfRule type="duplicateValues" dxfId="56" priority="4"/>
  </conditionalFormatting>
  <conditionalFormatting sqref="B3">
    <cfRule type="duplicateValues" dxfId="55" priority="2"/>
  </conditionalFormatting>
  <conditionalFormatting sqref="B3">
    <cfRule type="duplicateValues" dxfId="5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70" zoomScaleNormal="70" workbookViewId="0">
      <selection activeCell="D4" sqref="D4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99" t="s">
        <v>58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68" t="str">
        <f ca="1">CONCATENATE(TODAY()-C3," días")</f>
        <v>6.0137962962981 días</v>
      </c>
      <c r="B3" s="131" t="s">
        <v>2568</v>
      </c>
      <c r="C3" s="136">
        <v>44323.986203703702</v>
      </c>
      <c r="D3" s="136" t="s">
        <v>2181</v>
      </c>
      <c r="E3" s="124">
        <v>142</v>
      </c>
      <c r="F3" s="141" t="str">
        <f>VLOOKUP(E3,'LISTADO ATM'!$A$2:$B$818,2,0)</f>
        <v xml:space="preserve">ATM Centro de Caja Galerías Bonao </v>
      </c>
      <c r="G3" s="141" t="str">
        <f>VLOOKUP(E3,VIP!$A$2:$O4509,6,0)</f>
        <v>SI</v>
      </c>
      <c r="H3" s="141" t="str">
        <f>VLOOKUP(E3,VIP!$A$2:$O4541,7,FALSE)</f>
        <v>Si</v>
      </c>
      <c r="I3" s="141" t="str">
        <f>VLOOKUP(E3,VIP!$A$2:$O4418,8,FALSE)</f>
        <v>Si</v>
      </c>
      <c r="J3" s="141" t="str">
        <f>VLOOKUP(E3,VIP!$A$2:$O4347,8,FALSE)</f>
        <v>Si</v>
      </c>
      <c r="K3" s="125" t="s">
        <v>2245</v>
      </c>
    </row>
    <row r="4" spans="1:11" ht="18" x14ac:dyDescent="0.25">
      <c r="A4" s="68" t="str">
        <f t="shared" ref="A4:A11" ca="1" si="0">CONCATENATE(TODAY()-C4," días")</f>
        <v>5.41101851852 días</v>
      </c>
      <c r="B4" s="131" t="s">
        <v>2569</v>
      </c>
      <c r="C4" s="136">
        <v>44324.58898148148</v>
      </c>
      <c r="D4" s="136" t="s">
        <v>2180</v>
      </c>
      <c r="E4" s="124">
        <v>45</v>
      </c>
      <c r="F4" s="141" t="str">
        <f>VLOOKUP(E4,'LISTADO ATM'!$A$2:$B$818,2,0)</f>
        <v xml:space="preserve">ATM Oficina Tamayo </v>
      </c>
      <c r="G4" s="141" t="str">
        <f>VLOOKUP(E4,VIP!$A$2:$O4511,6,0)</f>
        <v>SI</v>
      </c>
      <c r="H4" s="141" t="str">
        <f>VLOOKUP(E4,VIP!$A$2:$O4543,7,FALSE)</f>
        <v>Si</v>
      </c>
      <c r="I4" s="141" t="str">
        <f>VLOOKUP(E4,VIP!$A$2:$O4420,8,FALSE)</f>
        <v>Si</v>
      </c>
      <c r="J4" s="141" t="str">
        <f>VLOOKUP(E4,VIP!$A$2:$O4349,8,FALSE)</f>
        <v>Si</v>
      </c>
      <c r="K4" s="125" t="s">
        <v>2219</v>
      </c>
    </row>
    <row r="5" spans="1:11" ht="18" x14ac:dyDescent="0.25">
      <c r="A5" s="68" t="str">
        <f ca="1">CONCATENATE(TODAY()-C5," días")</f>
        <v>4.83244212962745 días</v>
      </c>
      <c r="B5" s="131" t="s">
        <v>2572</v>
      </c>
      <c r="C5" s="136">
        <v>44325.167557870373</v>
      </c>
      <c r="D5" s="136" t="s">
        <v>2180</v>
      </c>
      <c r="E5" s="124">
        <v>812</v>
      </c>
      <c r="F5" s="141" t="str">
        <f>VLOOKUP(E5,'LISTADO ATM'!$A$2:$B$818,2,0)</f>
        <v xml:space="preserve">ATM Canasta del Pueblo </v>
      </c>
      <c r="G5" s="141" t="str">
        <f>VLOOKUP(E5,VIP!$A$2:$O4512,6,0)</f>
        <v>NO</v>
      </c>
      <c r="H5" s="141" t="str">
        <f>VLOOKUP(E5,VIP!$A$2:$O4544,7,FALSE)</f>
        <v>Si</v>
      </c>
      <c r="I5" s="141" t="str">
        <f>VLOOKUP(E5,VIP!$A$2:$O4421,8,FALSE)</f>
        <v>Si</v>
      </c>
      <c r="J5" s="141" t="str">
        <f>VLOOKUP(E5,VIP!$A$2:$O4350,8,FALSE)</f>
        <v>Si</v>
      </c>
      <c r="K5" s="125" t="s">
        <v>2219</v>
      </c>
    </row>
    <row r="6" spans="1:11" ht="18" x14ac:dyDescent="0.25">
      <c r="A6" s="68" t="str">
        <f t="shared" ca="1" si="0"/>
        <v>44330 días</v>
      </c>
      <c r="B6" s="40"/>
      <c r="C6" s="47"/>
      <c r="D6" s="40"/>
      <c r="E6" s="86"/>
      <c r="F6" s="40" t="e">
        <f>VLOOKUP(E6,'LISTADO ATM'!$A$2:$B$818,2,0)</f>
        <v>#N/A</v>
      </c>
      <c r="G6" s="40" t="e">
        <f>VLOOKUP(E6,VIP!$A$2:$O4513,6,0)</f>
        <v>#N/A</v>
      </c>
      <c r="H6" s="40" t="e">
        <f>VLOOKUP(E6,VIP!$A$2:$O4545,7,FALSE)</f>
        <v>#N/A</v>
      </c>
      <c r="I6" s="40" t="e">
        <f>VLOOKUP(E6,VIP!$A$2:$O4422,8,FALSE)</f>
        <v>#N/A</v>
      </c>
      <c r="J6" s="40" t="e">
        <f>VLOOKUP(E6,VIP!$A$2:$O4351,8,FALSE)</f>
        <v>#N/A</v>
      </c>
      <c r="K6" s="49"/>
    </row>
    <row r="7" spans="1:11" ht="18" x14ac:dyDescent="0.25">
      <c r="A7" s="68" t="str">
        <f t="shared" ca="1" si="0"/>
        <v>44330 días</v>
      </c>
      <c r="B7" s="40"/>
      <c r="C7" s="47"/>
      <c r="D7" s="40"/>
      <c r="E7" s="86"/>
      <c r="F7" s="40" t="e">
        <f>VLOOKUP(E7,'LISTADO ATM'!$A$2:$B$818,2,0)</f>
        <v>#N/A</v>
      </c>
      <c r="G7" s="40" t="e">
        <f>VLOOKUP(E7,VIP!$A$2:$O4514,6,0)</f>
        <v>#N/A</v>
      </c>
      <c r="H7" s="40" t="e">
        <f>VLOOKUP(E7,VIP!$A$2:$O4546,7,FALSE)</f>
        <v>#N/A</v>
      </c>
      <c r="I7" s="40" t="e">
        <f>VLOOKUP(E7,VIP!$A$2:$O4423,8,FALSE)</f>
        <v>#N/A</v>
      </c>
      <c r="J7" s="40" t="e">
        <f>VLOOKUP(E7,VIP!$A$2:$O4352,8,FALSE)</f>
        <v>#N/A</v>
      </c>
      <c r="K7" s="49"/>
    </row>
    <row r="8" spans="1:11" ht="18" x14ac:dyDescent="0.25">
      <c r="A8" s="68" t="str">
        <f t="shared" ca="1" si="0"/>
        <v>44330 días</v>
      </c>
      <c r="B8" s="40"/>
      <c r="C8" s="47"/>
      <c r="D8" s="40"/>
      <c r="E8" s="86"/>
      <c r="F8" s="40" t="e">
        <f>VLOOKUP(E8,'LISTADO ATM'!$A$2:$B$818,2,0)</f>
        <v>#N/A</v>
      </c>
      <c r="G8" s="40" t="e">
        <f>VLOOKUP(E8,VIP!$A$2:$O4515,6,0)</f>
        <v>#N/A</v>
      </c>
      <c r="H8" s="40" t="e">
        <f>VLOOKUP(E8,VIP!$A$2:$O4547,7,FALSE)</f>
        <v>#N/A</v>
      </c>
      <c r="I8" s="40" t="e">
        <f>VLOOKUP(E8,VIP!$A$2:$O4424,8,FALSE)</f>
        <v>#N/A</v>
      </c>
      <c r="J8" s="40" t="e">
        <f>VLOOKUP(E8,VIP!$A$2:$O4353,8,FALSE)</f>
        <v>#N/A</v>
      </c>
      <c r="K8" s="49"/>
    </row>
    <row r="9" spans="1:11" ht="18" x14ac:dyDescent="0.25">
      <c r="A9" s="68" t="str">
        <f t="shared" ca="1" si="0"/>
        <v>44330 días</v>
      </c>
      <c r="B9" s="71"/>
      <c r="C9" s="67"/>
      <c r="D9" s="40"/>
      <c r="E9" s="86"/>
      <c r="F9" s="40" t="e">
        <f>VLOOKUP(E9,'LISTADO ATM'!$A$2:$B$818,2,0)</f>
        <v>#N/A</v>
      </c>
      <c r="G9" s="40" t="e">
        <f>VLOOKUP(E9,VIP!$A$2:$O4516,6,0)</f>
        <v>#N/A</v>
      </c>
      <c r="H9" s="40" t="e">
        <f>VLOOKUP(E9,VIP!$A$2:$O4548,7,FALSE)</f>
        <v>#N/A</v>
      </c>
      <c r="I9" s="40" t="e">
        <f>VLOOKUP(E9,VIP!$A$2:$O4425,8,FALSE)</f>
        <v>#N/A</v>
      </c>
      <c r="J9" s="40" t="e">
        <f>VLOOKUP(E9,VIP!$A$2:$O4354,8,FALSE)</f>
        <v>#N/A</v>
      </c>
      <c r="K9" s="49"/>
    </row>
    <row r="10" spans="1:11" ht="18" x14ac:dyDescent="0.25">
      <c r="A10" s="68" t="str">
        <f t="shared" ca="1" si="0"/>
        <v>44330 días</v>
      </c>
      <c r="B10" s="40"/>
      <c r="C10" s="47"/>
      <c r="D10" s="40"/>
      <c r="E10" s="86"/>
      <c r="F10" s="40" t="e">
        <f>VLOOKUP(E10,'LISTADO ATM'!$A$2:$B$818,2,0)</f>
        <v>#N/A</v>
      </c>
      <c r="G10" s="40" t="s">
        <v>2031</v>
      </c>
      <c r="H10" s="40" t="e">
        <f>VLOOKUP(E10,VIP!$A$2:$O4549,7,FALSE)</f>
        <v>#N/A</v>
      </c>
      <c r="I10" s="40" t="e">
        <f>VLOOKUP(E10,VIP!$A$2:$O4426,8,FALSE)</f>
        <v>#N/A</v>
      </c>
      <c r="J10" s="40" t="e">
        <f>VLOOKUP(E10,VIP!$A$2:$O4355,8,FALSE)</f>
        <v>#N/A</v>
      </c>
      <c r="K10" s="78"/>
    </row>
    <row r="11" spans="1:11" ht="18" x14ac:dyDescent="0.25">
      <c r="A11" s="68" t="str">
        <f t="shared" ca="1" si="0"/>
        <v>44330 días</v>
      </c>
      <c r="B11" s="88"/>
      <c r="C11" s="85"/>
      <c r="D11" s="40"/>
      <c r="E11" s="86"/>
      <c r="F11" s="40" t="e">
        <f>VLOOKUP(E11,'LISTADO ATM'!$A$2:$B$818,2,0)</f>
        <v>#N/A</v>
      </c>
      <c r="G11" s="40" t="s">
        <v>2031</v>
      </c>
      <c r="H11" s="40" t="e">
        <f>VLOOKUP(E11,VIP!$A$2:$O4550,7,FALSE)</f>
        <v>#N/A</v>
      </c>
      <c r="I11" s="40" t="e">
        <f>VLOOKUP(E11,VIP!$A$2:$O4427,8,FALSE)</f>
        <v>#N/A</v>
      </c>
      <c r="J11" s="40" t="e">
        <f>VLOOKUP(E11,VIP!$A$2:$O4356,8,FALSE)</f>
        <v>#N/A</v>
      </c>
      <c r="K11" s="49"/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6:E1048576 E1:E2">
    <cfRule type="duplicateValues" dxfId="53" priority="99258"/>
  </conditionalFormatting>
  <conditionalFormatting sqref="B9">
    <cfRule type="duplicateValues" dxfId="52" priority="42"/>
    <cfRule type="duplicateValues" dxfId="51" priority="43"/>
    <cfRule type="duplicateValues" dxfId="50" priority="44"/>
  </conditionalFormatting>
  <conditionalFormatting sqref="B9">
    <cfRule type="duplicateValues" dxfId="49" priority="41"/>
  </conditionalFormatting>
  <conditionalFormatting sqref="B9">
    <cfRule type="duplicateValues" dxfId="48" priority="39"/>
    <cfRule type="duplicateValues" dxfId="47" priority="40"/>
  </conditionalFormatting>
  <conditionalFormatting sqref="B9">
    <cfRule type="duplicateValues" dxfId="46" priority="36"/>
    <cfRule type="duplicateValues" dxfId="45" priority="37"/>
    <cfRule type="duplicateValues" dxfId="44" priority="38"/>
  </conditionalFormatting>
  <conditionalFormatting sqref="B9">
    <cfRule type="duplicateValues" dxfId="43" priority="35"/>
  </conditionalFormatting>
  <conditionalFormatting sqref="B9">
    <cfRule type="duplicateValues" dxfId="42" priority="33"/>
    <cfRule type="duplicateValues" dxfId="41" priority="34"/>
  </conditionalFormatting>
  <conditionalFormatting sqref="B9">
    <cfRule type="duplicateValues" dxfId="40" priority="32"/>
  </conditionalFormatting>
  <conditionalFormatting sqref="B9">
    <cfRule type="duplicateValues" dxfId="39" priority="29"/>
    <cfRule type="duplicateValues" dxfId="38" priority="30"/>
    <cfRule type="duplicateValues" dxfId="37" priority="31"/>
  </conditionalFormatting>
  <conditionalFormatting sqref="B9">
    <cfRule type="duplicateValues" dxfId="36" priority="28"/>
  </conditionalFormatting>
  <conditionalFormatting sqref="B9">
    <cfRule type="duplicateValues" dxfId="35" priority="27"/>
  </conditionalFormatting>
  <conditionalFormatting sqref="B11">
    <cfRule type="duplicateValues" dxfId="34" priority="26"/>
  </conditionalFormatting>
  <conditionalFormatting sqref="B11">
    <cfRule type="duplicateValues" dxfId="33" priority="23"/>
    <cfRule type="duplicateValues" dxfId="32" priority="24"/>
    <cfRule type="duplicateValues" dxfId="31" priority="25"/>
  </conditionalFormatting>
  <conditionalFormatting sqref="B11">
    <cfRule type="duplicateValues" dxfId="30" priority="21"/>
    <cfRule type="duplicateValues" dxfId="29" priority="22"/>
  </conditionalFormatting>
  <conditionalFormatting sqref="B11">
    <cfRule type="duplicateValues" dxfId="28" priority="18"/>
    <cfRule type="duplicateValues" dxfId="27" priority="19"/>
    <cfRule type="duplicateValues" dxfId="26" priority="20"/>
  </conditionalFormatting>
  <conditionalFormatting sqref="B11">
    <cfRule type="duplicateValues" dxfId="25" priority="17"/>
  </conditionalFormatting>
  <conditionalFormatting sqref="B11">
    <cfRule type="duplicateValues" dxfId="24" priority="16"/>
  </conditionalFormatting>
  <conditionalFormatting sqref="B11">
    <cfRule type="duplicateValues" dxfId="23" priority="15"/>
  </conditionalFormatting>
  <conditionalFormatting sqref="B11">
    <cfRule type="duplicateValues" dxfId="22" priority="12"/>
    <cfRule type="duplicateValues" dxfId="21" priority="13"/>
    <cfRule type="duplicateValues" dxfId="20" priority="14"/>
  </conditionalFormatting>
  <conditionalFormatting sqref="B11">
    <cfRule type="duplicateValues" dxfId="19" priority="10"/>
    <cfRule type="duplicateValues" dxfId="18" priority="11"/>
  </conditionalFormatting>
  <conditionalFormatting sqref="C11">
    <cfRule type="duplicateValues" dxfId="17" priority="9"/>
  </conditionalFormatting>
  <conditionalFormatting sqref="E3:E5">
    <cfRule type="duplicateValues" dxfId="16" priority="119606"/>
  </conditionalFormatting>
  <conditionalFormatting sqref="E3:E5">
    <cfRule type="duplicateValues" dxfId="15" priority="119608"/>
    <cfRule type="duplicateValues" dxfId="14" priority="119609"/>
  </conditionalFormatting>
  <conditionalFormatting sqref="E3:E5">
    <cfRule type="duplicateValues" dxfId="13" priority="119612"/>
    <cfRule type="duplicateValues" dxfId="12" priority="119613"/>
    <cfRule type="duplicateValues" dxfId="11" priority="119614"/>
    <cfRule type="duplicateValues" dxfId="10" priority="119615"/>
  </conditionalFormatting>
  <conditionalFormatting sqref="B3:B5">
    <cfRule type="duplicateValues" dxfId="9" priority="119620"/>
  </conditionalFormatting>
  <pageMargins left="0.7" right="0.7" top="0.75" bottom="0.75" header="0.3" footer="0.3"/>
  <pageSetup orientation="portrait" horizontalDpi="300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08"/>
  <sheetViews>
    <sheetView zoomScaleNormal="100" workbookViewId="0">
      <pane ySplit="1" topLeftCell="A791" activePane="bottomLeft" state="frozen"/>
      <selection activeCell="D1" sqref="D1"/>
      <selection pane="bottomLeft" activeCell="E813" sqref="E813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117">
        <v>7</v>
      </c>
      <c r="B2" s="118" t="s">
        <v>2029</v>
      </c>
      <c r="C2" s="118" t="s">
        <v>2558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17">
        <v>591</v>
      </c>
      <c r="B3" s="118" t="s">
        <v>507</v>
      </c>
      <c r="C3" s="118" t="s">
        <v>2559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17">
        <v>553</v>
      </c>
      <c r="B4" s="118" t="s">
        <v>544</v>
      </c>
      <c r="C4" s="118" t="s">
        <v>2560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2551</v>
      </c>
      <c r="C6" s="29" t="s">
        <v>2507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2552</v>
      </c>
      <c r="C8" s="29" t="s">
        <v>2508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2553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2554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2555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2509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2420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2510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2511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3" customFormat="1" ht="15.75" x14ac:dyDescent="0.25">
      <c r="A337" s="94">
        <v>300</v>
      </c>
      <c r="B337" s="95" t="s">
        <v>1224</v>
      </c>
      <c r="C337" s="95" t="s">
        <v>1225</v>
      </c>
      <c r="D337" s="95" t="s">
        <v>72</v>
      </c>
      <c r="E337" s="95" t="s">
        <v>73</v>
      </c>
      <c r="F337" s="95" t="s">
        <v>2031</v>
      </c>
      <c r="G337" s="95" t="s">
        <v>77</v>
      </c>
      <c r="H337" s="95" t="s">
        <v>77</v>
      </c>
      <c r="I337" s="95" t="s">
        <v>74</v>
      </c>
      <c r="J337" s="95" t="s">
        <v>77</v>
      </c>
      <c r="K337" s="95" t="s">
        <v>77</v>
      </c>
      <c r="L337" s="95" t="s">
        <v>77</v>
      </c>
      <c r="M337" s="95" t="s">
        <v>77</v>
      </c>
      <c r="N337" s="95" t="s">
        <v>74</v>
      </c>
      <c r="O337" s="95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2512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2539</v>
      </c>
      <c r="C374" s="29" t="s">
        <v>2526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2513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2540</v>
      </c>
      <c r="C377" s="29" t="s">
        <v>2527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2505</v>
      </c>
      <c r="D388" s="29" t="s">
        <v>87</v>
      </c>
      <c r="E388" s="29" t="s">
        <v>90</v>
      </c>
      <c r="F388" s="32" t="s">
        <v>2031</v>
      </c>
      <c r="G388" s="32" t="s">
        <v>2506</v>
      </c>
      <c r="H388" s="32" t="s">
        <v>2506</v>
      </c>
      <c r="I388" s="32" t="s">
        <v>1277</v>
      </c>
      <c r="J388" s="32" t="s">
        <v>2033</v>
      </c>
      <c r="K388" s="32" t="s">
        <v>2506</v>
      </c>
      <c r="L388" s="32" t="s">
        <v>2506</v>
      </c>
      <c r="M388" s="32" t="s">
        <v>2506</v>
      </c>
      <c r="N388" s="32" t="s">
        <v>2506</v>
      </c>
      <c r="O388" s="32" t="s">
        <v>1182</v>
      </c>
    </row>
    <row r="389" spans="1:15" ht="15.75" x14ac:dyDescent="0.25">
      <c r="A389" s="31">
        <v>363</v>
      </c>
      <c r="B389" s="32" t="s">
        <v>2541</v>
      </c>
      <c r="C389" s="29" t="s">
        <v>2528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2542</v>
      </c>
      <c r="C391" s="29" t="s">
        <v>2529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2543</v>
      </c>
      <c r="C393" s="29" t="s">
        <v>2530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2544</v>
      </c>
      <c r="C394" s="29" t="s">
        <v>2531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2538</v>
      </c>
      <c r="C395" s="29" t="s">
        <v>2525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2514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2548</v>
      </c>
      <c r="C399" s="29" t="s">
        <v>2535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2515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2442</v>
      </c>
      <c r="C403" s="29" t="s">
        <v>2516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2517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2549</v>
      </c>
      <c r="C405" s="29" t="s">
        <v>2536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3" customFormat="1" ht="31.5" x14ac:dyDescent="0.25">
      <c r="A443" s="94">
        <v>425</v>
      </c>
      <c r="B443" s="95" t="s">
        <v>701</v>
      </c>
      <c r="C443" s="95" t="s">
        <v>702</v>
      </c>
      <c r="D443" s="95" t="s">
        <v>130</v>
      </c>
      <c r="E443" s="95" t="s">
        <v>73</v>
      </c>
      <c r="F443" s="95" t="s">
        <v>2031</v>
      </c>
      <c r="G443" s="95" t="s">
        <v>77</v>
      </c>
      <c r="H443" s="95" t="s">
        <v>77</v>
      </c>
      <c r="I443" s="95" t="s">
        <v>74</v>
      </c>
      <c r="J443" s="95" t="s">
        <v>77</v>
      </c>
      <c r="K443" s="95" t="s">
        <v>74</v>
      </c>
      <c r="L443" s="95" t="s">
        <v>77</v>
      </c>
      <c r="M443" s="95" t="s">
        <v>77</v>
      </c>
      <c r="N443" s="95" t="s">
        <v>74</v>
      </c>
      <c r="O443" s="95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2518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2545</v>
      </c>
      <c r="C499" s="29" t="s">
        <v>2532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2485</v>
      </c>
      <c r="C502" s="32" t="s">
        <v>2452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2446</v>
      </c>
      <c r="C504" s="32" t="s">
        <v>2447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2519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2463</v>
      </c>
      <c r="C547" s="32" t="s">
        <v>2464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2546</v>
      </c>
      <c r="C549" s="29" t="s">
        <v>2533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2468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2486</v>
      </c>
      <c r="C557" s="32" t="s">
        <v>2469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2487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2441</v>
      </c>
      <c r="C579" s="29" t="s">
        <v>2520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2521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2550</v>
      </c>
      <c r="C583" s="29" t="s">
        <v>2537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2547</v>
      </c>
      <c r="C650" s="29" t="s">
        <v>2534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2522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2523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2524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6" customFormat="1" ht="15.75" x14ac:dyDescent="0.25">
      <c r="A793" s="112">
        <v>985</v>
      </c>
      <c r="B793" s="113" t="s">
        <v>1150</v>
      </c>
      <c r="C793" s="114" t="s">
        <v>1151</v>
      </c>
      <c r="D793" s="114" t="s">
        <v>72</v>
      </c>
      <c r="E793" s="114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13" t="s">
        <v>1180</v>
      </c>
    </row>
    <row r="794" spans="1:15" s="96" customFormat="1" ht="15.75" x14ac:dyDescent="0.25">
      <c r="A794" s="112">
        <v>986</v>
      </c>
      <c r="B794" s="113" t="s">
        <v>1152</v>
      </c>
      <c r="C794" s="114" t="s">
        <v>1153</v>
      </c>
      <c r="D794" s="113" t="s">
        <v>72</v>
      </c>
      <c r="E794" s="113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13" t="s">
        <v>1209</v>
      </c>
    </row>
    <row r="795" spans="1:15" s="96" customFormat="1" ht="15.75" x14ac:dyDescent="0.25">
      <c r="A795" s="112">
        <v>987</v>
      </c>
      <c r="B795" s="113" t="s">
        <v>1154</v>
      </c>
      <c r="C795" s="114" t="s">
        <v>1155</v>
      </c>
      <c r="D795" s="113" t="s">
        <v>72</v>
      </c>
      <c r="E795" s="113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13" t="s">
        <v>1209</v>
      </c>
    </row>
    <row r="796" spans="1:15" s="96" customFormat="1" ht="15.75" x14ac:dyDescent="0.25">
      <c r="A796" s="112">
        <v>988</v>
      </c>
      <c r="B796" s="113" t="s">
        <v>1156</v>
      </c>
      <c r="C796" s="114" t="s">
        <v>1157</v>
      </c>
      <c r="D796" s="114" t="s">
        <v>72</v>
      </c>
      <c r="E796" s="114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13" t="s">
        <v>1186</v>
      </c>
    </row>
    <row r="797" spans="1:15" s="96" customFormat="1" ht="15.75" x14ac:dyDescent="0.25">
      <c r="A797" s="112">
        <v>989</v>
      </c>
      <c r="B797" s="113" t="s">
        <v>1158</v>
      </c>
      <c r="C797" s="114" t="s">
        <v>1159</v>
      </c>
      <c r="D797" s="114" t="s">
        <v>72</v>
      </c>
      <c r="E797" s="114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13" t="s">
        <v>1184</v>
      </c>
    </row>
    <row r="798" spans="1:15" s="96" customFormat="1" ht="15.75" x14ac:dyDescent="0.25">
      <c r="A798" s="112">
        <v>742</v>
      </c>
      <c r="B798" s="113" t="s">
        <v>1160</v>
      </c>
      <c r="C798" s="114" t="s">
        <v>1161</v>
      </c>
      <c r="D798" s="114" t="s">
        <v>72</v>
      </c>
      <c r="E798" s="114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13" t="s">
        <v>1191</v>
      </c>
    </row>
    <row r="799" spans="1:15" s="96" customFormat="1" ht="15.75" x14ac:dyDescent="0.25">
      <c r="A799" s="112">
        <v>991</v>
      </c>
      <c r="B799" s="113" t="s">
        <v>1162</v>
      </c>
      <c r="C799" s="114" t="s">
        <v>1163</v>
      </c>
      <c r="D799" s="114" t="s">
        <v>72</v>
      </c>
      <c r="E799" s="114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13" t="s">
        <v>1180</v>
      </c>
    </row>
    <row r="800" spans="1:15" s="96" customFormat="1" ht="15.75" x14ac:dyDescent="0.25">
      <c r="A800" s="112">
        <v>715</v>
      </c>
      <c r="B800" s="113" t="s">
        <v>1164</v>
      </c>
      <c r="C800" s="114" t="s">
        <v>1165</v>
      </c>
      <c r="D800" s="114" t="s">
        <v>72</v>
      </c>
      <c r="E800" s="114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13" t="s">
        <v>1185</v>
      </c>
    </row>
    <row r="801" spans="1:15" s="96" customFormat="1" ht="15.75" x14ac:dyDescent="0.25">
      <c r="A801" s="112">
        <v>993</v>
      </c>
      <c r="B801" s="113" t="s">
        <v>1166</v>
      </c>
      <c r="C801" s="114" t="s">
        <v>1167</v>
      </c>
      <c r="D801" s="114" t="s">
        <v>72</v>
      </c>
      <c r="E801" s="114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13" t="s">
        <v>1190</v>
      </c>
    </row>
    <row r="802" spans="1:15" s="96" customFormat="1" ht="15.75" x14ac:dyDescent="0.25">
      <c r="A802" s="112">
        <v>994</v>
      </c>
      <c r="B802" s="113" t="s">
        <v>1889</v>
      </c>
      <c r="C802" s="114" t="s">
        <v>1888</v>
      </c>
      <c r="D802" s="114" t="s">
        <v>72</v>
      </c>
      <c r="E802" s="114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13" t="s">
        <v>2020</v>
      </c>
    </row>
    <row r="803" spans="1:15" s="96" customFormat="1" ht="15.75" x14ac:dyDescent="0.25">
      <c r="A803" s="112">
        <v>545</v>
      </c>
      <c r="B803" s="113" t="s">
        <v>1168</v>
      </c>
      <c r="C803" s="114" t="s">
        <v>1169</v>
      </c>
      <c r="D803" s="114" t="s">
        <v>72</v>
      </c>
      <c r="E803" s="114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13" t="s">
        <v>1188</v>
      </c>
    </row>
    <row r="804" spans="1:15" s="96" customFormat="1" ht="15.75" x14ac:dyDescent="0.25">
      <c r="A804" s="112">
        <v>996</v>
      </c>
      <c r="B804" s="113" t="s">
        <v>1193</v>
      </c>
      <c r="C804" s="114" t="s">
        <v>1194</v>
      </c>
      <c r="D804" s="114" t="s">
        <v>72</v>
      </c>
      <c r="E804" s="114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13" t="s">
        <v>1184</v>
      </c>
    </row>
    <row r="805" spans="1:15" s="96" customFormat="1" ht="15.75" x14ac:dyDescent="0.25">
      <c r="A805" s="112">
        <v>724</v>
      </c>
      <c r="B805" s="113" t="s">
        <v>1170</v>
      </c>
      <c r="C805" s="114" t="s">
        <v>1171</v>
      </c>
      <c r="D805" s="114" t="s">
        <v>72</v>
      </c>
      <c r="E805" s="114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13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115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84">
        <v>166</v>
      </c>
      <c r="B808" s="138" t="s">
        <v>2571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</sheetData>
  <autoFilter ref="A1:O807">
    <sortState ref="A2:O807">
      <sortCondition sortBy="cellColor" ref="A1:A807" dxfId="155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8" priority="2"/>
  </conditionalFormatting>
  <conditionalFormatting sqref="B1:B1048576">
    <cfRule type="duplicateValues" dxfId="7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01" t="s">
        <v>0</v>
      </c>
      <c r="B1" s="202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03" t="s">
        <v>8</v>
      </c>
      <c r="B9" s="204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05" t="s">
        <v>9</v>
      </c>
      <c r="B14" s="206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Gráficos</vt:lpstr>
      </vt:variant>
      <vt:variant>
        <vt:i4>2</vt:i4>
      </vt:variant>
    </vt:vector>
  </HeadingPairs>
  <TitlesOfParts>
    <vt:vector size="15" baseType="lpstr">
      <vt:lpstr>REPORTE</vt:lpstr>
      <vt:lpstr>Sin Efectivo</vt:lpstr>
      <vt:lpstr>Hoja5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Juan Manuel Acosta Medina</cp:lastModifiedBy>
  <cp:lastPrinted>2021-05-11T03:06:01Z</cp:lastPrinted>
  <dcterms:created xsi:type="dcterms:W3CDTF">2014-10-01T23:18:29Z</dcterms:created>
  <dcterms:modified xsi:type="dcterms:W3CDTF">2021-05-15T03:01:14Z</dcterms:modified>
</cp:coreProperties>
</file>