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4\"/>
    </mc:Choice>
  </mc:AlternateContent>
  <bookViews>
    <workbookView xWindow="0" yWindow="0" windowWidth="645" windowHeight="756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6" l="1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A61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7" i="1" l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98" i="1"/>
  <c r="F98" i="1"/>
  <c r="G98" i="1"/>
  <c r="H98" i="1"/>
  <c r="I98" i="1"/>
  <c r="J98" i="1"/>
  <c r="K98" i="1"/>
  <c r="A82" i="1"/>
  <c r="F82" i="1"/>
  <c r="G82" i="1"/>
  <c r="H82" i="1"/>
  <c r="I82" i="1"/>
  <c r="J82" i="1"/>
  <c r="K82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F71" i="1"/>
  <c r="K67" i="1"/>
  <c r="J67" i="1"/>
  <c r="I67" i="1"/>
  <c r="H67" i="1"/>
  <c r="G67" i="1"/>
  <c r="F67" i="1"/>
  <c r="A67" i="1"/>
  <c r="K68" i="1"/>
  <c r="J68" i="1"/>
  <c r="I68" i="1"/>
  <c r="H68" i="1"/>
  <c r="G68" i="1"/>
  <c r="F68" i="1"/>
  <c r="A68" i="1"/>
  <c r="K69" i="1"/>
  <c r="J69" i="1"/>
  <c r="I69" i="1"/>
  <c r="H69" i="1"/>
  <c r="G69" i="1"/>
  <c r="F69" i="1"/>
  <c r="A69" i="1"/>
  <c r="K70" i="1"/>
  <c r="J70" i="1"/>
  <c r="I70" i="1"/>
  <c r="H70" i="1"/>
  <c r="G70" i="1"/>
  <c r="F70" i="1"/>
  <c r="A70" i="1"/>
  <c r="K62" i="1"/>
  <c r="J62" i="1"/>
  <c r="I62" i="1"/>
  <c r="H62" i="1"/>
  <c r="G62" i="1"/>
  <c r="F62" i="1"/>
  <c r="A62" i="1"/>
  <c r="K61" i="1"/>
  <c r="J61" i="1"/>
  <c r="I61" i="1"/>
  <c r="H61" i="1"/>
  <c r="G61" i="1"/>
  <c r="F61" i="1"/>
  <c r="A61" i="1"/>
  <c r="K65" i="1"/>
  <c r="J65" i="1"/>
  <c r="I65" i="1"/>
  <c r="H65" i="1"/>
  <c r="G65" i="1"/>
  <c r="F65" i="1"/>
  <c r="A65" i="1"/>
  <c r="K66" i="1"/>
  <c r="J66" i="1"/>
  <c r="I66" i="1"/>
  <c r="H66" i="1"/>
  <c r="G66" i="1"/>
  <c r="F66" i="1"/>
  <c r="A66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71" i="1"/>
  <c r="G71" i="1"/>
  <c r="H71" i="1"/>
  <c r="I71" i="1"/>
  <c r="J71" i="1"/>
  <c r="K71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1" i="1"/>
  <c r="A50" i="1"/>
  <c r="A49" i="1"/>
  <c r="F47" i="1" l="1"/>
  <c r="F48" i="1"/>
  <c r="G48" i="1"/>
  <c r="H48" i="1"/>
  <c r="I48" i="1"/>
  <c r="J48" i="1"/>
  <c r="K48" i="1"/>
  <c r="A48" i="1"/>
  <c r="G47" i="1" l="1"/>
  <c r="H47" i="1"/>
  <c r="I47" i="1"/>
  <c r="J47" i="1"/>
  <c r="K47" i="1"/>
  <c r="F46" i="1"/>
  <c r="G46" i="1"/>
  <c r="H46" i="1"/>
  <c r="I46" i="1"/>
  <c r="J46" i="1"/>
  <c r="K46" i="1"/>
  <c r="A47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1" i="1"/>
  <c r="A40" i="1"/>
  <c r="A39" i="1"/>
  <c r="A38" i="1"/>
  <c r="A37" i="1"/>
  <c r="A36" i="1"/>
  <c r="A35" i="1"/>
  <c r="A34" i="1"/>
  <c r="A33" i="1"/>
  <c r="A32" i="1"/>
  <c r="F8" i="1"/>
  <c r="G8" i="1"/>
  <c r="H8" i="1"/>
  <c r="I8" i="1"/>
  <c r="J8" i="1"/>
  <c r="K8" i="1"/>
  <c r="A19" i="1"/>
  <c r="A8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31" i="1"/>
  <c r="A30" i="1"/>
  <c r="A29" i="1"/>
  <c r="A28" i="1"/>
  <c r="A27" i="1"/>
  <c r="A26" i="1"/>
  <c r="A25" i="1"/>
  <c r="A24" i="1"/>
  <c r="A23" i="1"/>
  <c r="A22" i="1"/>
  <c r="A21" i="1"/>
  <c r="A20" i="1"/>
  <c r="F19" i="1" l="1"/>
  <c r="G19" i="1"/>
  <c r="H19" i="1"/>
  <c r="I19" i="1"/>
  <c r="J19" i="1"/>
  <c r="K19" i="1"/>
  <c r="A18" i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G5" i="1" l="1"/>
  <c r="F5" i="1" l="1"/>
  <c r="H5" i="1"/>
  <c r="I5" i="1"/>
  <c r="J5" i="1"/>
  <c r="K5" i="1"/>
  <c r="A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<sst xmlns="http://schemas.openxmlformats.org/spreadsheetml/2006/main" count="13668" uniqueCount="2688">
  <si>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</si>
  <si>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</si>
  <si>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</si>
  <si>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</si>
  <si>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</si>
  <si>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</si>
  <si>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</si>
  <si>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</si>
  <si>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</si>
  <si>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</si>
  <si>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</si>
  <si>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</si>
  <si>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</si>
  <si>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</si>
  <si>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</si>
  <si>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</si>
  <si>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</si>
  <si>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</si>
  <si>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</si>
  <si>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</si>
  <si>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</si>
  <si>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</si>
  <si>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</si>
  <si>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</si>
  <si>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</si>
  <si>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</si>
  <si>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</si>
  <si>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</si>
  <si>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</si>
  <si>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</si>
  <si>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</si>
  <si>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</si>
  <si>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</si>
  <si>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</si>
  <si>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</si>
  <si>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</si>
  <si>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</si>
  <si>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</si>
  <si>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</si>
  <si>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</si>
  <si>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</si>
  <si>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</si>
  <si>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</si>
  <si>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</si>
  <si>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</si>
  <si>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</si>
  <si>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</si>
  <si>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</si>
  <si>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</si>
  <si>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</si>
  <si>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</si>
  <si>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</si>
  <si>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</si>
  <si>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</si>
  <si>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</si>
  <si>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</si>
  <si>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</si>
  <si>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</si>
  <si>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</si>
  <si>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</si>
  <si>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</si>
  <si>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</si>
  <si>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</si>
  <si>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</si>
  <si>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</si>
  <si>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</si>
  <si>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</si>
  <si>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</si>
  <si>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</si>
  <si>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</si>
  <si>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</si>
  <si>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</si>
  <si>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</si>
  <si>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</si>
  <si>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</si>
  <si>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</si>
  <si>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</si>
  <si>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</si>
  <si>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</si>
  <si>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</si>
  <si>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</si>
  <si>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</si>
  <si>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</si>
  <si>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</si>
  <si>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</si>
  <si>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</si>
  <si>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</si>
  <si>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</si>
  <si>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</si>
  <si>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</si>
  <si>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</si>
  <si>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</si>
  <si>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</si>
  <si>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</si>
  <si>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</si>
  <si>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</si>
  <si>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</si>
  <si>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</si>
  <si>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</si>
  <si>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</si>
  <si>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</si>
  <si>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</si>
  <si>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</si>
  <si>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</si>
  <si>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</si>
  <si>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</si>
  <si>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</si>
  <si>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</si>
  <si>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</si>
  <si>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</si>
  <si>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</si>
  <si>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</si>
  <si>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</si>
  <si>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</si>
  <si>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</si>
  <si>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</si>
  <si>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</si>
  <si>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</si>
  <si>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</si>
  <si>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</si>
  <si>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</si>
  <si>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</si>
  <si>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</si>
  <si>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</si>
  <si>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</si>
  <si>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</si>
  <si>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</si>
  <si>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</si>
  <si>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</si>
  <si>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</si>
  <si>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</si>
  <si>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</si>
  <si>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</si>
  <si>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</si>
  <si>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</si>
  <si>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</si>
  <si>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</si>
  <si>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</si>
  <si>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</si>
  <si>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</si>
  <si>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</si>
  <si>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</si>
  <si>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</si>
  <si>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</si>
  <si>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</si>
  <si>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</si>
  <si>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</si>
  <si>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</si>
  <si>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</si>
  <si>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</si>
  <si>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</si>
  <si>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</si>
  <si>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</si>
  <si>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</si>
  <si>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</si>
  <si>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</si>
  <si>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</si>
  <si>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</si>
  <si>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</si>
  <si>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</si>
  <si>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</si>
  <si>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</si>
  <si>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</si>
  <si>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</si>
  <si>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</si>
  <si>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</si>
  <si>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</si>
  <si>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</si>
  <si>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</si>
  <si>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</si>
  <si>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</si>
  <si>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</si>
  <si>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</si>
  <si>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</si>
  <si>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</si>
  <si>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</si>
  <si>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</si>
  <si>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</si>
  <si>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</si>
  <si>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</si>
  <si>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</si>
  <si>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</si>
  <si>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</si>
  <si>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</si>
  <si>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</si>
  <si>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</si>
  <si>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</si>
  <si>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</si>
  <si>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</si>
  <si>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</si>
  <si>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</si>
  <si>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</si>
  <si>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</si>
  <si>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</si>
  <si>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</si>
  <si>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</si>
  <si>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</si>
  <si>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</si>
  <si>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</si>
  <si>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</si>
  <si>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</si>
  <si>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</si>
  <si>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</si>
  <si>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</si>
  <si>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</si>
  <si>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</si>
  <si>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</si>
  <si>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</si>
  <si>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</si>
  <si>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</si>
  <si>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</si>
  <si>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</si>
  <si>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</si>
  <si>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</si>
  <si>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</si>
  <si>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</si>
  <si>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</si>
  <si>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</si>
  <si>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</si>
  <si>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</si>
  <si>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</si>
  <si>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</si>
  <si>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</si>
  <si>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</si>
  <si>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</si>
  <si>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</si>
  <si>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</si>
  <si>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</si>
  <si>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</si>
  <si>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</si>
  <si>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</si>
  <si>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</si>
  <si>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</si>
  <si>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</si>
  <si>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</si>
  <si>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</si>
  <si>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</si>
  <si>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</si>
  <si>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</si>
  <si>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</si>
  <si>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</si>
  <si>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</si>
  <si>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</si>
  <si>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</si>
  <si>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</si>
  <si>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</si>
  <si>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</si>
  <si>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</si>
  <si>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</si>
  <si>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</si>
  <si>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</si>
  <si>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</si>
  <si>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</si>
  <si>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</si>
  <si>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</si>
  <si>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</si>
  <si>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</si>
  <si>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</si>
  <si>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</si>
  <si>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</si>
  <si>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</si>
  <si>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</si>
  <si>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</si>
  <si>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</si>
  <si>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</si>
  <si>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</si>
  <si>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</si>
  <si>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</si>
  <si>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</si>
  <si>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</si>
  <si>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</si>
  <si>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</si>
  <si>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</si>
  <si>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</si>
  <si>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</si>
  <si>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</si>
  <si>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</si>
  <si>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</si>
  <si>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</si>
  <si>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</si>
  <si>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</si>
  <si>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</si>
  <si>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</si>
  <si>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</si>
  <si>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</si>
  <si>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</si>
  <si>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</si>
  <si>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</si>
  <si>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</si>
  <si>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</si>
  <si>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</si>
  <si>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</si>
  <si>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</si>
  <si>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</si>
  <si>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</si>
  <si>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</si>
  <si>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</si>
  <si>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</si>
  <si>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</si>
  <si>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</si>
  <si>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</si>
  <si>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</si>
  <si>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</si>
  <si>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</si>
  <si>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</si>
  <si>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</si>
  <si>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</si>
  <si>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</si>
  <si>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</si>
  <si>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</si>
  <si>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</si>
  <si>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</si>
  <si>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</si>
  <si>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</si>
  <si>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</si>
  <si>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</si>
  <si>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</si>
  <si>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</si>
  <si>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</si>
  <si>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</si>
  <si>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</si>
  <si>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</si>
  <si>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</si>
  <si>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</si>
  <si>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</si>
  <si>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</si>
  <si>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</si>
  <si>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</si>
  <si>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</si>
  <si>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</si>
  <si>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</si>
  <si>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</si>
  <si>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</si>
  <si>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</si>
  <si>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</si>
  <si>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</si>
  <si>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</si>
  <si>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</si>
  <si>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</si>
  <si>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</si>
  <si>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</si>
  <si>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</si>
  <si>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</si>
  <si>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</si>
  <si>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</si>
  <si>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</si>
  <si>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</si>
  <si>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</si>
  <si>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</si>
  <si>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</si>
  <si>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</si>
  <si>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</si>
  <si>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</si>
  <si>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</si>
  <si>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</si>
  <si>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</si>
  <si>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</si>
  <si>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</si>
  <si>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</si>
  <si>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</si>
  <si>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</si>
  <si>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</si>
  <si>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</si>
  <si>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</si>
  <si>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</si>
  <si>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</si>
  <si>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</si>
  <si>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</si>
  <si>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</si>
  <si>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</si>
  <si>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</si>
  <si>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</si>
  <si>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</si>
  <si>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</si>
  <si>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</si>
  <si>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</si>
  <si>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</si>
  <si>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</si>
  <si>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</si>
  <si>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</si>
  <si>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</si>
  <si>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</si>
  <si>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</si>
  <si>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</si>
  <si>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</si>
  <si>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</si>
  <si>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</si>
  <si>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</si>
  <si>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</si>
  <si>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</si>
  <si>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</si>
  <si>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</si>
  <si>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</si>
  <si>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</si>
  <si>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</si>
  <si>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</si>
  <si>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</si>
  <si>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</si>
  <si>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</si>
  <si>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</si>
  <si>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</si>
  <si>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</si>
  <si>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</si>
  <si>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</si>
  <si>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</si>
  <si>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</si>
  <si>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</si>
  <si>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</si>
  <si>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</si>
  <si>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</si>
  <si>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</si>
  <si>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</si>
  <si>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</si>
  <si>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</si>
  <si>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</si>
  <si>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</si>
  <si>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</si>
  <si>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</si>
  <si>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</si>
  <si>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</si>
  <si>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</si>
  <si>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</si>
  <si>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</si>
  <si>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</si>
  <si>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</si>
  <si>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</si>
  <si>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</si>
  <si>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</si>
  <si>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</si>
  <si>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</si>
  <si>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</si>
  <si>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</si>
  <si>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</si>
  <si>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</si>
  <si>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</si>
  <si>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</si>
  <si>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</si>
  <si>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</si>
  <si>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</si>
  <si>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</si>
  <si>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</si>
  <si>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</si>
  <si>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</si>
  <si>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</si>
  <si>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</si>
  <si>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</si>
  <si>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</si>
  <si>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</si>
  <si>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</si>
  <si>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</si>
  <si>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</si>
  <si>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</si>
  <si>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</si>
  <si>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</si>
  <si>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</si>
  <si>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</si>
  <si>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</si>
  <si>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</si>
  <si>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</si>
  <si>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</si>
  <si>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</si>
  <si>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</si>
  <si>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</si>
  <si>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</si>
  <si>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</si>
  <si>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</si>
  <si>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</si>
  <si>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</si>
  <si>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</si>
  <si>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</si>
  <si>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</si>
  <si>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</si>
  <si>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</si>
  <si>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</si>
  <si>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</si>
  <si>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</si>
  <si>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</si>
  <si>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</si>
  <si>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</si>
  <si>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</si>
  <si>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</si>
  <si>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</si>
  <si>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</si>
  <si>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</si>
  <si>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</si>
  <si>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</si>
  <si>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</si>
  <si>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</si>
  <si>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</si>
  <si>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</si>
  <si>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</si>
  <si>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</si>
  <si>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</si>
  <si>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</si>
  <si>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</si>
  <si>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</si>
  <si>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</si>
  <si>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</si>
  <si>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</si>
  <si>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</si>
  <si>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</si>
  <si>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</si>
  <si>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</si>
  <si>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</si>
  <si>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</si>
  <si>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</si>
  <si>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</si>
  <si>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</si>
  <si>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</si>
  <si>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</si>
  <si>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</si>
  <si>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</si>
  <si>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</si>
  <si>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</si>
  <si>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</si>
  <si>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</si>
  <si>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</si>
  <si>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</si>
  <si>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</si>
  <si>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</si>
  <si>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</si>
  <si>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</si>
  <si>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</si>
  <si>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</si>
  <si>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</si>
  <si>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</si>
  <si>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</si>
  <si>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</si>
  <si>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</si>
  <si>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</si>
  <si>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</si>
  <si>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</si>
  <si>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</si>
  <si>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</si>
  <si>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</si>
  <si>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</si>
  <si>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</si>
  <si>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</si>
  <si>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</si>
  <si>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</si>
  <si>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</si>
  <si>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</si>
  <si>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</si>
  <si>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</si>
  <si>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</si>
  <si>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</si>
  <si>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</si>
  <si>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</si>
  <si>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</si>
  <si>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</si>
  <si>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</si>
  <si>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</si>
  <si>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</si>
  <si>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</si>
  <si>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</si>
  <si>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</si>
  <si>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</si>
  <si>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</si>
  <si>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</si>
  <si>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</si>
  <si>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</si>
  <si>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</si>
  <si>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</si>
  <si>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</si>
  <si>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</si>
  <si>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</si>
  <si>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</si>
  <si>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</si>
  <si>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</si>
  <si>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</si>
  <si>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</si>
  <si>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</si>
  <si>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</si>
  <si>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</si>
  <si>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</si>
  <si>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</si>
  <si>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</si>
  <si>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</si>
  <si>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</si>
  <si>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</si>
  <si>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</si>
  <si>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</si>
  <si>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</si>
  <si>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</si>
  <si>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</si>
  <si>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</si>
  <si>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</si>
  <si>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</si>
  <si>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</si>
  <si>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</si>
  <si>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</si>
  <si>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</si>
  <si>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</si>
  <si>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</si>
  <si>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</si>
  <si>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</si>
  <si>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</si>
  <si>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</si>
  <si>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</si>
  <si>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</si>
  <si>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</si>
  <si>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</si>
  <si>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</si>
  <si>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</si>
  <si>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</si>
  <si>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</si>
  <si>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</si>
  <si>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</si>
  <si>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</si>
  <si>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</si>
  <si>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</si>
  <si>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</si>
  <si>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</si>
  <si>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</si>
  <si>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</si>
  <si>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</si>
  <si>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</si>
  <si>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</si>
  <si>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</si>
  <si>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</si>
  <si>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</si>
  <si>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</si>
  <si>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</si>
  <si>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</si>
  <si>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</si>
  <si>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</si>
  <si>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</si>
  <si>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</si>
  <si>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</si>
  <si>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</si>
  <si>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</si>
  <si>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</si>
  <si>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</si>
  <si>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</si>
  <si>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</si>
  <si>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</si>
  <si>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</si>
  <si>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</si>
  <si>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</si>
  <si>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</si>
  <si>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</si>
  <si>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</si>
  <si>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</si>
  <si>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</si>
  <si>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</si>
  <si>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</si>
  <si>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</si>
  <si>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</si>
  <si>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</si>
  <si>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</si>
  <si>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</si>
  <si>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</si>
  <si>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</si>
  <si>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</si>
  <si>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</si>
  <si>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</si>
  <si>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</si>
  <si>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</si>
  <si>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</si>
  <si>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</si>
  <si>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</si>
  <si>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</si>
  <si>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</si>
  <si>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</si>
  <si>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</si>
  <si>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</si>
  <si>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</si>
  <si>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</si>
  <si>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</si>
  <si>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</si>
  <si>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</si>
  <si>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</si>
  <si>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</si>
  <si>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</si>
  <si>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</si>
  <si>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</si>
  <si>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</si>
  <si>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</si>
  <si>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</si>
  <si>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</si>
  <si>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</si>
  <si>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</si>
  <si>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</si>
  <si>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</si>
  <si>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</si>
  <si>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</si>
  <si>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</si>
  <si>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</si>
  <si>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</si>
  <si>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</si>
  <si>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</si>
  <si>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</si>
  <si>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</si>
  <si>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</si>
  <si>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</si>
  <si>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</si>
  <si>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</si>
  <si>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</si>
  <si>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</si>
  <si>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</si>
  <si>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</si>
  <si>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</si>
  <si>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</si>
  <si>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</si>
  <si>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</si>
  <si>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</si>
  <si>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</si>
  <si>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</si>
  <si>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</si>
  <si>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</si>
  <si>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</si>
  <si>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</si>
  <si>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</si>
  <si>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</si>
  <si>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</si>
  <si>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</si>
  <si>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</si>
  <si>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</si>
  <si>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</si>
  <si>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</si>
  <si>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</si>
  <si>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</si>
  <si>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</si>
  <si>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</si>
  <si>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</si>
  <si>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</si>
  <si>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</si>
  <si>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</si>
  <si>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</si>
  <si>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</si>
  <si>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</si>
  <si>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</si>
  <si>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</si>
  <si>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</si>
  <si>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</si>
  <si>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</si>
  <si>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</si>
  <si>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</si>
  <si>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</si>
  <si>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</si>
  <si>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</si>
  <si>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</si>
  <si>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</si>
  <si>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</si>
  <si>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</si>
  <si>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</si>
  <si>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</si>
  <si>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</si>
  <si>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</si>
  <si>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</si>
  <si>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</si>
  <si>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</si>
  <si>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</si>
  <si>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</si>
  <si>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</si>
  <si>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</si>
  <si>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</si>
  <si>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</si>
  <si>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</si>
  <si>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</si>
  <si>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</si>
  <si>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</si>
  <si>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</si>
  <si>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</si>
  <si>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</si>
  <si>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</si>
  <si>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</si>
  <si>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</si>
  <si>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</si>
  <si>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</si>
  <si>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</si>
  <si>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</si>
  <si>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</si>
  <si>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</si>
  <si>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</si>
  <si>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</si>
  <si>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</si>
  <si>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</si>
  <si>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</si>
  <si>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</si>
  <si>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</si>
  <si>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</si>
  <si>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</si>
  <si>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</si>
  <si>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</si>
  <si>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</si>
  <si>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</si>
  <si>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</si>
  <si>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</si>
  <si>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</si>
  <si>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</si>
  <si>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</si>
  <si>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</si>
  <si>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</si>
  <si>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</si>
  <si>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</si>
  <si>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</si>
  <si>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</si>
  <si>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</si>
  <si>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</si>
  <si>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</si>
  <si>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</si>
  <si>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</si>
  <si>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</si>
  <si>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</si>
  <si>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</si>
  <si>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</si>
  <si>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</si>
  <si>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</si>
  <si>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</si>
  <si>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</si>
  <si>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</si>
  <si>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</si>
  <si>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</si>
  <si>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</si>
  <si>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</si>
  <si>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</si>
  <si>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</si>
  <si>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</si>
  <si>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</si>
  <si>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</si>
  <si>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</si>
  <si>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</si>
  <si>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</si>
  <si>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</si>
  <si>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</si>
  <si>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</si>
  <si>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</si>
  <si>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</si>
  <si>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</si>
  <si>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</si>
  <si>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</si>
  <si>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</si>
  <si>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</si>
  <si>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</si>
  <si>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</si>
  <si>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</si>
  <si>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</si>
  <si>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</si>
  <si>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</si>
  <si>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</si>
  <si>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</si>
  <si>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</si>
  <si>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</si>
  <si>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</si>
  <si>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</si>
  <si>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</si>
  <si>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</si>
  <si>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</si>
  <si>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</si>
  <si>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</si>
  <si>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</si>
  <si>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</si>
  <si>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</si>
  <si>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</si>
  <si>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</si>
  <si>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</si>
  <si>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</si>
  <si>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</si>
  <si>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</si>
  <si>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</si>
  <si>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</si>
  <si>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</si>
  <si>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</si>
  <si>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</si>
  <si>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</si>
  <si>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</si>
  <si>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</si>
  <si>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</si>
  <si>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</si>
  <si>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</si>
  <si>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</si>
  <si>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</si>
  <si>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</si>
  <si>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</si>
  <si>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</si>
  <si>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</si>
  <si>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</si>
  <si>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</si>
  <si>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</si>
  <si>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</si>
  <si>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</si>
  <si>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</si>
  <si>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</si>
  <si>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</si>
  <si>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</si>
  <si>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</si>
  <si>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</si>
  <si>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</si>
  <si>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</si>
  <si>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</si>
  <si>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</si>
  <si>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</si>
  <si>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</si>
  <si>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</si>
  <si>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</si>
  <si>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</si>
  <si>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</si>
  <si>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</si>
  <si>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</si>
  <si>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</si>
  <si>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</si>
  <si>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</si>
  <si>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</si>
  <si>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</si>
  <si>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</si>
  <si>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</si>
  <si>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</si>
  <si>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</si>
  <si>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</si>
  <si>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</si>
  <si>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</si>
  <si>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</si>
  <si>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</si>
  <si>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</si>
  <si>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</si>
  <si>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</si>
  <si>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</si>
  <si>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</si>
  <si>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</si>
  <si>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</si>
  <si>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</si>
  <si>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</si>
  <si>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</si>
  <si>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</si>
  <si>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</si>
  <si>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</si>
  <si>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</si>
  <si>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</si>
  <si>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</si>
  <si>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</si>
  <si>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</si>
  <si>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</si>
  <si>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</si>
  <si>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</si>
  <si>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</si>
  <si>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</si>
  <si>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</si>
  <si>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</si>
  <si>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</si>
  <si>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</si>
  <si>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</si>
  <si>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</si>
  <si>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</si>
  <si>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</si>
  <si>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</si>
  <si>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</si>
  <si>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</si>
  <si>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</si>
  <si>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</si>
  <si>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</si>
  <si>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</si>
  <si>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</si>
  <si>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</si>
  <si>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</si>
  <si>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</si>
  <si>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</si>
  <si>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</si>
  <si>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</si>
  <si>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</si>
  <si>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</si>
  <si>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</si>
  <si>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</si>
  <si>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</si>
  <si>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</si>
  <si>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</si>
  <si>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</si>
  <si>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</si>
  <si>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</si>
  <si>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</si>
  <si>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</si>
  <si>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</si>
  <si>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</si>
  <si>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</si>
  <si>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</si>
  <si>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</si>
  <si>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</si>
  <si>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</si>
  <si>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</si>
  <si>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</si>
  <si>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</si>
  <si>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</si>
  <si>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</si>
  <si>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</si>
  <si>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</si>
  <si>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</si>
  <si>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</si>
  <si>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</si>
  <si>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</si>
  <si>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</si>
  <si>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</si>
  <si>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</si>
  <si>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</si>
  <si>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</si>
  <si>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</si>
  <si>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</si>
  <si>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</si>
  <si>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</si>
  <si>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</si>
  <si>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</si>
  <si>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</si>
  <si>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</si>
  <si>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</si>
  <si>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</si>
  <si>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</si>
  <si>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</si>
  <si>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</si>
  <si>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</si>
  <si>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</si>
  <si>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</si>
  <si>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</si>
  <si>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</si>
  <si>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</si>
  <si>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</si>
  <si>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</si>
  <si>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</si>
  <si>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</si>
  <si>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</si>
  <si>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</si>
  <si>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</si>
  <si>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</si>
  <si>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</si>
  <si>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</si>
  <si>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</si>
  <si>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</si>
  <si>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</si>
  <si>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</si>
  <si>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</si>
  <si>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</si>
  <si>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</si>
  <si>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</si>
  <si>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</si>
  <si>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</si>
  <si>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</si>
  <si>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</si>
  <si>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</si>
  <si>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</si>
  <si>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</si>
  <si>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</si>
  <si>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</si>
  <si>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</si>
  <si>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</si>
  <si>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</si>
  <si>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</si>
  <si>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</si>
  <si>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</si>
  <si>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</si>
  <si>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</si>
  <si>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</si>
  <si>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</si>
  <si>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</si>
  <si>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</si>
  <si>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</si>
  <si>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</si>
  <si>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</si>
  <si>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</si>
  <si>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</si>
  <si>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</si>
  <si>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</si>
  <si>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</si>
  <si>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</si>
  <si>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</si>
  <si>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</si>
  <si>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</si>
  <si>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</si>
  <si>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</si>
  <si>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</si>
  <si>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</si>
  <si>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</si>
  <si>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</si>
  <si>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</si>
  <si>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</si>
  <si>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</si>
  <si>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</si>
  <si>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</si>
  <si>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</si>
  <si>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</si>
  <si>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</si>
  <si>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</si>
  <si>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</si>
  <si>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</si>
  <si>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</si>
  <si>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</si>
  <si>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</si>
  <si>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</si>
  <si>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</si>
  <si>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</si>
  <si>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</si>
  <si>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</si>
  <si>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</si>
  <si>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</si>
  <si>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</si>
  <si>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</si>
  <si>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</si>
  <si>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</si>
  <si>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</si>
  <si>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</si>
  <si>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</si>
  <si>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</si>
  <si>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</si>
  <si>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</si>
  <si>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</si>
  <si>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</si>
  <si>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</si>
  <si>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</si>
  <si>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</si>
  <si>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</si>
  <si>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</si>
  <si>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</si>
  <si>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</si>
  <si>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</si>
  <si>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</si>
  <si>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</si>
  <si>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</si>
  <si>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</si>
  <si>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</si>
  <si>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</si>
  <si>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</si>
  <si>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</si>
  <si>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</si>
  <si>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</si>
  <si>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</si>
  <si>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</si>
  <si>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</si>
  <si>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</si>
  <si>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</si>
  <si>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</si>
  <si>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</si>
  <si>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</si>
  <si>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</si>
  <si>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</si>
  <si>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</si>
  <si>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</si>
  <si>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</si>
  <si>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</si>
  <si>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</si>
  <si>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</si>
  <si>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</si>
  <si>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</si>
  <si>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</si>
  <si>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</si>
  <si>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</si>
  <si>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</si>
  <si>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</si>
  <si>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</si>
  <si>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</si>
  <si>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</si>
  <si>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</si>
  <si>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</si>
  <si>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</si>
  <si>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</si>
  <si>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</si>
  <si>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</si>
  <si>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</si>
  <si>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</si>
  <si>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</si>
  <si>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</si>
  <si>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</si>
  <si>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</si>
  <si>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</si>
  <si>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</si>
  <si>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</si>
  <si>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</si>
  <si>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</si>
  <si>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</si>
  <si>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</si>
  <si>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</si>
  <si>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</si>
  <si>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</si>
  <si>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</si>
  <si>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</si>
  <si>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</si>
  <si>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</si>
  <si>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</si>
  <si>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</si>
  <si>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</si>
  <si>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</si>
  <si>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</si>
  <si>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</si>
  <si>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</si>
  <si>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</si>
  <si>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</si>
  <si>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</si>
  <si>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</si>
  <si>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</si>
  <si>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</si>
  <si>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</si>
  <si>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</si>
  <si>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</si>
  <si>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</si>
  <si>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</si>
  <si>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</si>
  <si>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</si>
  <si>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</si>
  <si>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</si>
  <si>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</si>
  <si>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</si>
  <si>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</si>
  <si>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</si>
  <si>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</si>
  <si>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</si>
  <si>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</si>
  <si>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</si>
  <si>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</si>
  <si>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</si>
  <si>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</si>
  <si>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</si>
  <si>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</si>
  <si>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</si>
  <si>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</si>
  <si>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</si>
  <si>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</si>
  <si>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</si>
  <si>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</si>
  <si>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</si>
  <si>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</si>
  <si>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</si>
  <si>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</si>
  <si>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</si>
  <si>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</si>
  <si>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</si>
  <si>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</si>
  <si>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</si>
  <si>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</si>
  <si>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</si>
  <si>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</si>
  <si>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</si>
  <si>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</si>
  <si>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</si>
  <si>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</si>
  <si>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</si>
  <si>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</si>
  <si>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</si>
  <si>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</si>
  <si>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</si>
  <si>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</si>
  <si>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</si>
  <si>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</si>
  <si>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</si>
  <si>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</si>
  <si>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</si>
  <si>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</si>
  <si>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</si>
  <si>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</si>
  <si>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</si>
  <si>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</si>
  <si>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</si>
  <si>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</si>
  <si>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</si>
  <si>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</si>
  <si>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</si>
  <si>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</si>
  <si>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</si>
  <si>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</si>
  <si>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</si>
  <si>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</si>
  <si>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</si>
  <si>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</si>
  <si>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</si>
  <si>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</si>
  <si>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</si>
  <si>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</si>
  <si>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</si>
  <si>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</si>
  <si>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</si>
  <si>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</si>
  <si>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</si>
  <si>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</si>
  <si>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</si>
  <si>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</si>
  <si>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</si>
  <si>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</si>
  <si>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</si>
  <si>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</si>
  <si>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</si>
  <si>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</si>
  <si>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</si>
  <si>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</si>
  <si>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</si>
  <si>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</si>
  <si>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</si>
  <si>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</si>
  <si>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</si>
  <si>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</si>
  <si>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</si>
  <si>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</si>
  <si>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</si>
  <si>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</si>
  <si>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</si>
  <si>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</si>
  <si>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</si>
  <si>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</si>
  <si>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</si>
  <si>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</si>
  <si>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</si>
  <si>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</si>
  <si>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</si>
  <si>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</si>
  <si>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</si>
  <si>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</si>
  <si>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</si>
  <si>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</si>
  <si>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</si>
  <si>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</si>
  <si>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</si>
  <si>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</si>
  <si>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</si>
  <si>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</si>
  <si>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</si>
  <si>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</si>
  <si>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</si>
  <si>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</si>
  <si>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</si>
  <si>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</si>
  <si>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</si>
  <si>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</si>
  <si>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</si>
  <si>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</si>
  <si>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</si>
  <si>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</si>
  <si>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</si>
  <si>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</si>
  <si>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</si>
  <si>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</si>
  <si>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</si>
  <si>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</si>
  <si>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</si>
  <si>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</si>
  <si>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</si>
  <si>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</si>
  <si>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</si>
  <si>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</si>
  <si>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</si>
  <si>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</si>
  <si>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</si>
  <si>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</si>
  <si>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</si>
  <si>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</si>
  <si>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</si>
  <si>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</si>
  <si>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</si>
  <si>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</si>
  <si>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</si>
  <si>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</si>
  <si>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</si>
  <si>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</si>
  <si>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</si>
  <si>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</si>
  <si>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</si>
  <si>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</si>
  <si>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</si>
  <si>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</si>
  <si>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</si>
  <si>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</si>
  <si>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</si>
  <si>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</si>
  <si>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</si>
  <si>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</si>
  <si>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</si>
  <si>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</si>
  <si>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</si>
  <si>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</si>
  <si>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</si>
  <si>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</si>
  <si>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</si>
  <si>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</si>
  <si>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</si>
  <si>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</si>
  <si>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</si>
  <si>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</si>
  <si>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</si>
  <si>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</si>
  <si>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</si>
  <si>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</si>
  <si>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</si>
  <si>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</si>
  <si>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</si>
  <si>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</si>
  <si>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</si>
  <si>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</si>
  <si>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</si>
  <si>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</si>
  <si>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</si>
  <si>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</si>
  <si>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</si>
  <si>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</si>
  <si>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</si>
  <si>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</si>
  <si>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</si>
  <si>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</si>
  <si>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</si>
  <si>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</si>
  <si>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</si>
  <si>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</si>
  <si>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</si>
  <si>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</si>
  <si>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</si>
  <si>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</si>
  <si>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</si>
  <si>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</si>
  <si>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</si>
  <si>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</si>
  <si>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</si>
  <si>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</si>
  <si>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</si>
  <si>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</si>
  <si>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</si>
  <si>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</si>
  <si>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</si>
  <si>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</si>
  <si>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</si>
  <si>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</si>
  <si>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</si>
  <si>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</si>
  <si>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</si>
  <si>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</si>
  <si>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</si>
  <si>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</si>
  <si>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</si>
  <si>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</si>
  <si>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</si>
  <si>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</si>
  <si>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</si>
  <si>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</si>
  <si>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</si>
  <si>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</si>
  <si>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</si>
  <si>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</si>
  <si>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</si>
  <si>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</si>
  <si>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</si>
  <si>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</si>
  <si>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</si>
  <si>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</si>
  <si>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</si>
  <si>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</si>
  <si>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</si>
  <si>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</si>
  <si>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</si>
  <si>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</si>
  <si>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</si>
  <si>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</si>
  <si>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</si>
  <si>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</si>
  <si>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</si>
  <si>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</si>
  <si>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</si>
  <si>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</si>
  <si>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</si>
  <si>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</si>
  <si>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</si>
  <si>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</si>
  <si>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</si>
  <si>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</si>
  <si>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</si>
  <si>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</si>
  <si>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</si>
  <si>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</si>
  <si>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</si>
  <si>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</si>
  <si>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</si>
  <si>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</si>
  <si>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</si>
  <si>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</si>
  <si>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</si>
  <si>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</si>
  <si>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</si>
  <si>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</si>
  <si>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</si>
  <si>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</si>
  <si>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</si>
  <si>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</si>
  <si>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</si>
  <si>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</si>
  <si>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</si>
  <si>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</si>
  <si>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</si>
  <si>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</si>
  <si>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</si>
  <si>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</si>
  <si>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</si>
  <si>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</si>
  <si>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</si>
  <si>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</si>
  <si>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</si>
  <si>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</si>
  <si>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</si>
  <si>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</si>
  <si>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</si>
  <si>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</si>
  <si>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</si>
  <si>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</si>
  <si>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</si>
  <si>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</si>
  <si>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</si>
  <si>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</si>
  <si>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</si>
  <si>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</si>
  <si>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</si>
  <si>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</si>
  <si>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</si>
  <si>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</si>
  <si>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</si>
  <si>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</si>
  <si>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</si>
  <si>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</si>
  <si>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</si>
  <si>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</si>
  <si>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</si>
  <si>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</si>
  <si>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</si>
  <si>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</si>
  <si>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</si>
  <si>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</si>
  <si>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</si>
  <si>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</si>
  <si>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</si>
  <si>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</si>
  <si>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</si>
  <si>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</si>
  <si>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</si>
  <si>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</si>
  <si>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</si>
  <si>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</si>
  <si>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</si>
  <si>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</si>
  <si>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</si>
  <si>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</si>
  <si>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</si>
  <si>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</si>
  <si>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</si>
  <si>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</si>
  <si>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</si>
  <si>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</si>
  <si>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</si>
  <si>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</si>
  <si>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</si>
  <si>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</si>
  <si>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</si>
  <si>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</si>
  <si>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</si>
  <si>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</si>
  <si>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</si>
  <si>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</si>
  <si>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</si>
  <si>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</si>
  <si>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</si>
  <si>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</si>
  <si>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</si>
  <si>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</si>
  <si>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</si>
  <si>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</si>
  <si>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</si>
  <si>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</si>
  <si>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</si>
  <si>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</si>
  <si>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</si>
  <si>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</si>
  <si>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</si>
  <si>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</si>
  <si>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</si>
  <si>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</si>
  <si>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</si>
  <si>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</si>
  <si>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</si>
  <si>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</si>
  <si>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</si>
  <si>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</si>
  <si>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</si>
  <si>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</si>
  <si>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</si>
  <si>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</si>
  <si>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</si>
  <si>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</si>
  <si>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</si>
  <si>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</si>
  <si>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</si>
  <si>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</si>
  <si>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</si>
  <si>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</si>
  <si>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</si>
  <si>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</si>
  <si>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</si>
  <si>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</si>
  <si>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</si>
  <si>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</si>
  <si>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</si>
  <si>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</si>
  <si>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</si>
  <si>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</si>
  <si>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</si>
  <si>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</si>
  <si>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</si>
  <si>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</si>
  <si>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</si>
  <si>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</si>
  <si>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</si>
  <si>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</si>
  <si>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</si>
  <si>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</si>
  <si>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</si>
  <si>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</si>
  <si>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</si>
  <si>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</si>
  <si>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</si>
  <si>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</si>
  <si>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</si>
  <si>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</si>
  <si>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</si>
  <si>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</si>
  <si>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</si>
  <si>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</si>
  <si>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</si>
  <si>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</si>
  <si>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</si>
  <si>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</si>
  <si>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</si>
  <si>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</si>
  <si>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</si>
  <si>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</si>
  <si>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</si>
  <si>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</si>
  <si>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</si>
  <si>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</si>
  <si>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</si>
  <si>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</si>
  <si>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</si>
  <si>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</si>
  <si>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</si>
  <si>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</si>
  <si>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</si>
  <si>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</si>
  <si>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</si>
  <si>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</si>
  <si>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</si>
  <si>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</si>
  <si>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</si>
  <si>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</si>
  <si>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</si>
  <si>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</si>
  <si>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</si>
  <si>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</si>
  <si>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</si>
  <si>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</si>
  <si>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</si>
  <si>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</si>
  <si>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</si>
  <si>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</si>
  <si>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</si>
  <si>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</si>
  <si>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</si>
  <si>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</si>
  <si>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</si>
  <si>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</si>
  <si>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</si>
  <si>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</si>
  <si>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</si>
  <si>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</si>
  <si>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</si>
  <si>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</si>
  <si>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</si>
  <si>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</si>
  <si>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</si>
  <si>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</si>
  <si>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</si>
  <si>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</si>
  <si>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</si>
  <si>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</si>
  <si>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</si>
  <si>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</si>
  <si>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</si>
  <si>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</si>
  <si>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</si>
  <si>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</si>
  <si>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</si>
  <si>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</si>
  <si>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</si>
  <si>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</si>
  <si>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</si>
  <si>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</si>
  <si>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</si>
  <si>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</si>
  <si>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</si>
  <si>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</si>
  <si>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</si>
  <si>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</si>
  <si>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</si>
  <si>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</si>
  <si>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</si>
  <si>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</si>
  <si>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</si>
  <si>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</si>
  <si>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</si>
  <si>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</si>
  <si>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</si>
  <si>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</si>
  <si>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</si>
  <si>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</si>
  <si>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</si>
  <si>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</si>
  <si>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</si>
  <si>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</si>
  <si>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</si>
  <si>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</si>
  <si>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</si>
  <si>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</si>
  <si>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</si>
  <si>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</si>
  <si>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</si>
  <si>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</si>
  <si>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</si>
  <si>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</si>
  <si>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</si>
  <si>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</si>
  <si>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</si>
  <si>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</si>
  <si>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</si>
  <si>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</si>
  <si>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</si>
  <si>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</si>
  <si>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</si>
  <si>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</si>
  <si>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</si>
  <si>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</si>
  <si>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</si>
  <si>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</si>
  <si>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</si>
  <si>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</si>
  <si>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</si>
  <si>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</si>
  <si>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</si>
  <si>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</si>
  <si>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</si>
  <si>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</si>
  <si>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</si>
  <si>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</si>
  <si>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</si>
  <si>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</si>
  <si>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</si>
  <si>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</si>
  <si>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</si>
  <si>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</si>
  <si>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</si>
  <si>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</si>
  <si>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</si>
  <si>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</si>
  <si>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</si>
  <si>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</si>
  <si>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</si>
  <si>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</si>
  <si>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</si>
  <si>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</si>
  <si>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</si>
  <si>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</si>
  <si>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</si>
  <si>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</si>
  <si>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</si>
  <si>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</si>
  <si>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</si>
  <si>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</si>
  <si>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</si>
  <si>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</si>
  <si>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</si>
  <si>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</si>
  <si>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</si>
  <si>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</si>
  <si>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</si>
  <si>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</si>
  <si>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</si>
  <si>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</si>
  <si>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</si>
  <si>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</si>
  <si>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</si>
  <si>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</si>
  <si>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</si>
  <si>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</si>
  <si>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</si>
  <si>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</si>
  <si>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</si>
  <si>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</si>
  <si>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</si>
  <si>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</si>
  <si>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</si>
  <si>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</si>
  <si>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</si>
  <si>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</si>
  <si>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</si>
  <si>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</si>
  <si>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</si>
  <si>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</si>
  <si>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</si>
  <si>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</si>
  <si>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</si>
  <si>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</si>
  <si>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</si>
  <si>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</si>
  <si>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</si>
  <si>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</si>
  <si>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</si>
  <si>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</si>
  <si>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</si>
  <si>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</si>
  <si>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</si>
  <si>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</si>
  <si>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</si>
  <si>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</si>
  <si>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</si>
  <si>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</si>
  <si>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</si>
  <si>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</si>
  <si>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</si>
  <si>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</si>
  <si>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</si>
  <si>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</si>
  <si>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</si>
  <si>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</si>
  <si>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</si>
  <si>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</si>
  <si>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</si>
  <si>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</si>
  <si>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</si>
  <si>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</si>
  <si>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</si>
  <si>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</si>
  <si>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</si>
  <si>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</si>
  <si>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</si>
  <si>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</si>
  <si>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</si>
  <si>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</si>
  <si>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</si>
  <si>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</si>
  <si>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</si>
  <si>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</si>
  <si>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</si>
  <si>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</si>
  <si>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</si>
  <si>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</si>
  <si>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</si>
  <si>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</si>
  <si>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</si>
  <si>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</si>
  <si>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</si>
  <si>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</si>
  <si>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</si>
  <si>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</si>
  <si>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</si>
  <si>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</si>
  <si>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</si>
  <si>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</si>
  <si>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</si>
  <si>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</si>
  <si>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</si>
  <si>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</si>
  <si>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</si>
  <si>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</si>
  <si>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</si>
  <si>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</si>
  <si>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</si>
  <si>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</si>
  <si>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</si>
  <si>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</si>
  <si>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</si>
  <si>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</si>
  <si>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</si>
  <si>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</si>
  <si>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</si>
  <si>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</si>
  <si>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</si>
  <si>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</si>
  <si>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</si>
  <si>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</si>
  <si>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</si>
  <si>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</si>
  <si>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</si>
  <si>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</si>
  <si>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</si>
  <si>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</si>
  <si>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</si>
  <si>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</si>
  <si>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</si>
  <si>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</si>
  <si>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</si>
  <si>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</si>
  <si>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</si>
  <si>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</si>
  <si>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</si>
  <si>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</si>
  <si>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</si>
  <si>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</si>
  <si>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</si>
  <si>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</si>
  <si>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</si>
  <si>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</si>
  <si>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</si>
  <si>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</si>
  <si>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</si>
  <si>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</si>
  <si>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</si>
  <si>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</si>
  <si>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</si>
  <si>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</si>
  <si>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</si>
  <si>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</si>
  <si>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</si>
  <si>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</si>
  <si>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</si>
  <si>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</si>
  <si>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</si>
  <si>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</si>
  <si>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</si>
  <si>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</si>
  <si>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</si>
  <si>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</si>
  <si>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</si>
  <si>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</si>
  <si>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</si>
  <si>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</si>
  <si>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</si>
  <si>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</si>
  <si>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</si>
  <si>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</si>
  <si>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</si>
  <si>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</si>
  <si>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</si>
  <si>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</si>
  <si>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</si>
  <si>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</si>
  <si>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</si>
  <si>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</si>
  <si>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</si>
  <si>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</si>
  <si>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</si>
  <si>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</si>
  <si>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</si>
  <si>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</si>
  <si>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</si>
  <si>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</si>
  <si>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</si>
  <si>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</si>
  <si>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</si>
  <si>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</si>
  <si>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</si>
  <si>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</si>
  <si>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</si>
  <si>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</si>
  <si>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</si>
  <si>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</si>
  <si>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</si>
  <si>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</si>
  <si>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</si>
  <si>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</si>
  <si>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</si>
  <si>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</si>
  <si>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</si>
  <si>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</si>
  <si>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</si>
  <si>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</si>
  <si>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</si>
  <si>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</si>
  <si>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</si>
  <si>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</si>
  <si>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</si>
  <si>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</si>
  <si>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</si>
  <si>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</si>
  <si>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</si>
  <si>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</si>
  <si>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</si>
  <si>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</si>
  <si>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</si>
  <si>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</si>
  <si>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</si>
  <si>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</si>
  <si>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</si>
  <si>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</si>
  <si>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</si>
  <si>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</si>
  <si>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</si>
  <si>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</si>
  <si>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</si>
  <si>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</si>
  <si>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</si>
  <si>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</si>
  <si>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</si>
  <si>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</si>
  <si>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</si>
  <si>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</si>
  <si>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</si>
  <si>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</si>
  <si>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</si>
  <si>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</si>
  <si>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</si>
  <si>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</si>
  <si>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</si>
  <si>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</si>
  <si>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</si>
  <si>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</si>
  <si>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</si>
  <si>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</si>
  <si>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</si>
  <si>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</si>
  <si>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</si>
  <si>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</si>
  <si>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</si>
  <si>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</si>
  <si>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</si>
  <si>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</si>
  <si>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</si>
  <si>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</si>
  <si>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</si>
  <si>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</si>
  <si>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</si>
  <si>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</si>
  <si>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</si>
  <si>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</si>
  <si>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</si>
  <si>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</si>
  <si>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</si>
  <si>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</si>
  <si>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</si>
  <si>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</si>
  <si>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</si>
  <si>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</si>
  <si>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</si>
  <si>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</si>
  <si>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</si>
  <si>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</si>
  <si>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</si>
  <si>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</si>
  <si>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</si>
  <si>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</si>
  <si>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</si>
  <si>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</si>
  <si>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</si>
  <si>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</si>
  <si>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</si>
  <si>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</si>
  <si>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</si>
  <si>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</si>
  <si>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</si>
  <si>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</si>
  <si>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</si>
  <si>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</si>
  <si>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</si>
  <si>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</si>
  <si>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</si>
  <si>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</si>
  <si>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</si>
  <si>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</si>
  <si>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</si>
  <si>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</si>
  <si>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</si>
  <si>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</si>
  <si>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</si>
  <si>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</si>
  <si>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</si>
  <si>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</si>
  <si>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</si>
  <si>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</si>
  <si>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</si>
  <si>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</si>
  <si>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</si>
  <si>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</si>
  <si>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</si>
  <si>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</si>
  <si>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</si>
  <si>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</si>
  <si>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</si>
  <si>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</si>
  <si>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</si>
  <si>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</si>
  <si>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</si>
  <si>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</si>
  <si>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</si>
  <si>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</si>
  <si>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</si>
  <si>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</si>
  <si>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</si>
  <si>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</si>
  <si>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</si>
  <si>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</si>
  <si>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</si>
  <si>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</si>
  <si>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</si>
  <si>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</si>
  <si>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</si>
  <si>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</si>
  <si>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</si>
  <si>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</si>
  <si>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</si>
  <si>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</si>
  <si>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</si>
  <si>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</si>
  <si>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</si>
  <si>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</si>
  <si>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</si>
  <si>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</si>
  <si>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</si>
  <si>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</si>
  <si>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</si>
  <si>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</si>
  <si>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</si>
  <si>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</si>
  <si>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</si>
  <si>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</si>
  <si>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</si>
  <si>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</si>
  <si>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</si>
  <si>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</si>
  <si>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</si>
  <si>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</si>
  <si>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</si>
  <si>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</si>
  <si>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</si>
  <si>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</si>
  <si>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</si>
  <si>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</si>
  <si>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</si>
  <si>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</si>
  <si>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</si>
  <si>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</si>
  <si>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</si>
  <si>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</si>
  <si>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</si>
  <si>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</si>
  <si>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</si>
  <si>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</si>
  <si>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</si>
  <si>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</si>
  <si>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</si>
  <si>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</si>
  <si>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</si>
  <si>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</si>
  <si>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</si>
  <si>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</si>
  <si>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</si>
  <si>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</si>
  <si>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</si>
  <si>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</si>
  <si>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</si>
  <si>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</si>
  <si>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</si>
  <si>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</si>
  <si>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</si>
  <si>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</si>
  <si>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</si>
  <si>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</si>
  <si>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</si>
  <si>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</si>
  <si>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</si>
  <si>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</si>
  <si>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</si>
  <si>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</si>
  <si>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</si>
  <si>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</si>
  <si>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</si>
  <si>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</si>
  <si>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</si>
  <si>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</si>
  <si>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</si>
  <si>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</si>
  <si>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</si>
  <si>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</si>
  <si>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</si>
  <si>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</si>
  <si>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</si>
  <si>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</si>
  <si>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</si>
  <si>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</si>
  <si>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</si>
  <si>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</si>
  <si>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</si>
  <si>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</si>
  <si>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</si>
  <si>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</si>
  <si>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</si>
  <si>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</si>
  <si>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</si>
  <si>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</si>
  <si>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</si>
  <si>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</si>
  <si>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</si>
  <si>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</si>
  <si>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</si>
  <si>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</si>
  <si>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</si>
  <si>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</si>
  <si>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</si>
  <si>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</si>
  <si>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</si>
  <si>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</si>
  <si>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</si>
  <si>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</si>
  <si>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</si>
  <si>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</si>
  <si>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</si>
  <si>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</si>
  <si>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</si>
  <si>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</si>
  <si>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</si>
  <si>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</si>
  <si>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</si>
  <si>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</si>
  <si>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</si>
  <si>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</si>
  <si>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</si>
  <si>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</si>
  <si>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</si>
  <si>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</si>
  <si>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</si>
  <si>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</si>
  <si>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</si>
  <si>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</si>
  <si>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</si>
  <si>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</si>
  <si>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</si>
  <si>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</si>
  <si>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</si>
  <si>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</si>
  <si>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</si>
  <si>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</si>
  <si>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</si>
  <si>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</si>
  <si>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</si>
  <si>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</si>
  <si>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</si>
  <si>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</si>
  <si>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</si>
  <si>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</si>
  <si>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</si>
  <si>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</si>
  <si>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</si>
  <si>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</si>
  <si>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</si>
  <si>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</si>
  <si>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</si>
  <si>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</si>
  <si>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</si>
  <si>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</si>
  <si>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</si>
  <si>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</si>
  <si>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</si>
  <si>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</si>
  <si>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</si>
  <si>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</si>
  <si>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</si>
  <si>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</si>
  <si>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</si>
  <si>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</si>
  <si>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</si>
  <si>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</si>
  <si>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</si>
  <si>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</si>
  <si>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</si>
  <si>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</si>
  <si>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</si>
  <si>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</si>
  <si>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</si>
  <si>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</si>
  <si>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</si>
  <si>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</si>
  <si>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</si>
  <si>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</si>
  <si>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</si>
  <si>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</si>
  <si>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</si>
  <si>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</si>
  <si>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</si>
  <si>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</si>
  <si>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</si>
  <si>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</si>
  <si>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</si>
  <si>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</si>
  <si>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</si>
  <si>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</si>
  <si>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</si>
  <si>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</si>
  <si>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</si>
  <si>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</si>
  <si>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</si>
  <si>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</si>
  <si>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</si>
  <si>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</si>
  <si>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</si>
  <si>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</si>
  <si>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</si>
  <si>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</si>
  <si>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</si>
  <si>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</si>
  <si>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</si>
  <si>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</si>
  <si>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</si>
  <si>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</si>
  <si>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</si>
  <si>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</si>
  <si>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</si>
  <si>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</si>
  <si>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</si>
  <si>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</si>
  <si>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</si>
  <si>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</si>
  <si>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</si>
  <si>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</si>
  <si>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</si>
  <si>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</si>
  <si>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</si>
  <si>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</si>
  <si>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</si>
  <si>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</si>
  <si>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</si>
  <si>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</si>
  <si>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</si>
  <si>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</si>
  <si>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</si>
  <si>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</si>
  <si>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</si>
  <si>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</si>
  <si>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</si>
  <si>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</si>
  <si>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</si>
  <si>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</si>
  <si>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</si>
  <si>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</si>
  <si>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</si>
  <si>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</si>
  <si>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</si>
  <si>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</si>
  <si>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</si>
  <si>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</si>
  <si>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</si>
  <si>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</si>
  <si>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</si>
  <si>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</si>
  <si>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</si>
  <si>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</si>
  <si>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</si>
  <si>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</si>
  <si>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</si>
  <si>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</si>
  <si>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</si>
  <si>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</si>
  <si>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</si>
  <si>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</si>
  <si>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</si>
  <si>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</si>
  <si>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</si>
  <si>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</si>
  <si>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</si>
  <si>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</si>
  <si>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</si>
  <si>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</si>
  <si>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</si>
  <si>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</si>
  <si>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</si>
  <si>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</si>
  <si>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</si>
  <si>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</si>
  <si>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</si>
  <si>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</si>
  <si>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</si>
  <si>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</si>
  <si>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</si>
  <si>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</si>
  <si>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</si>
  <si>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</si>
  <si>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</si>
  <si>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</si>
  <si>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</si>
  <si>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</si>
  <si>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</si>
  <si>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</si>
  <si>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</si>
  <si>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</si>
  <si>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</si>
  <si>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</si>
  <si>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</si>
  <si>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</si>
  <si>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</si>
  <si>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</si>
  <si>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</si>
  <si>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</si>
  <si>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</si>
  <si>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</si>
  <si>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</si>
  <si>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</si>
  <si>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</si>
  <si>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</si>
  <si>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</si>
  <si>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</si>
  <si>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</si>
  <si>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</si>
  <si>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</si>
  <si>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</si>
  <si>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</si>
  <si>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</si>
  <si>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</si>
  <si>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</si>
  <si>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</si>
  <si>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</si>
  <si>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</si>
  <si>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</si>
  <si>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</si>
  <si>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</si>
  <si>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</si>
  <si>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</si>
  <si>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</si>
  <si>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</si>
  <si>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</si>
  <si>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</si>
  <si>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</si>
  <si>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</si>
  <si>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</si>
  <si>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</si>
  <si>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</si>
  <si>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</si>
  <si>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</si>
  <si>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</si>
  <si>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</si>
  <si>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</si>
  <si>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</si>
  <si>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</si>
  <si>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</si>
  <si>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</si>
  <si>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</si>
  <si>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</si>
  <si>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</si>
  <si>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</si>
  <si>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</si>
  <si>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</si>
  <si>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</si>
  <si>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</si>
  <si>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</si>
  <si>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</si>
  <si>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</si>
  <si>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</si>
  <si>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</si>
  <si>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</si>
  <si>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</si>
  <si>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</si>
  <si>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</si>
  <si>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</si>
  <si>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</si>
  <si>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</si>
  <si>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</si>
  <si>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</si>
  <si>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</si>
  <si>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</si>
  <si>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</si>
  <si>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</si>
  <si>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</si>
  <si>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</si>
  <si>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</si>
  <si>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</si>
  <si>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</si>
  <si>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</si>
  <si>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</si>
  <si>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</si>
  <si>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</si>
  <si>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</si>
  <si>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</si>
  <si>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</si>
  <si>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</si>
  <si>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</si>
  <si>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</si>
  <si>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</si>
  <si>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</si>
  <si>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</si>
  <si>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</si>
  <si>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</si>
  <si>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</si>
  <si>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</si>
  <si>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</si>
  <si>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</si>
  <si>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</si>
  <si>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</si>
  <si>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</si>
  <si>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</si>
  <si>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</si>
  <si>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</si>
  <si>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</si>
  <si>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</si>
  <si>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</si>
  <si>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</si>
  <si>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</si>
  <si>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</si>
  <si>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</si>
  <si>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</si>
  <si>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</si>
  <si>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</si>
  <si>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</si>
  <si>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</si>
  <si>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</si>
  <si>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</si>
  <si>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</si>
  <si>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</si>
  <si>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</si>
  <si>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</si>
  <si>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</si>
  <si>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</si>
  <si>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</si>
  <si>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</si>
  <si>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</si>
  <si>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</si>
  <si>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</si>
  <si>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</si>
  <si>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</si>
  <si>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</si>
  <si>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</si>
  <si>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</si>
  <si>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</si>
  <si>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</si>
  <si>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</si>
  <si>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</si>
  <si>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</si>
  <si>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</si>
  <si>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</si>
  <si>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</si>
  <si>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</si>
  <si>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</si>
  <si>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</si>
  <si>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</si>
  <si>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</si>
  <si>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</si>
  <si>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</si>
  <si>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</si>
  <si>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</si>
  <si>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</si>
  <si>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</si>
  <si>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</si>
  <si>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</si>
  <si>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</si>
  <si>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</si>
  <si>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</si>
  <si>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</si>
  <si>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</si>
  <si>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</si>
  <si>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</si>
  <si>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</si>
  <si>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</si>
  <si>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</si>
  <si>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</si>
  <si>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</si>
  <si>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</si>
  <si>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</si>
  <si>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</si>
  <si>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</si>
  <si>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</si>
  <si>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</si>
  <si>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</si>
  <si>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</si>
  <si>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</si>
  <si>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</si>
  <si>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</si>
  <si>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</si>
  <si>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</si>
  <si>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</si>
  <si>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</si>
  <si>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</si>
  <si>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</si>
  <si>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</si>
  <si>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</si>
  <si>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</si>
  <si>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</si>
  <si>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</si>
  <si>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</si>
  <si>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</si>
  <si>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</si>
  <si>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</si>
  <si>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</si>
  <si>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</si>
  <si>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</si>
  <si>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3335880160</t>
  </si>
  <si>
    <t>3335880159</t>
  </si>
  <si>
    <t>GAVETA DE RECHAZO LLENA</t>
  </si>
  <si>
    <t>3335883440</t>
  </si>
  <si>
    <t>3335884297</t>
  </si>
  <si>
    <t>2 Gavetas Vacias y 1 Fallando</t>
  </si>
  <si>
    <t>2 Gavetas Fallando y 1 Vacia</t>
  </si>
  <si>
    <t>3335885000</t>
  </si>
  <si>
    <t>3335885645</t>
  </si>
  <si>
    <t>3335885216</t>
  </si>
  <si>
    <t>3335885209</t>
  </si>
  <si>
    <t>3335885889</t>
  </si>
  <si>
    <t>3335885877</t>
  </si>
  <si>
    <t>3335885786</t>
  </si>
  <si>
    <t>3335885778</t>
  </si>
  <si>
    <t>3335885766</t>
  </si>
  <si>
    <t>FALLA NO CONFIRMADO</t>
  </si>
  <si>
    <t>3335886120</t>
  </si>
  <si>
    <t>3335886107</t>
  </si>
  <si>
    <t>3335886389</t>
  </si>
  <si>
    <t>3335886378</t>
  </si>
  <si>
    <t>3335886376</t>
  </si>
  <si>
    <t>3335886375</t>
  </si>
  <si>
    <t>3335886374</t>
  </si>
  <si>
    <t>3335886373</t>
  </si>
  <si>
    <t>3335886372</t>
  </si>
  <si>
    <t>3335886371</t>
  </si>
  <si>
    <t>3335886368</t>
  </si>
  <si>
    <t>3335886333</t>
  </si>
  <si>
    <t>3335886326</t>
  </si>
  <si>
    <t>3335886281</t>
  </si>
  <si>
    <t>3335886416</t>
  </si>
  <si>
    <t>3335886415</t>
  </si>
  <si>
    <t>3335886414</t>
  </si>
  <si>
    <t>3335886412</t>
  </si>
  <si>
    <t>3335886411</t>
  </si>
  <si>
    <t>3335886410</t>
  </si>
  <si>
    <t>3335886407</t>
  </si>
  <si>
    <t>3335886406</t>
  </si>
  <si>
    <t>3335886405</t>
  </si>
  <si>
    <t>3335886403</t>
  </si>
  <si>
    <t>3335886424</t>
  </si>
  <si>
    <t>3335886419</t>
  </si>
  <si>
    <t>3335886418</t>
  </si>
  <si>
    <t>3335886417</t>
  </si>
  <si>
    <t>3335886427</t>
  </si>
  <si>
    <t xml:space="preserve">Gil Carrera, Santiago </t>
  </si>
  <si>
    <t>14 Mayo de 2021</t>
  </si>
  <si>
    <t>3335886434</t>
  </si>
  <si>
    <t>3335886433</t>
  </si>
  <si>
    <t>3335886432</t>
  </si>
  <si>
    <t>En Servicio</t>
  </si>
  <si>
    <t>3335886720</t>
  </si>
  <si>
    <t>3335886695</t>
  </si>
  <si>
    <t>3335886627</t>
  </si>
  <si>
    <t>3335886624</t>
  </si>
  <si>
    <t>3335886613</t>
  </si>
  <si>
    <t>3335886594</t>
  </si>
  <si>
    <t>3335886587</t>
  </si>
  <si>
    <t>3335886571</t>
  </si>
  <si>
    <t>3335886569</t>
  </si>
  <si>
    <t>3335886470</t>
  </si>
  <si>
    <t>3335886449</t>
  </si>
  <si>
    <t>Reyes Martinez, Samuel Elymax</t>
  </si>
  <si>
    <t>CARGA</t>
  </si>
  <si>
    <t>Closed</t>
  </si>
  <si>
    <t>Moreta, Christian Aury</t>
  </si>
  <si>
    <t>Morales Payano, Wilfredy Leandro</t>
  </si>
  <si>
    <t>CARGA-EXITOSA</t>
  </si>
  <si>
    <t>REINICIO-EXITOSO</t>
  </si>
  <si>
    <t>3335886840</t>
  </si>
  <si>
    <t>3335886838</t>
  </si>
  <si>
    <t>3335886836</t>
  </si>
  <si>
    <t>3335886754</t>
  </si>
  <si>
    <t>3335886751</t>
  </si>
  <si>
    <t>3335886748</t>
  </si>
  <si>
    <t>3335887156</t>
  </si>
  <si>
    <t>3335887124</t>
  </si>
  <si>
    <t>3335887122</t>
  </si>
  <si>
    <t>3335887120</t>
  </si>
  <si>
    <t>3335887119</t>
  </si>
  <si>
    <t>3335887116</t>
  </si>
  <si>
    <t>3335887113</t>
  </si>
  <si>
    <t>3335887102</t>
  </si>
  <si>
    <t>3335887096</t>
  </si>
  <si>
    <t>3335887091</t>
  </si>
  <si>
    <t>3335887090</t>
  </si>
  <si>
    <t>3335887080</t>
  </si>
  <si>
    <t>3335887015</t>
  </si>
  <si>
    <t>3335887011</t>
  </si>
  <si>
    <t>3335887009</t>
  </si>
  <si>
    <t>3335886996</t>
  </si>
  <si>
    <t>3335886982</t>
  </si>
  <si>
    <t>3335887289</t>
  </si>
  <si>
    <t>3335887279</t>
  </si>
  <si>
    <t>3335887268</t>
  </si>
  <si>
    <t>3335887267</t>
  </si>
  <si>
    <t>3335887264</t>
  </si>
  <si>
    <t>3335887262</t>
  </si>
  <si>
    <t>3335887260</t>
  </si>
  <si>
    <t>3335887230</t>
  </si>
  <si>
    <t>3335887208</t>
  </si>
  <si>
    <t>3335887204</t>
  </si>
  <si>
    <t>3335887202</t>
  </si>
  <si>
    <t>3335887201</t>
  </si>
  <si>
    <t>FALLA NO CONFIRAMADA</t>
  </si>
  <si>
    <t>ReservaC Norte</t>
  </si>
  <si>
    <t xml:space="preserve">Brioso Luciano, Cristino </t>
  </si>
  <si>
    <t>3335887265 </t>
  </si>
  <si>
    <t>3335887411</t>
  </si>
  <si>
    <t>3335887383</t>
  </si>
  <si>
    <t>3335887356</t>
  </si>
  <si>
    <t>3335887338</t>
  </si>
  <si>
    <t>3335887331</t>
  </si>
  <si>
    <t>GAVETA DE DEPOSITO FALLANDO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</si>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</sst>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24" xfId="0" applyNumberFormat="1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0"/>
      <tableStyleElement type="headerRow" dxfId="239"/>
      <tableStyleElement type="totalRow" dxfId="238"/>
      <tableStyleElement type="firstColumn" dxfId="237"/>
      <tableStyleElement type="lastColumn" dxfId="236"/>
      <tableStyleElement type="firstRowStripe" dxfId="235"/>
      <tableStyleElement type="firstColumnStripe" dxfId="2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7"/>
  <sheetViews>
    <sheetView tabSelected="1" zoomScale="85" zoomScaleNormal="85" workbookViewId="0">
      <pane ySplit="4" topLeftCell="A5" activePane="bottomLeft" state="frozen"/>
      <selection pane="bottomLeft" activeCell="D19" sqref="D19"/>
    </sheetView>
  </sheetViews>
  <sheetFormatPr baseColWidth="10"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bestFit="1" customWidth="1"/>
    <col min="4" max="4" width="33.7109375" style="87" bestFit="1" customWidth="1"/>
    <col min="5" max="5" width="11.42578125" style="82" bestFit="1" customWidth="1"/>
    <col min="6" max="6" width="11.140625" style="45" customWidth="1"/>
    <col min="7" max="7" width="49.140625" style="45" customWidth="1"/>
    <col min="8" max="11" width="5.28515625" style="45" customWidth="1"/>
    <col min="12" max="12" width="48.140625" style="45" customWidth="1"/>
    <col min="13" max="13" width="20" style="87" customWidth="1"/>
    <col min="14" max="14" width="16.5703125" style="87" customWidth="1"/>
    <col min="15" max="15" width="39.85546875" style="87" customWidth="1"/>
    <col min="16" max="16" width="24.28515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2619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9.5" customHeight="1" x14ac:dyDescent="0.25">
      <c r="A5" s="134" t="str">
        <f>VLOOKUP(E5,'LISTADO ATM'!$A$2:$C$898,3,0)</f>
        <v>DISTRITO NACIONAL</v>
      </c>
      <c r="B5" s="129" t="s">
        <v>2572</v>
      </c>
      <c r="C5" s="136">
        <v>44325.170752314814</v>
      </c>
      <c r="D5" s="136" t="s">
        <v>2180</v>
      </c>
      <c r="E5" s="124">
        <v>516</v>
      </c>
      <c r="F5" s="145" t="str">
        <f>VLOOKUP(E5,VIP!$A$2:$O13051,2,0)</f>
        <v>DRBR516</v>
      </c>
      <c r="G5" s="134" t="str">
        <f>VLOOKUP(E5,'LISTADO ATM'!$A$2:$B$897,2,0)</f>
        <v xml:space="preserve">ATM Oficina Gascue </v>
      </c>
      <c r="H5" s="134" t="str">
        <f>VLOOKUP(E5,VIP!$A$2:$O17927,7,FALSE)</f>
        <v>Si</v>
      </c>
      <c r="I5" s="134" t="str">
        <f>VLOOKUP(E5,VIP!$A$2:$O9892,8,FALSE)</f>
        <v>Si</v>
      </c>
      <c r="J5" s="134" t="str">
        <f>VLOOKUP(E5,VIP!$A$2:$O9842,8,FALSE)</f>
        <v>Si</v>
      </c>
      <c r="K5" s="134" t="str">
        <f>VLOOKUP(E5,VIP!$A$2:$O13416,6,0)</f>
        <v>SI</v>
      </c>
      <c r="L5" s="125" t="s">
        <v>2219</v>
      </c>
      <c r="M5" s="135" t="s">
        <v>2623</v>
      </c>
      <c r="N5" s="135" t="s">
        <v>2567</v>
      </c>
      <c r="O5" s="134" t="s">
        <v>2457</v>
      </c>
      <c r="P5" s="137"/>
      <c r="Q5" s="136">
        <v>44330.490277777775</v>
      </c>
    </row>
    <row r="6" spans="1:17" s="96" customFormat="1" ht="19.5" customHeight="1" x14ac:dyDescent="0.25">
      <c r="A6" s="134" t="str">
        <f>VLOOKUP(E6,'LISTADO ATM'!$A$2:$C$898,3,0)</f>
        <v>ESTE</v>
      </c>
      <c r="B6" s="129" t="s">
        <v>2575</v>
      </c>
      <c r="C6" s="136">
        <v>44328.042384259257</v>
      </c>
      <c r="D6" s="136" t="s">
        <v>2180</v>
      </c>
      <c r="E6" s="124">
        <v>68</v>
      </c>
      <c r="F6" s="145" t="str">
        <f>VLOOKUP(E6,VIP!$A$2:$O13102,2,0)</f>
        <v>DRBR068</v>
      </c>
      <c r="G6" s="134" t="str">
        <f>VLOOKUP(E6,'LISTADO ATM'!$A$2:$B$897,2,0)</f>
        <v xml:space="preserve">ATM Hotel Nickelodeon (Punta Cana) </v>
      </c>
      <c r="H6" s="134" t="str">
        <f>VLOOKUP(E6,VIP!$A$2:$O17965,7,FALSE)</f>
        <v>Si</v>
      </c>
      <c r="I6" s="134" t="str">
        <f>VLOOKUP(E6,VIP!$A$2:$O9930,8,FALSE)</f>
        <v>Si</v>
      </c>
      <c r="J6" s="134" t="str">
        <f>VLOOKUP(E6,VIP!$A$2:$O9880,8,FALSE)</f>
        <v>Si</v>
      </c>
      <c r="K6" s="134" t="str">
        <f>VLOOKUP(E6,VIP!$A$2:$O13454,6,0)</f>
        <v>NO</v>
      </c>
      <c r="L6" s="125" t="s">
        <v>2219</v>
      </c>
      <c r="M6" s="135" t="s">
        <v>2623</v>
      </c>
      <c r="N6" s="135" t="s">
        <v>2567</v>
      </c>
      <c r="O6" s="134" t="s">
        <v>2457</v>
      </c>
      <c r="P6" s="137"/>
      <c r="Q6" s="136">
        <v>44330.45</v>
      </c>
    </row>
    <row r="7" spans="1:17" s="96" customFormat="1" ht="19.5" customHeight="1" x14ac:dyDescent="0.25">
      <c r="A7" s="134" t="str">
        <f>VLOOKUP(E7,'LISTADO ATM'!$A$2:$C$898,3,0)</f>
        <v>SUR</v>
      </c>
      <c r="B7" s="129" t="s">
        <v>2576</v>
      </c>
      <c r="C7" s="136">
        <v>44328.502858796295</v>
      </c>
      <c r="D7" s="136" t="s">
        <v>2180</v>
      </c>
      <c r="E7" s="124">
        <v>135</v>
      </c>
      <c r="F7" s="145" t="str">
        <f>VLOOKUP(E7,VIP!$A$2:$O13126,2,0)</f>
        <v>DRBR135</v>
      </c>
      <c r="G7" s="134" t="str">
        <f>VLOOKUP(E7,'LISTADO ATM'!$A$2:$B$897,2,0)</f>
        <v xml:space="preserve">ATM Oficina Las Dunas Baní </v>
      </c>
      <c r="H7" s="134" t="str">
        <f>VLOOKUP(E7,VIP!$A$2:$O17989,7,FALSE)</f>
        <v>Si</v>
      </c>
      <c r="I7" s="134" t="str">
        <f>VLOOKUP(E7,VIP!$A$2:$O9954,8,FALSE)</f>
        <v>Si</v>
      </c>
      <c r="J7" s="134" t="str">
        <f>VLOOKUP(E7,VIP!$A$2:$O9904,8,FALSE)</f>
        <v>Si</v>
      </c>
      <c r="K7" s="134" t="str">
        <f>VLOOKUP(E7,VIP!$A$2:$O13478,6,0)</f>
        <v>SI</v>
      </c>
      <c r="L7" s="125" t="s">
        <v>2219</v>
      </c>
      <c r="M7" s="135" t="s">
        <v>2623</v>
      </c>
      <c r="N7" s="135" t="s">
        <v>2567</v>
      </c>
      <c r="O7" s="134" t="s">
        <v>2457</v>
      </c>
      <c r="P7" s="137"/>
      <c r="Q7" s="136">
        <v>44330.490277777775</v>
      </c>
    </row>
    <row r="8" spans="1:17" s="96" customFormat="1" ht="19.5" customHeight="1" x14ac:dyDescent="0.25">
      <c r="A8" s="134" t="str">
        <f>VLOOKUP(E8,'LISTADO ATM'!$A$2:$C$898,3,0)</f>
        <v>DISTRITO NACIONAL</v>
      </c>
      <c r="B8" s="129">
        <v>3335884999</v>
      </c>
      <c r="C8" s="136">
        <v>44329.017361111109</v>
      </c>
      <c r="D8" s="136" t="s">
        <v>2451</v>
      </c>
      <c r="E8" s="124">
        <v>235</v>
      </c>
      <c r="F8" s="145" t="str">
        <f>VLOOKUP(E8,VIP!$A$2:$O13167,2,0)</f>
        <v>DRBR235</v>
      </c>
      <c r="G8" s="134" t="str">
        <f>VLOOKUP(E8,'LISTADO ATM'!$A$2:$B$897,2,0)</f>
        <v xml:space="preserve">ATM Oficina Multicentro La Sirena San Isidro </v>
      </c>
      <c r="H8" s="134" t="str">
        <f>VLOOKUP(E8,VIP!$A$2:$O18030,7,FALSE)</f>
        <v>Si</v>
      </c>
      <c r="I8" s="134" t="str">
        <f>VLOOKUP(E8,VIP!$A$2:$O9995,8,FALSE)</f>
        <v>Si</v>
      </c>
      <c r="J8" s="134" t="str">
        <f>VLOOKUP(E8,VIP!$A$2:$O9945,8,FALSE)</f>
        <v>Si</v>
      </c>
      <c r="K8" s="134" t="str">
        <f>VLOOKUP(E8,VIP!$A$2:$O13519,6,0)</f>
        <v>SI</v>
      </c>
      <c r="L8" s="125" t="s">
        <v>2418</v>
      </c>
      <c r="M8" s="135" t="s">
        <v>2623</v>
      </c>
      <c r="N8" s="135" t="s">
        <v>2455</v>
      </c>
      <c r="O8" s="134" t="s">
        <v>2456</v>
      </c>
      <c r="P8" s="137"/>
      <c r="Q8" s="136">
        <v>44330.481944444444</v>
      </c>
    </row>
    <row r="9" spans="1:17" s="96" customFormat="1" ht="19.5" customHeight="1" x14ac:dyDescent="0.25">
      <c r="A9" s="134" t="str">
        <f>VLOOKUP(E9,'LISTADO ATM'!$A$2:$C$898,3,0)</f>
        <v>DISTRITO NACIONAL</v>
      </c>
      <c r="B9" s="129" t="s">
        <v>2579</v>
      </c>
      <c r="C9" s="136">
        <v>44329.021064814813</v>
      </c>
      <c r="D9" s="136" t="s">
        <v>2474</v>
      </c>
      <c r="E9" s="124">
        <v>911</v>
      </c>
      <c r="F9" s="145" t="str">
        <f>VLOOKUP(E9,VIP!$A$2:$O13147,2,0)</f>
        <v>DRBR911</v>
      </c>
      <c r="G9" s="134" t="str">
        <f>VLOOKUP(E9,'LISTADO ATM'!$A$2:$B$897,2,0)</f>
        <v xml:space="preserve">ATM Oficina Venezuela II </v>
      </c>
      <c r="H9" s="134" t="str">
        <f>VLOOKUP(E9,VIP!$A$2:$O18010,7,FALSE)</f>
        <v>Si</v>
      </c>
      <c r="I9" s="134" t="str">
        <f>VLOOKUP(E9,VIP!$A$2:$O9975,8,FALSE)</f>
        <v>Si</v>
      </c>
      <c r="J9" s="134" t="str">
        <f>VLOOKUP(E9,VIP!$A$2:$O9925,8,FALSE)</f>
        <v>Si</v>
      </c>
      <c r="K9" s="134" t="str">
        <f>VLOOKUP(E9,VIP!$A$2:$O13499,6,0)</f>
        <v>SI</v>
      </c>
      <c r="L9" s="125" t="s">
        <v>2444</v>
      </c>
      <c r="M9" s="135" t="s">
        <v>2623</v>
      </c>
      <c r="N9" s="135" t="s">
        <v>2455</v>
      </c>
      <c r="O9" s="134" t="s">
        <v>2475</v>
      </c>
      <c r="P9" s="137"/>
      <c r="Q9" s="136">
        <v>44330.40902777778</v>
      </c>
    </row>
    <row r="10" spans="1:17" s="96" customFormat="1" ht="19.5" customHeight="1" x14ac:dyDescent="0.25">
      <c r="A10" s="134" t="str">
        <f>VLOOKUP(E10,'LISTADO ATM'!$A$2:$C$898,3,0)</f>
        <v>SUR</v>
      </c>
      <c r="B10" s="129" t="s">
        <v>2582</v>
      </c>
      <c r="C10" s="136">
        <v>44329.374386574076</v>
      </c>
      <c r="D10" s="136" t="s">
        <v>2180</v>
      </c>
      <c r="E10" s="124">
        <v>885</v>
      </c>
      <c r="F10" s="145" t="str">
        <f>VLOOKUP(E10,VIP!$A$2:$O13156,2,0)</f>
        <v>DRBR885</v>
      </c>
      <c r="G10" s="134" t="str">
        <f>VLOOKUP(E10,'LISTADO ATM'!$A$2:$B$897,2,0)</f>
        <v xml:space="preserve">ATM UNP Rancho Arriba </v>
      </c>
      <c r="H10" s="134" t="str">
        <f>VLOOKUP(E10,VIP!$A$2:$O18019,7,FALSE)</f>
        <v>Si</v>
      </c>
      <c r="I10" s="134" t="str">
        <f>VLOOKUP(E10,VIP!$A$2:$O9984,8,FALSE)</f>
        <v>Si</v>
      </c>
      <c r="J10" s="134" t="str">
        <f>VLOOKUP(E10,VIP!$A$2:$O9934,8,FALSE)</f>
        <v>Si</v>
      </c>
      <c r="K10" s="134" t="str">
        <f>VLOOKUP(E10,VIP!$A$2:$O13508,6,0)</f>
        <v>NO</v>
      </c>
      <c r="L10" s="125" t="s">
        <v>2219</v>
      </c>
      <c r="M10" s="135" t="s">
        <v>2448</v>
      </c>
      <c r="N10" s="135" t="s">
        <v>2567</v>
      </c>
      <c r="O10" s="134" t="s">
        <v>2457</v>
      </c>
      <c r="P10" s="137"/>
      <c r="Q10" s="135" t="s">
        <v>2219</v>
      </c>
    </row>
    <row r="11" spans="1:17" s="96" customFormat="1" ht="19.5" customHeight="1" x14ac:dyDescent="0.25">
      <c r="A11" s="134" t="str">
        <f>VLOOKUP(E11,'LISTADO ATM'!$A$2:$C$898,3,0)</f>
        <v>ESTE</v>
      </c>
      <c r="B11" s="129" t="s">
        <v>2581</v>
      </c>
      <c r="C11" s="136">
        <v>44329.375613425924</v>
      </c>
      <c r="D11" s="136" t="s">
        <v>2180</v>
      </c>
      <c r="E11" s="124">
        <v>842</v>
      </c>
      <c r="F11" s="145" t="str">
        <f>VLOOKUP(E11,VIP!$A$2:$O13154,2,0)</f>
        <v>DRBR842</v>
      </c>
      <c r="G11" s="134" t="str">
        <f>VLOOKUP(E11,'LISTADO ATM'!$A$2:$B$897,2,0)</f>
        <v xml:space="preserve">ATM Plaza Orense II (La Romana) </v>
      </c>
      <c r="H11" s="134" t="str">
        <f>VLOOKUP(E11,VIP!$A$2:$O18017,7,FALSE)</f>
        <v>Si</v>
      </c>
      <c r="I11" s="134" t="str">
        <f>VLOOKUP(E11,VIP!$A$2:$O9982,8,FALSE)</f>
        <v>Si</v>
      </c>
      <c r="J11" s="134" t="str">
        <f>VLOOKUP(E11,VIP!$A$2:$O9932,8,FALSE)</f>
        <v>Si</v>
      </c>
      <c r="K11" s="134" t="str">
        <f>VLOOKUP(E11,VIP!$A$2:$O13506,6,0)</f>
        <v>NO</v>
      </c>
      <c r="L11" s="125" t="s">
        <v>2421</v>
      </c>
      <c r="M11" s="135" t="s">
        <v>2623</v>
      </c>
      <c r="N11" s="135" t="s">
        <v>2567</v>
      </c>
      <c r="O11" s="134" t="s">
        <v>2457</v>
      </c>
      <c r="P11" s="137"/>
      <c r="Q11" s="136">
        <v>44330.488194444442</v>
      </c>
    </row>
    <row r="12" spans="1:17" s="96" customFormat="1" ht="19.5" customHeight="1" x14ac:dyDescent="0.25">
      <c r="A12" s="134" t="str">
        <f>VLOOKUP(E12,'LISTADO ATM'!$A$2:$C$898,3,0)</f>
        <v>ESTE</v>
      </c>
      <c r="B12" s="129" t="s">
        <v>2580</v>
      </c>
      <c r="C12" s="136">
        <v>44329.475856481484</v>
      </c>
      <c r="D12" s="136" t="s">
        <v>2451</v>
      </c>
      <c r="E12" s="124">
        <v>104</v>
      </c>
      <c r="F12" s="145" t="str">
        <f>VLOOKUP(E12,VIP!$A$2:$O13143,2,0)</f>
        <v>DRBR104</v>
      </c>
      <c r="G12" s="134" t="str">
        <f>VLOOKUP(E12,'LISTADO ATM'!$A$2:$B$897,2,0)</f>
        <v xml:space="preserve">ATM Jumbo Higuey </v>
      </c>
      <c r="H12" s="134" t="str">
        <f>VLOOKUP(E12,VIP!$A$2:$O18006,7,FALSE)</f>
        <v>Si</v>
      </c>
      <c r="I12" s="134" t="str">
        <f>VLOOKUP(E12,VIP!$A$2:$O9971,8,FALSE)</f>
        <v>Si</v>
      </c>
      <c r="J12" s="134" t="str">
        <f>VLOOKUP(E12,VIP!$A$2:$O9921,8,FALSE)</f>
        <v>Si</v>
      </c>
      <c r="K12" s="134" t="str">
        <f>VLOOKUP(E12,VIP!$A$2:$O13495,6,0)</f>
        <v>NO</v>
      </c>
      <c r="L12" s="125" t="s">
        <v>2418</v>
      </c>
      <c r="M12" s="135" t="s">
        <v>2623</v>
      </c>
      <c r="N12" s="135" t="s">
        <v>2455</v>
      </c>
      <c r="O12" s="134" t="s">
        <v>2456</v>
      </c>
      <c r="P12" s="137"/>
      <c r="Q12" s="136">
        <v>44330.607638888891</v>
      </c>
    </row>
    <row r="13" spans="1:17" s="96" customFormat="1" ht="19.5" customHeight="1" x14ac:dyDescent="0.25">
      <c r="A13" s="134" t="str">
        <f>VLOOKUP(E13,'LISTADO ATM'!$A$2:$C$898,3,0)</f>
        <v>ESTE</v>
      </c>
      <c r="B13" s="129" t="s">
        <v>2587</v>
      </c>
      <c r="C13" s="136">
        <v>44329.508043981485</v>
      </c>
      <c r="D13" s="136" t="s">
        <v>2180</v>
      </c>
      <c r="E13" s="124">
        <v>959</v>
      </c>
      <c r="F13" s="146" t="str">
        <f>VLOOKUP(E13,VIP!$A$2:$O13178,2,0)</f>
        <v>DRBR959</v>
      </c>
      <c r="G13" s="134" t="str">
        <f>VLOOKUP(E13,'LISTADO ATM'!$A$2:$B$897,2,0)</f>
        <v>ATM Estación Next Bavaro</v>
      </c>
      <c r="H13" s="134" t="str">
        <f>VLOOKUP(E13,VIP!$A$2:$O18041,7,FALSE)</f>
        <v>Si</v>
      </c>
      <c r="I13" s="134" t="str">
        <f>VLOOKUP(E13,VIP!$A$2:$O10006,8,FALSE)</f>
        <v>Si</v>
      </c>
      <c r="J13" s="134" t="str">
        <f>VLOOKUP(E13,VIP!$A$2:$O9956,8,FALSE)</f>
        <v>Si</v>
      </c>
      <c r="K13" s="134" t="str">
        <f>VLOOKUP(E13,VIP!$A$2:$O13530,6,0)</f>
        <v>NO</v>
      </c>
      <c r="L13" s="125" t="s">
        <v>2219</v>
      </c>
      <c r="M13" s="135" t="s">
        <v>2623</v>
      </c>
      <c r="N13" s="135" t="s">
        <v>2567</v>
      </c>
      <c r="O13" s="134" t="s">
        <v>2457</v>
      </c>
      <c r="P13" s="137"/>
      <c r="Q13" s="136">
        <v>44330.575694444444</v>
      </c>
    </row>
    <row r="14" spans="1:17" s="96" customFormat="1" ht="19.5" customHeight="1" x14ac:dyDescent="0.25">
      <c r="A14" s="134" t="str">
        <f>VLOOKUP(E14,'LISTADO ATM'!$A$2:$C$898,3,0)</f>
        <v>DISTRITO NACIONAL</v>
      </c>
      <c r="B14" s="129" t="s">
        <v>2586</v>
      </c>
      <c r="C14" s="136">
        <v>44329.509641203702</v>
      </c>
      <c r="D14" s="136" t="s">
        <v>2180</v>
      </c>
      <c r="E14" s="124">
        <v>160</v>
      </c>
      <c r="F14" s="146" t="str">
        <f>VLOOKUP(E14,VIP!$A$2:$O13176,2,0)</f>
        <v>DRBR160</v>
      </c>
      <c r="G14" s="134" t="str">
        <f>VLOOKUP(E14,'LISTADO ATM'!$A$2:$B$897,2,0)</f>
        <v xml:space="preserve">ATM Oficina Herrera </v>
      </c>
      <c r="H14" s="134" t="str">
        <f>VLOOKUP(E14,VIP!$A$2:$O18039,7,FALSE)</f>
        <v>Si</v>
      </c>
      <c r="I14" s="134" t="str">
        <f>VLOOKUP(E14,VIP!$A$2:$O10004,8,FALSE)</f>
        <v>Si</v>
      </c>
      <c r="J14" s="134" t="str">
        <f>VLOOKUP(E14,VIP!$A$2:$O9954,8,FALSE)</f>
        <v>Si</v>
      </c>
      <c r="K14" s="134" t="str">
        <f>VLOOKUP(E14,VIP!$A$2:$O13528,6,0)</f>
        <v>NO</v>
      </c>
      <c r="L14" s="125" t="s">
        <v>2219</v>
      </c>
      <c r="M14" s="135" t="s">
        <v>2623</v>
      </c>
      <c r="N14" s="135" t="s">
        <v>2567</v>
      </c>
      <c r="O14" s="134" t="s">
        <v>2457</v>
      </c>
      <c r="P14" s="137"/>
      <c r="Q14" s="136">
        <v>44330.400000000001</v>
      </c>
    </row>
    <row r="15" spans="1:17" s="96" customFormat="1" ht="19.5" customHeight="1" x14ac:dyDescent="0.25">
      <c r="A15" s="134" t="str">
        <f>VLOOKUP(E15,'LISTADO ATM'!$A$2:$C$898,3,0)</f>
        <v>DISTRITO NACIONAL</v>
      </c>
      <c r="B15" s="129" t="s">
        <v>2585</v>
      </c>
      <c r="C15" s="136">
        <v>44329.510706018518</v>
      </c>
      <c r="D15" s="136" t="s">
        <v>2180</v>
      </c>
      <c r="E15" s="124">
        <v>797</v>
      </c>
      <c r="F15" s="146" t="str">
        <f>VLOOKUP(E15,VIP!$A$2:$O13175,2,0)</f>
        <v xml:space="preserve">DRBR797 </v>
      </c>
      <c r="G15" s="134" t="str">
        <f>VLOOKUP(E15,'LISTADO ATM'!$A$2:$B$897,2,0)</f>
        <v>ATM Dirección de Pensiones y Jubilaciones</v>
      </c>
      <c r="H15" s="134" t="str">
        <f>VLOOKUP(E15,VIP!$A$2:$O18038,7,FALSE)</f>
        <v>N/A</v>
      </c>
      <c r="I15" s="134" t="str">
        <f>VLOOKUP(E15,VIP!$A$2:$O10003,8,FALSE)</f>
        <v>N/A</v>
      </c>
      <c r="J15" s="134" t="str">
        <f>VLOOKUP(E15,VIP!$A$2:$O9953,8,FALSE)</f>
        <v>N/A</v>
      </c>
      <c r="K15" s="134" t="str">
        <f>VLOOKUP(E15,VIP!$A$2:$O13527,6,0)</f>
        <v>N/A</v>
      </c>
      <c r="L15" s="125" t="s">
        <v>2588</v>
      </c>
      <c r="M15" s="135" t="s">
        <v>2448</v>
      </c>
      <c r="N15" s="135" t="s">
        <v>2567</v>
      </c>
      <c r="O15" s="134" t="s">
        <v>2457</v>
      </c>
      <c r="P15" s="137"/>
      <c r="Q15" s="135" t="s">
        <v>2588</v>
      </c>
    </row>
    <row r="16" spans="1:17" s="96" customFormat="1" ht="19.5" customHeight="1" x14ac:dyDescent="0.25">
      <c r="A16" s="134" t="str">
        <f>VLOOKUP(E16,'LISTADO ATM'!$A$2:$C$898,3,0)</f>
        <v>DISTRITO NACIONAL</v>
      </c>
      <c r="B16" s="129" t="s">
        <v>2584</v>
      </c>
      <c r="C16" s="136">
        <v>44329.552546296298</v>
      </c>
      <c r="D16" s="136" t="s">
        <v>2451</v>
      </c>
      <c r="E16" s="124">
        <v>436</v>
      </c>
      <c r="F16" s="146" t="str">
        <f>VLOOKUP(E16,VIP!$A$2:$O13168,2,0)</f>
        <v>DRBR436</v>
      </c>
      <c r="G16" s="134" t="str">
        <f>VLOOKUP(E16,'LISTADO ATM'!$A$2:$B$897,2,0)</f>
        <v xml:space="preserve">ATM Autobanco Torre II </v>
      </c>
      <c r="H16" s="134" t="str">
        <f>VLOOKUP(E16,VIP!$A$2:$O18031,7,FALSE)</f>
        <v>Si</v>
      </c>
      <c r="I16" s="134" t="str">
        <f>VLOOKUP(E16,VIP!$A$2:$O9996,8,FALSE)</f>
        <v>Si</v>
      </c>
      <c r="J16" s="134" t="str">
        <f>VLOOKUP(E16,VIP!$A$2:$O9946,8,FALSE)</f>
        <v>Si</v>
      </c>
      <c r="K16" s="134" t="str">
        <f>VLOOKUP(E16,VIP!$A$2:$O13520,6,0)</f>
        <v>SI</v>
      </c>
      <c r="L16" s="125" t="s">
        <v>2444</v>
      </c>
      <c r="M16" s="135" t="s">
        <v>2623</v>
      </c>
      <c r="N16" s="135" t="s">
        <v>2455</v>
      </c>
      <c r="O16" s="134" t="s">
        <v>2456</v>
      </c>
      <c r="P16" s="137"/>
      <c r="Q16" s="136">
        <v>44330.494444444441</v>
      </c>
    </row>
    <row r="17" spans="1:17" ht="18" x14ac:dyDescent="0.25">
      <c r="A17" s="134" t="str">
        <f>VLOOKUP(E17,'LISTADO ATM'!$A$2:$C$898,3,0)</f>
        <v>DISTRITO NACIONAL</v>
      </c>
      <c r="B17" s="129" t="s">
        <v>2583</v>
      </c>
      <c r="C17" s="136">
        <v>44329.559953703705</v>
      </c>
      <c r="D17" s="136" t="s">
        <v>2180</v>
      </c>
      <c r="E17" s="124">
        <v>87</v>
      </c>
      <c r="F17" s="147" t="str">
        <f>VLOOKUP(E17,VIP!$A$2:$O13167,2,0)</f>
        <v>DRBR087</v>
      </c>
      <c r="G17" s="134" t="str">
        <f>VLOOKUP(E17,'LISTADO ATM'!$A$2:$B$897,2,0)</f>
        <v xml:space="preserve">ATM Autoservicio Sarasota </v>
      </c>
      <c r="H17" s="134" t="str">
        <f>VLOOKUP(E17,VIP!$A$2:$O18030,7,FALSE)</f>
        <v>Si</v>
      </c>
      <c r="I17" s="134" t="str">
        <f>VLOOKUP(E17,VIP!$A$2:$O9995,8,FALSE)</f>
        <v>Si</v>
      </c>
      <c r="J17" s="134" t="str">
        <f>VLOOKUP(E17,VIP!$A$2:$O9945,8,FALSE)</f>
        <v>Si</v>
      </c>
      <c r="K17" s="134" t="str">
        <f>VLOOKUP(E17,VIP!$A$2:$O13519,6,0)</f>
        <v>NO</v>
      </c>
      <c r="L17" s="125" t="s">
        <v>2219</v>
      </c>
      <c r="M17" s="135" t="s">
        <v>2623</v>
      </c>
      <c r="N17" s="135" t="s">
        <v>2567</v>
      </c>
      <c r="O17" s="134" t="s">
        <v>2457</v>
      </c>
      <c r="P17" s="137"/>
      <c r="Q17" s="136">
        <v>44330.470138888886</v>
      </c>
    </row>
    <row r="18" spans="1:17" ht="18" x14ac:dyDescent="0.25">
      <c r="A18" s="134" t="str">
        <f>VLOOKUP(E18,'LISTADO ATM'!$A$2:$C$898,3,0)</f>
        <v>DISTRITO NACIONAL</v>
      </c>
      <c r="B18" s="129" t="s">
        <v>2590</v>
      </c>
      <c r="C18" s="136">
        <v>44329.634942129633</v>
      </c>
      <c r="D18" s="136" t="s">
        <v>2451</v>
      </c>
      <c r="E18" s="124">
        <v>486</v>
      </c>
      <c r="F18" s="147" t="str">
        <f>VLOOKUP(E18,VIP!$A$2:$O13172,2,0)</f>
        <v>DRBR486</v>
      </c>
      <c r="G18" s="134" t="str">
        <f>VLOOKUP(E18,'LISTADO ATM'!$A$2:$B$897,2,0)</f>
        <v xml:space="preserve">ATM Olé La Caleta </v>
      </c>
      <c r="H18" s="134" t="str">
        <f>VLOOKUP(E18,VIP!$A$2:$O18035,7,FALSE)</f>
        <v>Si</v>
      </c>
      <c r="I18" s="134" t="str">
        <f>VLOOKUP(E18,VIP!$A$2:$O10000,8,FALSE)</f>
        <v>Si</v>
      </c>
      <c r="J18" s="134" t="str">
        <f>VLOOKUP(E18,VIP!$A$2:$O9950,8,FALSE)</f>
        <v>Si</v>
      </c>
      <c r="K18" s="134" t="str">
        <f>VLOOKUP(E18,VIP!$A$2:$O13524,6,0)</f>
        <v>NO</v>
      </c>
      <c r="L18" s="125" t="s">
        <v>2444</v>
      </c>
      <c r="M18" s="135" t="s">
        <v>2623</v>
      </c>
      <c r="N18" s="135" t="s">
        <v>2455</v>
      </c>
      <c r="O18" s="134" t="s">
        <v>2456</v>
      </c>
      <c r="P18" s="137"/>
      <c r="Q18" s="136">
        <v>44330.606944444444</v>
      </c>
    </row>
    <row r="19" spans="1:17" ht="18" x14ac:dyDescent="0.25">
      <c r="A19" s="134" t="str">
        <f>VLOOKUP(E19,'LISTADO ATM'!$A$2:$C$898,3,0)</f>
        <v>DISTRITO NACIONAL</v>
      </c>
      <c r="B19" s="129" t="s">
        <v>2589</v>
      </c>
      <c r="C19" s="136">
        <v>44329.640324074076</v>
      </c>
      <c r="D19" s="136" t="s">
        <v>2451</v>
      </c>
      <c r="E19" s="124">
        <v>717</v>
      </c>
      <c r="F19" s="147" t="str">
        <f>VLOOKUP(E19,VIP!$A$2:$O13168,2,0)</f>
        <v>DRBR24K</v>
      </c>
      <c r="G19" s="134" t="str">
        <f>VLOOKUP(E19,'LISTADO ATM'!$A$2:$B$897,2,0)</f>
        <v xml:space="preserve">ATM Oficina Los Alcarrizos </v>
      </c>
      <c r="H19" s="134" t="str">
        <f>VLOOKUP(E19,VIP!$A$2:$O18031,7,FALSE)</f>
        <v>Si</v>
      </c>
      <c r="I19" s="134" t="str">
        <f>VLOOKUP(E19,VIP!$A$2:$O9996,8,FALSE)</f>
        <v>Si</v>
      </c>
      <c r="J19" s="134" t="str">
        <f>VLOOKUP(E19,VIP!$A$2:$O9946,8,FALSE)</f>
        <v>Si</v>
      </c>
      <c r="K19" s="134" t="str">
        <f>VLOOKUP(E19,VIP!$A$2:$O13520,6,0)</f>
        <v>SI</v>
      </c>
      <c r="L19" s="125" t="s">
        <v>2418</v>
      </c>
      <c r="M19" s="135" t="s">
        <v>2623</v>
      </c>
      <c r="N19" s="135" t="s">
        <v>2455</v>
      </c>
      <c r="O19" s="134" t="s">
        <v>2456</v>
      </c>
      <c r="P19" s="137"/>
      <c r="Q19" s="136">
        <v>44330.586111111108</v>
      </c>
    </row>
    <row r="20" spans="1:17" ht="18" x14ac:dyDescent="0.25">
      <c r="A20" s="134" t="str">
        <f>VLOOKUP(E20,'LISTADO ATM'!$A$2:$C$898,3,0)</f>
        <v>DISTRITO NACIONAL</v>
      </c>
      <c r="B20" s="129" t="s">
        <v>2602</v>
      </c>
      <c r="C20" s="136">
        <v>44329.697442129633</v>
      </c>
      <c r="D20" s="136" t="s">
        <v>2180</v>
      </c>
      <c r="E20" s="124">
        <v>389</v>
      </c>
      <c r="F20" s="147" t="str">
        <f>VLOOKUP(E20,VIP!$A$2:$O13180,2,0)</f>
        <v>DRBR389</v>
      </c>
      <c r="G20" s="134" t="str">
        <f>VLOOKUP(E20,'LISTADO ATM'!$A$2:$B$897,2,0)</f>
        <v xml:space="preserve">ATM Casino Hotel Princess </v>
      </c>
      <c r="H20" s="134" t="str">
        <f>VLOOKUP(E20,VIP!$A$2:$O18043,7,FALSE)</f>
        <v>Si</v>
      </c>
      <c r="I20" s="134" t="str">
        <f>VLOOKUP(E20,VIP!$A$2:$O10008,8,FALSE)</f>
        <v>Si</v>
      </c>
      <c r="J20" s="134" t="str">
        <f>VLOOKUP(E20,VIP!$A$2:$O9958,8,FALSE)</f>
        <v>Si</v>
      </c>
      <c r="K20" s="134" t="str">
        <f>VLOOKUP(E20,VIP!$A$2:$O13532,6,0)</f>
        <v>NO</v>
      </c>
      <c r="L20" s="125" t="s">
        <v>2219</v>
      </c>
      <c r="M20" s="135" t="s">
        <v>2623</v>
      </c>
      <c r="N20" s="135" t="s">
        <v>2455</v>
      </c>
      <c r="O20" s="134" t="s">
        <v>2457</v>
      </c>
      <c r="P20" s="137"/>
      <c r="Q20" s="136">
        <v>44330.48333333333</v>
      </c>
    </row>
    <row r="21" spans="1:17" ht="18" x14ac:dyDescent="0.25">
      <c r="A21" s="134" t="str">
        <f>VLOOKUP(E21,'LISTADO ATM'!$A$2:$C$898,3,0)</f>
        <v>SUR</v>
      </c>
      <c r="B21" s="129" t="s">
        <v>2601</v>
      </c>
      <c r="C21" s="136">
        <v>44329.727060185185</v>
      </c>
      <c r="D21" s="136" t="s">
        <v>2451</v>
      </c>
      <c r="E21" s="124">
        <v>252</v>
      </c>
      <c r="F21" s="147" t="str">
        <f>VLOOKUP(E21,VIP!$A$2:$O13179,2,0)</f>
        <v>DRBR252</v>
      </c>
      <c r="G21" s="134" t="str">
        <f>VLOOKUP(E21,'LISTADO ATM'!$A$2:$B$897,2,0)</f>
        <v xml:space="preserve">ATM Banco Agrícola (Barahona) </v>
      </c>
      <c r="H21" s="134" t="str">
        <f>VLOOKUP(E21,VIP!$A$2:$O18042,7,FALSE)</f>
        <v>Si</v>
      </c>
      <c r="I21" s="134" t="str">
        <f>VLOOKUP(E21,VIP!$A$2:$O10007,8,FALSE)</f>
        <v>Si</v>
      </c>
      <c r="J21" s="134" t="str">
        <f>VLOOKUP(E21,VIP!$A$2:$O9957,8,FALSE)</f>
        <v>Si</v>
      </c>
      <c r="K21" s="134" t="str">
        <f>VLOOKUP(E21,VIP!$A$2:$O13531,6,0)</f>
        <v>NO</v>
      </c>
      <c r="L21" s="125" t="s">
        <v>2418</v>
      </c>
      <c r="M21" s="135" t="s">
        <v>2623</v>
      </c>
      <c r="N21" s="135" t="s">
        <v>2455</v>
      </c>
      <c r="O21" s="134" t="s">
        <v>2456</v>
      </c>
      <c r="P21" s="137"/>
      <c r="Q21" s="136">
        <v>44330.40902777778</v>
      </c>
    </row>
    <row r="22" spans="1:17" ht="18" x14ac:dyDescent="0.25">
      <c r="A22" s="134" t="str">
        <f>VLOOKUP(E22,'LISTADO ATM'!$A$2:$C$898,3,0)</f>
        <v>DISTRITO NACIONAL</v>
      </c>
      <c r="B22" s="129" t="s">
        <v>2600</v>
      </c>
      <c r="C22" s="136">
        <v>44329.729687500003</v>
      </c>
      <c r="D22" s="136" t="s">
        <v>2451</v>
      </c>
      <c r="E22" s="124">
        <v>515</v>
      </c>
      <c r="F22" s="147" t="str">
        <f>VLOOKUP(E22,VIP!$A$2:$O13178,2,0)</f>
        <v>DRBR515</v>
      </c>
      <c r="G22" s="134" t="str">
        <f>VLOOKUP(E22,'LISTADO ATM'!$A$2:$B$897,2,0)</f>
        <v xml:space="preserve">ATM Oficina Agora Mall I </v>
      </c>
      <c r="H22" s="134" t="str">
        <f>VLOOKUP(E22,VIP!$A$2:$O18041,7,FALSE)</f>
        <v>Si</v>
      </c>
      <c r="I22" s="134" t="str">
        <f>VLOOKUP(E22,VIP!$A$2:$O10006,8,FALSE)</f>
        <v>Si</v>
      </c>
      <c r="J22" s="134" t="str">
        <f>VLOOKUP(E22,VIP!$A$2:$O9956,8,FALSE)</f>
        <v>Si</v>
      </c>
      <c r="K22" s="134" t="str">
        <f>VLOOKUP(E22,VIP!$A$2:$O13530,6,0)</f>
        <v>SI</v>
      </c>
      <c r="L22" s="125" t="s">
        <v>2444</v>
      </c>
      <c r="M22" s="135" t="s">
        <v>2623</v>
      </c>
      <c r="N22" s="135" t="s">
        <v>2455</v>
      </c>
      <c r="O22" s="134" t="s">
        <v>2456</v>
      </c>
      <c r="P22" s="137"/>
      <c r="Q22" s="136">
        <v>44330.491666666669</v>
      </c>
    </row>
    <row r="23" spans="1:17" ht="18" x14ac:dyDescent="0.25">
      <c r="A23" s="134" t="str">
        <f>VLOOKUP(E23,'LISTADO ATM'!$A$2:$C$898,3,0)</f>
        <v>NORTE</v>
      </c>
      <c r="B23" s="129" t="s">
        <v>2599</v>
      </c>
      <c r="C23" s="136">
        <v>44329.767048611109</v>
      </c>
      <c r="D23" s="136" t="s">
        <v>2181</v>
      </c>
      <c r="E23" s="124">
        <v>950</v>
      </c>
      <c r="F23" s="147" t="str">
        <f>VLOOKUP(E23,VIP!$A$2:$O13177,2,0)</f>
        <v>DRBR12G</v>
      </c>
      <c r="G23" s="134" t="str">
        <f>VLOOKUP(E23,'LISTADO ATM'!$A$2:$B$897,2,0)</f>
        <v xml:space="preserve">ATM Oficina Monterrico </v>
      </c>
      <c r="H23" s="134" t="str">
        <f>VLOOKUP(E23,VIP!$A$2:$O18040,7,FALSE)</f>
        <v>Si</v>
      </c>
      <c r="I23" s="134" t="str">
        <f>VLOOKUP(E23,VIP!$A$2:$O10005,8,FALSE)</f>
        <v>Si</v>
      </c>
      <c r="J23" s="134" t="str">
        <f>VLOOKUP(E23,VIP!$A$2:$O9955,8,FALSE)</f>
        <v>Si</v>
      </c>
      <c r="K23" s="134" t="str">
        <f>VLOOKUP(E23,VIP!$A$2:$O13529,6,0)</f>
        <v>SI</v>
      </c>
      <c r="L23" s="125" t="s">
        <v>2219</v>
      </c>
      <c r="M23" s="135" t="s">
        <v>2623</v>
      </c>
      <c r="N23" s="135" t="s">
        <v>2455</v>
      </c>
      <c r="O23" s="134" t="s">
        <v>2483</v>
      </c>
      <c r="P23" s="137"/>
      <c r="Q23" s="136">
        <v>44330.490972222222</v>
      </c>
    </row>
    <row r="24" spans="1:17" ht="18" x14ac:dyDescent="0.25">
      <c r="A24" s="134" t="str">
        <f>VLOOKUP(E24,'LISTADO ATM'!$A$2:$C$898,3,0)</f>
        <v>DISTRITO NACIONAL</v>
      </c>
      <c r="B24" s="129" t="s">
        <v>2598</v>
      </c>
      <c r="C24" s="136">
        <v>44329.769745370373</v>
      </c>
      <c r="D24" s="136" t="s">
        <v>2180</v>
      </c>
      <c r="E24" s="124">
        <v>784</v>
      </c>
      <c r="F24" s="147" t="str">
        <f>VLOOKUP(E24,VIP!$A$2:$O13176,2,0)</f>
        <v>DRBR762</v>
      </c>
      <c r="G24" s="134" t="str">
        <f>VLOOKUP(E24,'LISTADO ATM'!$A$2:$B$897,2,0)</f>
        <v xml:space="preserve">ATM Tribunal Superior Electoral </v>
      </c>
      <c r="H24" s="134" t="str">
        <f>VLOOKUP(E24,VIP!$A$2:$O18039,7,FALSE)</f>
        <v>Si</v>
      </c>
      <c r="I24" s="134" t="str">
        <f>VLOOKUP(E24,VIP!$A$2:$O10004,8,FALSE)</f>
        <v>Si</v>
      </c>
      <c r="J24" s="134" t="str">
        <f>VLOOKUP(E24,VIP!$A$2:$O9954,8,FALSE)</f>
        <v>Si</v>
      </c>
      <c r="K24" s="134" t="str">
        <f>VLOOKUP(E24,VIP!$A$2:$O13528,6,0)</f>
        <v>NO</v>
      </c>
      <c r="L24" s="125" t="s">
        <v>2219</v>
      </c>
      <c r="M24" s="135" t="s">
        <v>2623</v>
      </c>
      <c r="N24" s="135" t="s">
        <v>2455</v>
      </c>
      <c r="O24" s="134" t="s">
        <v>2457</v>
      </c>
      <c r="P24" s="137"/>
      <c r="Q24" s="136">
        <v>44330.478472222225</v>
      </c>
    </row>
    <row r="25" spans="1:17" ht="18" x14ac:dyDescent="0.25">
      <c r="A25" s="134" t="str">
        <f>VLOOKUP(E25,'LISTADO ATM'!$A$2:$C$898,3,0)</f>
        <v>DISTRITO NACIONAL</v>
      </c>
      <c r="B25" s="129" t="s">
        <v>2597</v>
      </c>
      <c r="C25" s="136">
        <v>44329.770613425928</v>
      </c>
      <c r="D25" s="136" t="s">
        <v>2180</v>
      </c>
      <c r="E25" s="124">
        <v>85</v>
      </c>
      <c r="F25" s="147" t="str">
        <f>VLOOKUP(E25,VIP!$A$2:$O13175,2,0)</f>
        <v>DRBR085</v>
      </c>
      <c r="G25" s="134" t="str">
        <f>VLOOKUP(E25,'LISTADO ATM'!$A$2:$B$897,2,0)</f>
        <v xml:space="preserve">ATM Oficina San Isidro (Fuerza Aérea) </v>
      </c>
      <c r="H25" s="134" t="str">
        <f>VLOOKUP(E25,VIP!$A$2:$O18038,7,FALSE)</f>
        <v>Si</v>
      </c>
      <c r="I25" s="134" t="str">
        <f>VLOOKUP(E25,VIP!$A$2:$O10003,8,FALSE)</f>
        <v>Si</v>
      </c>
      <c r="J25" s="134" t="str">
        <f>VLOOKUP(E25,VIP!$A$2:$O9953,8,FALSE)</f>
        <v>Si</v>
      </c>
      <c r="K25" s="134" t="str">
        <f>VLOOKUP(E25,VIP!$A$2:$O13527,6,0)</f>
        <v>NO</v>
      </c>
      <c r="L25" s="125" t="s">
        <v>2574</v>
      </c>
      <c r="M25" s="135" t="s">
        <v>2623</v>
      </c>
      <c r="N25" s="135" t="s">
        <v>2455</v>
      </c>
      <c r="O25" s="134" t="s">
        <v>2457</v>
      </c>
      <c r="P25" s="137"/>
      <c r="Q25" s="136">
        <v>44330.407638888886</v>
      </c>
    </row>
    <row r="26" spans="1:17" ht="18" x14ac:dyDescent="0.25">
      <c r="A26" s="134" t="str">
        <f>VLOOKUP(E26,'LISTADO ATM'!$A$2:$C$898,3,0)</f>
        <v>DISTRITO NACIONAL</v>
      </c>
      <c r="B26" s="129" t="s">
        <v>2596</v>
      </c>
      <c r="C26" s="136">
        <v>44329.771620370368</v>
      </c>
      <c r="D26" s="136" t="s">
        <v>2180</v>
      </c>
      <c r="E26" s="124">
        <v>54</v>
      </c>
      <c r="F26" s="147" t="str">
        <f>VLOOKUP(E26,VIP!$A$2:$O13174,2,0)</f>
        <v>DRBR054</v>
      </c>
      <c r="G26" s="134" t="str">
        <f>VLOOKUP(E26,'LISTADO ATM'!$A$2:$B$897,2,0)</f>
        <v xml:space="preserve">ATM Autoservicio Galería 360 </v>
      </c>
      <c r="H26" s="134" t="str">
        <f>VLOOKUP(E26,VIP!$A$2:$O18037,7,FALSE)</f>
        <v>Si</v>
      </c>
      <c r="I26" s="134" t="str">
        <f>VLOOKUP(E26,VIP!$A$2:$O10002,8,FALSE)</f>
        <v>Si</v>
      </c>
      <c r="J26" s="134" t="str">
        <f>VLOOKUP(E26,VIP!$A$2:$O9952,8,FALSE)</f>
        <v>Si</v>
      </c>
      <c r="K26" s="134" t="str">
        <f>VLOOKUP(E26,VIP!$A$2:$O13526,6,0)</f>
        <v>NO</v>
      </c>
      <c r="L26" s="125" t="s">
        <v>2219</v>
      </c>
      <c r="M26" s="135" t="s">
        <v>2448</v>
      </c>
      <c r="N26" s="135" t="s">
        <v>2455</v>
      </c>
      <c r="O26" s="134" t="s">
        <v>2457</v>
      </c>
      <c r="P26" s="137"/>
      <c r="Q26" s="135" t="s">
        <v>2219</v>
      </c>
    </row>
    <row r="27" spans="1:17" ht="18" x14ac:dyDescent="0.25">
      <c r="A27" s="134" t="str">
        <f>VLOOKUP(E27,'LISTADO ATM'!$A$2:$C$898,3,0)</f>
        <v>NORTE</v>
      </c>
      <c r="B27" s="129" t="s">
        <v>2595</v>
      </c>
      <c r="C27" s="136">
        <v>44329.772627314815</v>
      </c>
      <c r="D27" s="136" t="s">
        <v>2181</v>
      </c>
      <c r="E27" s="124">
        <v>956</v>
      </c>
      <c r="F27" s="147" t="str">
        <f>VLOOKUP(E27,VIP!$A$2:$O13173,2,0)</f>
        <v>DRBR956</v>
      </c>
      <c r="G27" s="134" t="str">
        <f>VLOOKUP(E27,'LISTADO ATM'!$A$2:$B$897,2,0)</f>
        <v xml:space="preserve">ATM Autoservicio El Jaya (SFM) </v>
      </c>
      <c r="H27" s="134" t="str">
        <f>VLOOKUP(E27,VIP!$A$2:$O18036,7,FALSE)</f>
        <v>Si</v>
      </c>
      <c r="I27" s="134" t="str">
        <f>VLOOKUP(E27,VIP!$A$2:$O10001,8,FALSE)</f>
        <v>Si</v>
      </c>
      <c r="J27" s="134" t="str">
        <f>VLOOKUP(E27,VIP!$A$2:$O9951,8,FALSE)</f>
        <v>Si</v>
      </c>
      <c r="K27" s="134" t="str">
        <f>VLOOKUP(E27,VIP!$A$2:$O13525,6,0)</f>
        <v>NO</v>
      </c>
      <c r="L27" s="125" t="s">
        <v>2219</v>
      </c>
      <c r="M27" s="135" t="s">
        <v>2623</v>
      </c>
      <c r="N27" s="135" t="s">
        <v>2455</v>
      </c>
      <c r="O27" s="134" t="s">
        <v>2483</v>
      </c>
      <c r="P27" s="137"/>
      <c r="Q27" s="136">
        <v>44330.488888888889</v>
      </c>
    </row>
    <row r="28" spans="1:17" ht="18" x14ac:dyDescent="0.25">
      <c r="A28" s="134" t="str">
        <f>VLOOKUP(E28,'LISTADO ATM'!$A$2:$C$898,3,0)</f>
        <v>DISTRITO NACIONAL</v>
      </c>
      <c r="B28" s="129" t="s">
        <v>2594</v>
      </c>
      <c r="C28" s="136">
        <v>44329.773333333331</v>
      </c>
      <c r="D28" s="136" t="s">
        <v>2180</v>
      </c>
      <c r="E28" s="124">
        <v>686</v>
      </c>
      <c r="F28" s="147" t="str">
        <f>VLOOKUP(E28,VIP!$A$2:$O13172,2,0)</f>
        <v>DRBR686</v>
      </c>
      <c r="G28" s="134" t="str">
        <f>VLOOKUP(E28,'LISTADO ATM'!$A$2:$B$897,2,0)</f>
        <v>ATM Autoservicio Oficina Máximo Gómez</v>
      </c>
      <c r="H28" s="134" t="str">
        <f>VLOOKUP(E28,VIP!$A$2:$O18035,7,FALSE)</f>
        <v>Si</v>
      </c>
      <c r="I28" s="134" t="str">
        <f>VLOOKUP(E28,VIP!$A$2:$O10000,8,FALSE)</f>
        <v>Si</v>
      </c>
      <c r="J28" s="134" t="str">
        <f>VLOOKUP(E28,VIP!$A$2:$O9950,8,FALSE)</f>
        <v>Si</v>
      </c>
      <c r="K28" s="134" t="str">
        <f>VLOOKUP(E28,VIP!$A$2:$O13524,6,0)</f>
        <v>NO</v>
      </c>
      <c r="L28" s="125" t="s">
        <v>2219</v>
      </c>
      <c r="M28" s="135" t="s">
        <v>2623</v>
      </c>
      <c r="N28" s="135" t="s">
        <v>2455</v>
      </c>
      <c r="O28" s="134" t="s">
        <v>2457</v>
      </c>
      <c r="P28" s="137"/>
      <c r="Q28" s="136">
        <v>44330.587500000001</v>
      </c>
    </row>
    <row r="29" spans="1:17" ht="18" x14ac:dyDescent="0.25">
      <c r="A29" s="134" t="str">
        <f>VLOOKUP(E29,'LISTADO ATM'!$A$2:$C$898,3,0)</f>
        <v>DISTRITO NACIONAL</v>
      </c>
      <c r="B29" s="129" t="s">
        <v>2593</v>
      </c>
      <c r="C29" s="136">
        <v>44329.774270833332</v>
      </c>
      <c r="D29" s="136" t="s">
        <v>2180</v>
      </c>
      <c r="E29" s="124">
        <v>790</v>
      </c>
      <c r="F29" s="151" t="str">
        <f>VLOOKUP(E29,VIP!$A$2:$O13171,2,0)</f>
        <v>DRBR16I</v>
      </c>
      <c r="G29" s="134" t="str">
        <f>VLOOKUP(E29,'LISTADO ATM'!$A$2:$B$897,2,0)</f>
        <v xml:space="preserve">ATM Oficina Bella Vista Mall I </v>
      </c>
      <c r="H29" s="134" t="str">
        <f>VLOOKUP(E29,VIP!$A$2:$O18034,7,FALSE)</f>
        <v>Si</v>
      </c>
      <c r="I29" s="134" t="str">
        <f>VLOOKUP(E29,VIP!$A$2:$O9999,8,FALSE)</f>
        <v>Si</v>
      </c>
      <c r="J29" s="134" t="str">
        <f>VLOOKUP(E29,VIP!$A$2:$O9949,8,FALSE)</f>
        <v>Si</v>
      </c>
      <c r="K29" s="134" t="str">
        <f>VLOOKUP(E29,VIP!$A$2:$O13523,6,0)</f>
        <v>SI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37"/>
      <c r="Q29" s="135" t="s">
        <v>2219</v>
      </c>
    </row>
    <row r="30" spans="1:17" ht="18" x14ac:dyDescent="0.25">
      <c r="A30" s="134" t="str">
        <f>VLOOKUP(E30,'LISTADO ATM'!$A$2:$C$898,3,0)</f>
        <v>NORTE</v>
      </c>
      <c r="B30" s="129" t="s">
        <v>2592</v>
      </c>
      <c r="C30" s="136">
        <v>44329.775081018517</v>
      </c>
      <c r="D30" s="136" t="s">
        <v>2181</v>
      </c>
      <c r="E30" s="124">
        <v>40</v>
      </c>
      <c r="F30" s="151" t="str">
        <f>VLOOKUP(E30,VIP!$A$2:$O13170,2,0)</f>
        <v>DRBR040</v>
      </c>
      <c r="G30" s="134" t="str">
        <f>VLOOKUP(E30,'LISTADO ATM'!$A$2:$B$897,2,0)</f>
        <v xml:space="preserve">ATM Oficina El Puñal </v>
      </c>
      <c r="H30" s="134" t="str">
        <f>VLOOKUP(E30,VIP!$A$2:$O18033,7,FALSE)</f>
        <v>Si</v>
      </c>
      <c r="I30" s="134" t="str">
        <f>VLOOKUP(E30,VIP!$A$2:$O9998,8,FALSE)</f>
        <v>Si</v>
      </c>
      <c r="J30" s="134" t="str">
        <f>VLOOKUP(E30,VIP!$A$2:$O9948,8,FALSE)</f>
        <v>Si</v>
      </c>
      <c r="K30" s="134" t="str">
        <f>VLOOKUP(E30,VIP!$A$2:$O13522,6,0)</f>
        <v>NO</v>
      </c>
      <c r="L30" s="125" t="s">
        <v>2219</v>
      </c>
      <c r="M30" s="135" t="s">
        <v>2623</v>
      </c>
      <c r="N30" s="135" t="s">
        <v>2455</v>
      </c>
      <c r="O30" s="134" t="s">
        <v>2483</v>
      </c>
      <c r="P30" s="137"/>
      <c r="Q30" s="136">
        <v>44330.600694444445</v>
      </c>
    </row>
    <row r="31" spans="1:17" ht="18" x14ac:dyDescent="0.25">
      <c r="A31" s="134" t="str">
        <f>VLOOKUP(E31,'LISTADO ATM'!$A$2:$C$898,3,0)</f>
        <v>DISTRITO NACIONAL</v>
      </c>
      <c r="B31" s="129" t="s">
        <v>2591</v>
      </c>
      <c r="C31" s="136">
        <v>44329.789594907408</v>
      </c>
      <c r="D31" s="136" t="s">
        <v>2180</v>
      </c>
      <c r="E31" s="124">
        <v>621</v>
      </c>
      <c r="F31" s="151" t="str">
        <f>VLOOKUP(E31,VIP!$A$2:$O13169,2,0)</f>
        <v>DRBR621</v>
      </c>
      <c r="G31" s="134" t="str">
        <f>VLOOKUP(E31,'LISTADO ATM'!$A$2:$B$897,2,0)</f>
        <v xml:space="preserve">ATM CESAC  </v>
      </c>
      <c r="H31" s="134" t="str">
        <f>VLOOKUP(E31,VIP!$A$2:$O18032,7,FALSE)</f>
        <v>Si</v>
      </c>
      <c r="I31" s="134" t="str">
        <f>VLOOKUP(E31,VIP!$A$2:$O9997,8,FALSE)</f>
        <v>Si</v>
      </c>
      <c r="J31" s="134" t="str">
        <f>VLOOKUP(E31,VIP!$A$2:$O9947,8,FALSE)</f>
        <v>Si</v>
      </c>
      <c r="K31" s="134" t="str">
        <f>VLOOKUP(E31,VIP!$A$2:$O13521,6,0)</f>
        <v>NO</v>
      </c>
      <c r="L31" s="125" t="s">
        <v>2245</v>
      </c>
      <c r="M31" s="135" t="s">
        <v>2623</v>
      </c>
      <c r="N31" s="135" t="s">
        <v>2455</v>
      </c>
      <c r="O31" s="134" t="s">
        <v>2457</v>
      </c>
      <c r="P31" s="137"/>
      <c r="Q31" s="136">
        <v>44330.407638888886</v>
      </c>
    </row>
    <row r="32" spans="1:17" ht="18" x14ac:dyDescent="0.25">
      <c r="A32" s="134" t="str">
        <f>VLOOKUP(E32,'LISTADO ATM'!$A$2:$C$898,3,0)</f>
        <v>DISTRITO NACIONAL</v>
      </c>
      <c r="B32" s="129" t="s">
        <v>2612</v>
      </c>
      <c r="C32" s="136">
        <v>44329.838495370372</v>
      </c>
      <c r="D32" s="136" t="s">
        <v>2180</v>
      </c>
      <c r="E32" s="124">
        <v>225</v>
      </c>
      <c r="F32" s="151" t="str">
        <f>VLOOKUP(E32,VIP!$A$2:$O13183,2,0)</f>
        <v>DRBR225</v>
      </c>
      <c r="G32" s="134" t="str">
        <f>VLOOKUP(E32,'LISTADO ATM'!$A$2:$B$897,2,0)</f>
        <v xml:space="preserve">ATM S/M Nacional Arroyo Hondo </v>
      </c>
      <c r="H32" s="134" t="str">
        <f>VLOOKUP(E32,VIP!$A$2:$O18046,7,FALSE)</f>
        <v>Si</v>
      </c>
      <c r="I32" s="134" t="str">
        <f>VLOOKUP(E32,VIP!$A$2:$O10011,8,FALSE)</f>
        <v>Si</v>
      </c>
      <c r="J32" s="134" t="str">
        <f>VLOOKUP(E32,VIP!$A$2:$O9961,8,FALSE)</f>
        <v>Si</v>
      </c>
      <c r="K32" s="134" t="str">
        <f>VLOOKUP(E32,VIP!$A$2:$O13535,6,0)</f>
        <v>NO</v>
      </c>
      <c r="L32" s="125" t="s">
        <v>2219</v>
      </c>
      <c r="M32" s="135" t="s">
        <v>2448</v>
      </c>
      <c r="N32" s="135" t="s">
        <v>2455</v>
      </c>
      <c r="O32" s="134" t="s">
        <v>2457</v>
      </c>
      <c r="P32" s="137"/>
      <c r="Q32" s="135" t="s">
        <v>2219</v>
      </c>
    </row>
    <row r="33" spans="1:17" ht="18" x14ac:dyDescent="0.25">
      <c r="A33" s="134" t="str">
        <f>VLOOKUP(E33,'LISTADO ATM'!$A$2:$C$898,3,0)</f>
        <v>ESTE</v>
      </c>
      <c r="B33" s="129" t="s">
        <v>2611</v>
      </c>
      <c r="C33" s="136">
        <v>44329.84002314815</v>
      </c>
      <c r="D33" s="136" t="s">
        <v>2474</v>
      </c>
      <c r="E33" s="124">
        <v>912</v>
      </c>
      <c r="F33" s="151" t="str">
        <f>VLOOKUP(E33,VIP!$A$2:$O13181,2,0)</f>
        <v>DRBR973</v>
      </c>
      <c r="G33" s="134" t="str">
        <f>VLOOKUP(E33,'LISTADO ATM'!$A$2:$B$897,2,0)</f>
        <v xml:space="preserve">ATM Oficina San Pedro II </v>
      </c>
      <c r="H33" s="134" t="str">
        <f>VLOOKUP(E33,VIP!$A$2:$O18044,7,FALSE)</f>
        <v>Si</v>
      </c>
      <c r="I33" s="134" t="str">
        <f>VLOOKUP(E33,VIP!$A$2:$O10009,8,FALSE)</f>
        <v>Si</v>
      </c>
      <c r="J33" s="134" t="str">
        <f>VLOOKUP(E33,VIP!$A$2:$O9959,8,FALSE)</f>
        <v>Si</v>
      </c>
      <c r="K33" s="134" t="str">
        <f>VLOOKUP(E33,VIP!$A$2:$O13533,6,0)</f>
        <v>SI</v>
      </c>
      <c r="L33" s="125" t="s">
        <v>2574</v>
      </c>
      <c r="M33" s="135" t="s">
        <v>2448</v>
      </c>
      <c r="N33" s="135" t="s">
        <v>2455</v>
      </c>
      <c r="O33" s="134" t="s">
        <v>2475</v>
      </c>
      <c r="P33" s="137"/>
      <c r="Q33" s="135" t="s">
        <v>2574</v>
      </c>
    </row>
    <row r="34" spans="1:17" ht="18" x14ac:dyDescent="0.25">
      <c r="A34" s="134" t="str">
        <f>VLOOKUP(E34,'LISTADO ATM'!$A$2:$C$898,3,0)</f>
        <v>DISTRITO NACIONAL</v>
      </c>
      <c r="B34" s="129" t="s">
        <v>2610</v>
      </c>
      <c r="C34" s="136">
        <v>44329.842581018522</v>
      </c>
      <c r="D34" s="136" t="s">
        <v>2180</v>
      </c>
      <c r="E34" s="124">
        <v>696</v>
      </c>
      <c r="F34" s="151" t="str">
        <f>VLOOKUP(E34,VIP!$A$2:$O13180,2,0)</f>
        <v>DRBR696</v>
      </c>
      <c r="G34" s="134" t="str">
        <f>VLOOKUP(E34,'LISTADO ATM'!$A$2:$B$897,2,0)</f>
        <v>ATM Olé Jacobo Majluta</v>
      </c>
      <c r="H34" s="134" t="str">
        <f>VLOOKUP(E34,VIP!$A$2:$O18043,7,FALSE)</f>
        <v>Si</v>
      </c>
      <c r="I34" s="134" t="str">
        <f>VLOOKUP(E34,VIP!$A$2:$O10008,8,FALSE)</f>
        <v>Si</v>
      </c>
      <c r="J34" s="134" t="str">
        <f>VLOOKUP(E34,VIP!$A$2:$O9958,8,FALSE)</f>
        <v>Si</v>
      </c>
      <c r="K34" s="134" t="str">
        <f>VLOOKUP(E34,VIP!$A$2:$O13532,6,0)</f>
        <v>NO</v>
      </c>
      <c r="L34" s="125" t="s">
        <v>2219</v>
      </c>
      <c r="M34" s="135" t="s">
        <v>2448</v>
      </c>
      <c r="N34" s="135" t="s">
        <v>2455</v>
      </c>
      <c r="O34" s="134" t="s">
        <v>2457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DISTRITO NACIONAL</v>
      </c>
      <c r="B35" s="129" t="s">
        <v>2609</v>
      </c>
      <c r="C35" s="136">
        <v>44329.843090277776</v>
      </c>
      <c r="D35" s="136" t="s">
        <v>2180</v>
      </c>
      <c r="E35" s="124">
        <v>816</v>
      </c>
      <c r="F35" s="151" t="str">
        <f>VLOOKUP(E35,VIP!$A$2:$O13179,2,0)</f>
        <v>DRBR816</v>
      </c>
      <c r="G35" s="134" t="str">
        <f>VLOOKUP(E35,'LISTADO ATM'!$A$2:$B$897,2,0)</f>
        <v xml:space="preserve">ATM Oficina Pedro Brand </v>
      </c>
      <c r="H35" s="134" t="str">
        <f>VLOOKUP(E35,VIP!$A$2:$O18042,7,FALSE)</f>
        <v>Si</v>
      </c>
      <c r="I35" s="134" t="str">
        <f>VLOOKUP(E35,VIP!$A$2:$O10007,8,FALSE)</f>
        <v>Si</v>
      </c>
      <c r="J35" s="134" t="str">
        <f>VLOOKUP(E35,VIP!$A$2:$O9957,8,FALSE)</f>
        <v>Si</v>
      </c>
      <c r="K35" s="134" t="str">
        <f>VLOOKUP(E35,VIP!$A$2:$O13531,6,0)</f>
        <v>NO</v>
      </c>
      <c r="L35" s="125" t="s">
        <v>2219</v>
      </c>
      <c r="M35" s="135" t="s">
        <v>2448</v>
      </c>
      <c r="N35" s="135" t="s">
        <v>2455</v>
      </c>
      <c r="O35" s="134" t="s">
        <v>2457</v>
      </c>
      <c r="P35" s="137"/>
      <c r="Q35" s="135" t="s">
        <v>2219</v>
      </c>
    </row>
    <row r="36" spans="1:17" ht="18" x14ac:dyDescent="0.25">
      <c r="A36" s="134" t="str">
        <f>VLOOKUP(E36,'LISTADO ATM'!$A$2:$C$898,3,0)</f>
        <v>ESTE</v>
      </c>
      <c r="B36" s="129" t="s">
        <v>2608</v>
      </c>
      <c r="C36" s="136">
        <v>44329.847025462965</v>
      </c>
      <c r="D36" s="136" t="s">
        <v>2180</v>
      </c>
      <c r="E36" s="124">
        <v>114</v>
      </c>
      <c r="F36" s="151" t="str">
        <f>VLOOKUP(E36,VIP!$A$2:$O13176,2,0)</f>
        <v>DRBR114</v>
      </c>
      <c r="G36" s="134" t="str">
        <f>VLOOKUP(E36,'LISTADO ATM'!$A$2:$B$897,2,0)</f>
        <v xml:space="preserve">ATM Oficina Hato Mayor </v>
      </c>
      <c r="H36" s="134" t="str">
        <f>VLOOKUP(E36,VIP!$A$2:$O18039,7,FALSE)</f>
        <v>Si</v>
      </c>
      <c r="I36" s="134" t="str">
        <f>VLOOKUP(E36,VIP!$A$2:$O10004,8,FALSE)</f>
        <v>Si</v>
      </c>
      <c r="J36" s="134" t="str">
        <f>VLOOKUP(E36,VIP!$A$2:$O9954,8,FALSE)</f>
        <v>Si</v>
      </c>
      <c r="K36" s="134" t="str">
        <f>VLOOKUP(E36,VIP!$A$2:$O13528,6,0)</f>
        <v>NO</v>
      </c>
      <c r="L36" s="125" t="s">
        <v>2470</v>
      </c>
      <c r="M36" s="135" t="s">
        <v>2448</v>
      </c>
      <c r="N36" s="135" t="s">
        <v>2455</v>
      </c>
      <c r="O36" s="134" t="s">
        <v>2457</v>
      </c>
      <c r="P36" s="137"/>
      <c r="Q36" s="135" t="s">
        <v>2470</v>
      </c>
    </row>
    <row r="37" spans="1:17" ht="18" x14ac:dyDescent="0.25">
      <c r="A37" s="134" t="str">
        <f>VLOOKUP(E37,'LISTADO ATM'!$A$2:$C$898,3,0)</f>
        <v>NORTE</v>
      </c>
      <c r="B37" s="129" t="s">
        <v>2607</v>
      </c>
      <c r="C37" s="136">
        <v>44329.847708333335</v>
      </c>
      <c r="D37" s="136" t="s">
        <v>2181</v>
      </c>
      <c r="E37" s="124">
        <v>88</v>
      </c>
      <c r="F37" s="151" t="str">
        <f>VLOOKUP(E37,VIP!$A$2:$O13175,2,0)</f>
        <v>DRBR088</v>
      </c>
      <c r="G37" s="134" t="str">
        <f>VLOOKUP(E37,'LISTADO ATM'!$A$2:$B$897,2,0)</f>
        <v xml:space="preserve">ATM S/M La Fuente (Santiago) </v>
      </c>
      <c r="H37" s="134" t="str">
        <f>VLOOKUP(E37,VIP!$A$2:$O18038,7,FALSE)</f>
        <v>Si</v>
      </c>
      <c r="I37" s="134" t="str">
        <f>VLOOKUP(E37,VIP!$A$2:$O10003,8,FALSE)</f>
        <v>Si</v>
      </c>
      <c r="J37" s="134" t="str">
        <f>VLOOKUP(E37,VIP!$A$2:$O9953,8,FALSE)</f>
        <v>Si</v>
      </c>
      <c r="K37" s="134" t="str">
        <f>VLOOKUP(E37,VIP!$A$2:$O13527,6,0)</f>
        <v>NO</v>
      </c>
      <c r="L37" s="125" t="s">
        <v>2470</v>
      </c>
      <c r="M37" s="135" t="s">
        <v>2623</v>
      </c>
      <c r="N37" s="135" t="s">
        <v>2455</v>
      </c>
      <c r="O37" s="134" t="s">
        <v>2483</v>
      </c>
      <c r="P37" s="137"/>
      <c r="Q37" s="136">
        <v>44330.410416666666</v>
      </c>
    </row>
    <row r="38" spans="1:17" ht="18" x14ac:dyDescent="0.25">
      <c r="A38" s="134" t="str">
        <f>VLOOKUP(E38,'LISTADO ATM'!$A$2:$C$898,3,0)</f>
        <v>SUR</v>
      </c>
      <c r="B38" s="129" t="s">
        <v>2606</v>
      </c>
      <c r="C38" s="136">
        <v>44329.848541666666</v>
      </c>
      <c r="D38" s="136" t="s">
        <v>2180</v>
      </c>
      <c r="E38" s="124">
        <v>101</v>
      </c>
      <c r="F38" s="151" t="str">
        <f>VLOOKUP(E38,VIP!$A$2:$O13174,2,0)</f>
        <v>DRBR101</v>
      </c>
      <c r="G38" s="134" t="str">
        <f>VLOOKUP(E38,'LISTADO ATM'!$A$2:$B$897,2,0)</f>
        <v xml:space="preserve">ATM Oficina San Juan de la Maguana I </v>
      </c>
      <c r="H38" s="134" t="str">
        <f>VLOOKUP(E38,VIP!$A$2:$O18037,7,FALSE)</f>
        <v>Si</v>
      </c>
      <c r="I38" s="134" t="str">
        <f>VLOOKUP(E38,VIP!$A$2:$O10002,8,FALSE)</f>
        <v>Si</v>
      </c>
      <c r="J38" s="134" t="str">
        <f>VLOOKUP(E38,VIP!$A$2:$O9952,8,FALSE)</f>
        <v>Si</v>
      </c>
      <c r="K38" s="134" t="str">
        <f>VLOOKUP(E38,VIP!$A$2:$O13526,6,0)</f>
        <v>SI</v>
      </c>
      <c r="L38" s="125" t="s">
        <v>2470</v>
      </c>
      <c r="M38" s="135" t="s">
        <v>2623</v>
      </c>
      <c r="N38" s="135" t="s">
        <v>2455</v>
      </c>
      <c r="O38" s="134" t="s">
        <v>2457</v>
      </c>
      <c r="P38" s="137"/>
      <c r="Q38" s="136">
        <v>44330.410416666666</v>
      </c>
    </row>
    <row r="39" spans="1:17" ht="18" x14ac:dyDescent="0.25">
      <c r="A39" s="134" t="str">
        <f>VLOOKUP(E39,'LISTADO ATM'!$A$2:$C$898,3,0)</f>
        <v>DISTRITO NACIONAL</v>
      </c>
      <c r="B39" s="129" t="s">
        <v>2605</v>
      </c>
      <c r="C39" s="136">
        <v>44329.858749999999</v>
      </c>
      <c r="D39" s="136" t="s">
        <v>2180</v>
      </c>
      <c r="E39" s="124">
        <v>769</v>
      </c>
      <c r="F39" s="151" t="str">
        <f>VLOOKUP(E39,VIP!$A$2:$O13172,2,0)</f>
        <v>DRBR769</v>
      </c>
      <c r="G39" s="134" t="str">
        <f>VLOOKUP(E39,'LISTADO ATM'!$A$2:$B$897,2,0)</f>
        <v>ATM UNP Pablo Mella Morales</v>
      </c>
      <c r="H39" s="134" t="str">
        <f>VLOOKUP(E39,VIP!$A$2:$O18035,7,FALSE)</f>
        <v>Si</v>
      </c>
      <c r="I39" s="134" t="str">
        <f>VLOOKUP(E39,VIP!$A$2:$O10000,8,FALSE)</f>
        <v>Si</v>
      </c>
      <c r="J39" s="134" t="str">
        <f>VLOOKUP(E39,VIP!$A$2:$O9950,8,FALSE)</f>
        <v>Si</v>
      </c>
      <c r="K39" s="134" t="str">
        <f>VLOOKUP(E39,VIP!$A$2:$O13524,6,0)</f>
        <v>NO</v>
      </c>
      <c r="L39" s="125" t="s">
        <v>2219</v>
      </c>
      <c r="M39" s="135" t="s">
        <v>2623</v>
      </c>
      <c r="N39" s="135" t="s">
        <v>2455</v>
      </c>
      <c r="O39" s="134" t="s">
        <v>2457</v>
      </c>
      <c r="P39" s="137"/>
      <c r="Q39" s="136">
        <v>44330.597916666666</v>
      </c>
    </row>
    <row r="40" spans="1:17" ht="18" x14ac:dyDescent="0.25">
      <c r="A40" s="134" t="str">
        <f>VLOOKUP(E40,'LISTADO ATM'!$A$2:$C$898,3,0)</f>
        <v>DISTRITO NACIONAL</v>
      </c>
      <c r="B40" s="129" t="s">
        <v>2604</v>
      </c>
      <c r="C40" s="136">
        <v>44329.860486111109</v>
      </c>
      <c r="D40" s="136" t="s">
        <v>2180</v>
      </c>
      <c r="E40" s="124">
        <v>10</v>
      </c>
      <c r="F40" s="151" t="str">
        <f>VLOOKUP(E40,VIP!$A$2:$O13171,2,0)</f>
        <v>DRBR010</v>
      </c>
      <c r="G40" s="134" t="str">
        <f>VLOOKUP(E40,'LISTADO ATM'!$A$2:$B$897,2,0)</f>
        <v xml:space="preserve">ATM Ministerio Salud Pública </v>
      </c>
      <c r="H40" s="134" t="str">
        <f>VLOOKUP(E40,VIP!$A$2:$O18034,7,FALSE)</f>
        <v>Si</v>
      </c>
      <c r="I40" s="134" t="str">
        <f>VLOOKUP(E40,VIP!$A$2:$O9999,8,FALSE)</f>
        <v>Si</v>
      </c>
      <c r="J40" s="134" t="str">
        <f>VLOOKUP(E40,VIP!$A$2:$O9949,8,FALSE)</f>
        <v>Si</v>
      </c>
      <c r="K40" s="134" t="str">
        <f>VLOOKUP(E40,VIP!$A$2:$O13523,6,0)</f>
        <v>NO</v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ht="18" x14ac:dyDescent="0.25">
      <c r="A41" s="134" t="str">
        <f>VLOOKUP(E41,'LISTADO ATM'!$A$2:$C$898,3,0)</f>
        <v>DISTRITO NACIONAL</v>
      </c>
      <c r="B41" s="129" t="s">
        <v>2603</v>
      </c>
      <c r="C41" s="136">
        <v>44329.862037037034</v>
      </c>
      <c r="D41" s="136" t="s">
        <v>2180</v>
      </c>
      <c r="E41" s="124">
        <v>115</v>
      </c>
      <c r="F41" s="151" t="str">
        <f>VLOOKUP(E41,VIP!$A$2:$O13170,2,0)</f>
        <v>DRBR115</v>
      </c>
      <c r="G41" s="134" t="str">
        <f>VLOOKUP(E41,'LISTADO ATM'!$A$2:$B$897,2,0)</f>
        <v xml:space="preserve">ATM Oficina Megacentro I </v>
      </c>
      <c r="H41" s="134" t="str">
        <f>VLOOKUP(E41,VIP!$A$2:$O18033,7,FALSE)</f>
        <v>Si</v>
      </c>
      <c r="I41" s="134" t="str">
        <f>VLOOKUP(E41,VIP!$A$2:$O9998,8,FALSE)</f>
        <v>Si</v>
      </c>
      <c r="J41" s="134" t="str">
        <f>VLOOKUP(E41,VIP!$A$2:$O9948,8,FALSE)</f>
        <v>Si</v>
      </c>
      <c r="K41" s="134" t="str">
        <f>VLOOKUP(E41,VIP!$A$2:$O13522,6,0)</f>
        <v>SI</v>
      </c>
      <c r="L41" s="125" t="s">
        <v>2219</v>
      </c>
      <c r="M41" s="135" t="s">
        <v>2623</v>
      </c>
      <c r="N41" s="135" t="s">
        <v>2455</v>
      </c>
      <c r="O41" s="134" t="s">
        <v>2457</v>
      </c>
      <c r="P41" s="137"/>
      <c r="Q41" s="136">
        <v>44330.402083333334</v>
      </c>
    </row>
    <row r="42" spans="1:17" ht="18" x14ac:dyDescent="0.25">
      <c r="A42" s="134" t="str">
        <f>VLOOKUP(E42,'LISTADO ATM'!$A$2:$C$898,3,0)</f>
        <v>DISTRITO NACIONAL</v>
      </c>
      <c r="B42" s="129" t="s">
        <v>2616</v>
      </c>
      <c r="C42" s="136">
        <v>44329.862592592595</v>
      </c>
      <c r="D42" s="136" t="s">
        <v>2180</v>
      </c>
      <c r="E42" s="124">
        <v>264</v>
      </c>
      <c r="F42" s="152" t="str">
        <f>VLOOKUP(E42,VIP!$A$2:$O13174,2,0)</f>
        <v>DRBR264</v>
      </c>
      <c r="G42" s="134" t="str">
        <f>VLOOKUP(E42,'LISTADO ATM'!$A$2:$B$897,2,0)</f>
        <v xml:space="preserve">ATM S/M Nacional Independencia </v>
      </c>
      <c r="H42" s="134" t="str">
        <f>VLOOKUP(E42,VIP!$A$2:$O18037,7,FALSE)</f>
        <v>Si</v>
      </c>
      <c r="I42" s="134" t="str">
        <f>VLOOKUP(E42,VIP!$A$2:$O10002,8,FALSE)</f>
        <v>Si</v>
      </c>
      <c r="J42" s="134" t="str">
        <f>VLOOKUP(E42,VIP!$A$2:$O9952,8,FALSE)</f>
        <v>Si</v>
      </c>
      <c r="K42" s="134" t="str">
        <f>VLOOKUP(E42,VIP!$A$2:$O13526,6,0)</f>
        <v>SI</v>
      </c>
      <c r="L42" s="125" t="s">
        <v>2219</v>
      </c>
      <c r="M42" s="135" t="s">
        <v>2623</v>
      </c>
      <c r="N42" s="135" t="s">
        <v>2455</v>
      </c>
      <c r="O42" s="134" t="s">
        <v>2457</v>
      </c>
      <c r="P42" s="137"/>
      <c r="Q42" s="136">
        <v>44330.404861111114</v>
      </c>
    </row>
    <row r="43" spans="1:17" ht="18" x14ac:dyDescent="0.25">
      <c r="A43" s="134" t="str">
        <f>VLOOKUP(E43,'LISTADO ATM'!$A$2:$C$898,3,0)</f>
        <v>DISTRITO NACIONAL</v>
      </c>
      <c r="B43" s="129" t="s">
        <v>2615</v>
      </c>
      <c r="C43" s="136">
        <v>44329.863449074073</v>
      </c>
      <c r="D43" s="136" t="s">
        <v>2180</v>
      </c>
      <c r="E43" s="124">
        <v>498</v>
      </c>
      <c r="F43" s="152" t="str">
        <f>VLOOKUP(E43,VIP!$A$2:$O13173,2,0)</f>
        <v>DRBR498</v>
      </c>
      <c r="G43" s="134" t="str">
        <f>VLOOKUP(E43,'LISTADO ATM'!$A$2:$B$897,2,0)</f>
        <v xml:space="preserve">ATM Estación Sunix 27 de Febrero </v>
      </c>
      <c r="H43" s="134" t="str">
        <f>VLOOKUP(E43,VIP!$A$2:$O18036,7,FALSE)</f>
        <v>Si</v>
      </c>
      <c r="I43" s="134" t="str">
        <f>VLOOKUP(E43,VIP!$A$2:$O10001,8,FALSE)</f>
        <v>Si</v>
      </c>
      <c r="J43" s="134" t="str">
        <f>VLOOKUP(E43,VIP!$A$2:$O9951,8,FALSE)</f>
        <v>Si</v>
      </c>
      <c r="K43" s="134" t="str">
        <f>VLOOKUP(E43,VIP!$A$2:$O13525,6,0)</f>
        <v>NO</v>
      </c>
      <c r="L43" s="125" t="s">
        <v>2219</v>
      </c>
      <c r="M43" s="135" t="s">
        <v>2623</v>
      </c>
      <c r="N43" s="135" t="s">
        <v>2455</v>
      </c>
      <c r="O43" s="134" t="s">
        <v>2457</v>
      </c>
      <c r="P43" s="137"/>
      <c r="Q43" s="136">
        <v>44330.404166666667</v>
      </c>
    </row>
    <row r="44" spans="1:17" ht="18" x14ac:dyDescent="0.25">
      <c r="A44" s="134" t="str">
        <f>VLOOKUP(E44,'LISTADO ATM'!$A$2:$C$898,3,0)</f>
        <v>ESTE</v>
      </c>
      <c r="B44" s="129" t="s">
        <v>2614</v>
      </c>
      <c r="C44" s="136">
        <v>44329.863819444443</v>
      </c>
      <c r="D44" s="136" t="s">
        <v>2180</v>
      </c>
      <c r="E44" s="124">
        <v>867</v>
      </c>
      <c r="F44" s="152" t="str">
        <f>VLOOKUP(E44,VIP!$A$2:$O13172,2,0)</f>
        <v>DRBR867</v>
      </c>
      <c r="G44" s="134" t="str">
        <f>VLOOKUP(E44,'LISTADO ATM'!$A$2:$B$897,2,0)</f>
        <v xml:space="preserve">ATM Estación Combustible Autopista El Coral </v>
      </c>
      <c r="H44" s="134" t="str">
        <f>VLOOKUP(E44,VIP!$A$2:$O18035,7,FALSE)</f>
        <v>Si</v>
      </c>
      <c r="I44" s="134" t="str">
        <f>VLOOKUP(E44,VIP!$A$2:$O10000,8,FALSE)</f>
        <v>Si</v>
      </c>
      <c r="J44" s="134" t="str">
        <f>VLOOKUP(E44,VIP!$A$2:$O9950,8,FALSE)</f>
        <v>Si</v>
      </c>
      <c r="K44" s="134" t="str">
        <f>VLOOKUP(E44,VIP!$A$2:$O13524,6,0)</f>
        <v>NO</v>
      </c>
      <c r="L44" s="125" t="s">
        <v>2219</v>
      </c>
      <c r="M44" s="135" t="s">
        <v>2623</v>
      </c>
      <c r="N44" s="135" t="s">
        <v>2455</v>
      </c>
      <c r="O44" s="134" t="s">
        <v>2457</v>
      </c>
      <c r="P44" s="137"/>
      <c r="Q44" s="136">
        <v>44330.395138888889</v>
      </c>
    </row>
    <row r="45" spans="1:17" ht="18" x14ac:dyDescent="0.25">
      <c r="A45" s="134" t="str">
        <f>VLOOKUP(E45,'LISTADO ATM'!$A$2:$C$898,3,0)</f>
        <v>ESTE</v>
      </c>
      <c r="B45" s="129" t="s">
        <v>2613</v>
      </c>
      <c r="C45" s="136">
        <v>44329.962731481479</v>
      </c>
      <c r="D45" s="136" t="s">
        <v>2180</v>
      </c>
      <c r="E45" s="124">
        <v>693</v>
      </c>
      <c r="F45" s="152" t="str">
        <f>VLOOKUP(E45,VIP!$A$2:$O13171,2,0)</f>
        <v>DRBR693</v>
      </c>
      <c r="G45" s="134" t="str">
        <f>VLOOKUP(E45,'LISTADO ATM'!$A$2:$B$897,2,0)</f>
        <v>ATM INTL Medical Punta Cana</v>
      </c>
      <c r="H45" s="134" t="str">
        <f>VLOOKUP(E45,VIP!$A$2:$O18034,7,FALSE)</f>
        <v>Si</v>
      </c>
      <c r="I45" s="134" t="str">
        <f>VLOOKUP(E45,VIP!$A$2:$O9999,8,FALSE)</f>
        <v>Si</v>
      </c>
      <c r="J45" s="134" t="str">
        <f>VLOOKUP(E45,VIP!$A$2:$O9949,8,FALSE)</f>
        <v>Si</v>
      </c>
      <c r="K45" s="134" t="str">
        <f>VLOOKUP(E45,VIP!$A$2:$O13523,6,0)</f>
        <v>NO</v>
      </c>
      <c r="L45" s="125" t="s">
        <v>2245</v>
      </c>
      <c r="M45" s="135" t="s">
        <v>2623</v>
      </c>
      <c r="N45" s="135" t="s">
        <v>2455</v>
      </c>
      <c r="O45" s="134" t="s">
        <v>2457</v>
      </c>
      <c r="P45" s="137"/>
      <c r="Q45" s="136">
        <v>44330.443055555559</v>
      </c>
    </row>
    <row r="46" spans="1:17" ht="18" x14ac:dyDescent="0.25">
      <c r="A46" s="134" t="str">
        <f>VLOOKUP(E46,'LISTADO ATM'!$A$2:$C$898,3,0)</f>
        <v>NORTE</v>
      </c>
      <c r="B46" s="129" t="s">
        <v>2617</v>
      </c>
      <c r="C46" s="136">
        <v>44330.061805555553</v>
      </c>
      <c r="D46" s="136" t="s">
        <v>2618</v>
      </c>
      <c r="E46" s="124">
        <v>689</v>
      </c>
      <c r="F46" s="153" t="str">
        <f>VLOOKUP(E46,VIP!$A$2:$O13173,2,0)</f>
        <v>DRBR689</v>
      </c>
      <c r="G46" s="134" t="str">
        <f>VLOOKUP(E46,'LISTADO ATM'!$A$2:$B$897,2,0)</f>
        <v>ATM Eco Petroleo Villa Gonzalez</v>
      </c>
      <c r="H46" s="134" t="str">
        <f>VLOOKUP(E46,VIP!$A$2:$O18036,7,FALSE)</f>
        <v>NO</v>
      </c>
      <c r="I46" s="134" t="str">
        <f>VLOOKUP(E46,VIP!$A$2:$O10001,8,FALSE)</f>
        <v>NO</v>
      </c>
      <c r="J46" s="134" t="str">
        <f>VLOOKUP(E46,VIP!$A$2:$O9951,8,FALSE)</f>
        <v>NO</v>
      </c>
      <c r="K46" s="134" t="str">
        <f>VLOOKUP(E46,VIP!$A$2:$O13525,6,0)</f>
        <v>NO</v>
      </c>
      <c r="L46" s="125" t="s">
        <v>2245</v>
      </c>
      <c r="M46" s="135" t="s">
        <v>2623</v>
      </c>
      <c r="N46" s="135" t="s">
        <v>2455</v>
      </c>
      <c r="O46" s="134" t="s">
        <v>2618</v>
      </c>
      <c r="P46" s="137"/>
      <c r="Q46" s="136">
        <v>44330.467361111114</v>
      </c>
    </row>
    <row r="47" spans="1:17" ht="18" x14ac:dyDescent="0.25">
      <c r="A47" s="134" t="str">
        <f>VLOOKUP(E47,'LISTADO ATM'!$A$2:$C$898,3,0)</f>
        <v>SUR</v>
      </c>
      <c r="B47" s="129">
        <v>3335886429</v>
      </c>
      <c r="C47" s="136">
        <v>44330.0625</v>
      </c>
      <c r="D47" s="136" t="s">
        <v>2457</v>
      </c>
      <c r="E47" s="124">
        <v>751</v>
      </c>
      <c r="F47" s="153" t="str">
        <f>VLOOKUP(E47,VIP!$A$2:$O13172,2,0)</f>
        <v>DRBR751</v>
      </c>
      <c r="G47" s="134" t="str">
        <f>VLOOKUP(E47,'LISTADO ATM'!$A$2:$B$897,2,0)</f>
        <v>ATM Eco Petroleo Camilo</v>
      </c>
      <c r="H47" s="134" t="str">
        <f>VLOOKUP(E47,VIP!$A$2:$O18035,7,FALSE)</f>
        <v>N/A</v>
      </c>
      <c r="I47" s="134" t="str">
        <f>VLOOKUP(E47,VIP!$A$2:$O10000,8,FALSE)</f>
        <v>N/A</v>
      </c>
      <c r="J47" s="134" t="str">
        <f>VLOOKUP(E47,VIP!$A$2:$O9950,8,FALSE)</f>
        <v>N/A</v>
      </c>
      <c r="K47" s="134" t="str">
        <f>VLOOKUP(E47,VIP!$A$2:$O13524,6,0)</f>
        <v>N/A</v>
      </c>
      <c r="L47" s="125" t="s">
        <v>2470</v>
      </c>
      <c r="M47" s="135" t="s">
        <v>2623</v>
      </c>
      <c r="N47" s="135" t="s">
        <v>2455</v>
      </c>
      <c r="O47" s="134" t="s">
        <v>2457</v>
      </c>
      <c r="P47" s="137"/>
      <c r="Q47" s="136">
        <v>44330.501388888886</v>
      </c>
    </row>
    <row r="48" spans="1:17" ht="18" x14ac:dyDescent="0.25">
      <c r="A48" s="134" t="str">
        <f>VLOOKUP(E48,'LISTADO ATM'!$A$2:$C$898,3,0)</f>
        <v>DISTRITO NACIONAL</v>
      </c>
      <c r="B48" s="129">
        <v>3335886430</v>
      </c>
      <c r="C48" s="136">
        <v>44330.067361111112</v>
      </c>
      <c r="D48" s="136" t="s">
        <v>2474</v>
      </c>
      <c r="E48" s="124">
        <v>721</v>
      </c>
      <c r="F48" s="153" t="str">
        <f>VLOOKUP(E48,VIP!$A$2:$O13175,2,0)</f>
        <v>DRBR23A</v>
      </c>
      <c r="G48" s="134" t="str">
        <f>VLOOKUP(E48,'LISTADO ATM'!$A$2:$B$897,2,0)</f>
        <v xml:space="preserve">ATM Oficina Charles de Gaulle II </v>
      </c>
      <c r="H48" s="134" t="str">
        <f>VLOOKUP(E48,VIP!$A$2:$O18038,7,FALSE)</f>
        <v>Si</v>
      </c>
      <c r="I48" s="134" t="str">
        <f>VLOOKUP(E48,VIP!$A$2:$O10003,8,FALSE)</f>
        <v>Si</v>
      </c>
      <c r="J48" s="134" t="str">
        <f>VLOOKUP(E48,VIP!$A$2:$O9953,8,FALSE)</f>
        <v>Si</v>
      </c>
      <c r="K48" s="134" t="str">
        <f>VLOOKUP(E48,VIP!$A$2:$O13527,6,0)</f>
        <v>NO</v>
      </c>
      <c r="L48" s="125" t="s">
        <v>2444</v>
      </c>
      <c r="M48" s="135" t="s">
        <v>2623</v>
      </c>
      <c r="N48" s="135" t="s">
        <v>2455</v>
      </c>
      <c r="O48" s="134" t="s">
        <v>2475</v>
      </c>
      <c r="P48" s="137"/>
      <c r="Q48" s="136">
        <v>44330.495833333334</v>
      </c>
    </row>
    <row r="49" spans="1:17" ht="18" x14ac:dyDescent="0.25">
      <c r="A49" s="134" t="str">
        <f>VLOOKUP(E49,'LISTADO ATM'!$A$2:$C$898,3,0)</f>
        <v>DISTRITO NACIONAL</v>
      </c>
      <c r="B49" s="129" t="s">
        <v>2622</v>
      </c>
      <c r="C49" s="136">
        <v>44330.231134259258</v>
      </c>
      <c r="D49" s="136" t="s">
        <v>2451</v>
      </c>
      <c r="E49" s="124">
        <v>813</v>
      </c>
      <c r="F49" s="154" t="str">
        <f>VLOOKUP(E49,VIP!$A$2:$O13178,2,0)</f>
        <v>DRBR815</v>
      </c>
      <c r="G49" s="134" t="str">
        <f>VLOOKUP(E49,'LISTADO ATM'!$A$2:$B$897,2,0)</f>
        <v>ATM Occidental Mall</v>
      </c>
      <c r="H49" s="134" t="str">
        <f>VLOOKUP(E49,VIP!$A$2:$O18041,7,FALSE)</f>
        <v>Si</v>
      </c>
      <c r="I49" s="134" t="str">
        <f>VLOOKUP(E49,VIP!$A$2:$O10006,8,FALSE)</f>
        <v>Si</v>
      </c>
      <c r="J49" s="134" t="str">
        <f>VLOOKUP(E49,VIP!$A$2:$O9956,8,FALSE)</f>
        <v>Si</v>
      </c>
      <c r="K49" s="134" t="str">
        <f>VLOOKUP(E49,VIP!$A$2:$O13530,6,0)</f>
        <v>NO</v>
      </c>
      <c r="L49" s="125" t="s">
        <v>2418</v>
      </c>
      <c r="M49" s="135" t="s">
        <v>2623</v>
      </c>
      <c r="N49" s="135" t="s">
        <v>2455</v>
      </c>
      <c r="O49" s="134" t="s">
        <v>2456</v>
      </c>
      <c r="P49" s="137"/>
      <c r="Q49" s="136">
        <v>44330.402083333334</v>
      </c>
    </row>
    <row r="50" spans="1:17" ht="18" x14ac:dyDescent="0.25">
      <c r="A50" s="134" t="str">
        <f>VLOOKUP(E50,'LISTADO ATM'!$A$2:$C$898,3,0)</f>
        <v>DISTRITO NACIONAL</v>
      </c>
      <c r="B50" s="129" t="s">
        <v>2621</v>
      </c>
      <c r="C50" s="136">
        <v>44330.23369212963</v>
      </c>
      <c r="D50" s="136" t="s">
        <v>2474</v>
      </c>
      <c r="E50" s="124">
        <v>24</v>
      </c>
      <c r="F50" s="155" t="str">
        <f>VLOOKUP(E50,VIP!$A$2:$O13177,2,0)</f>
        <v>DRBR024</v>
      </c>
      <c r="G50" s="134" t="str">
        <f>VLOOKUP(E50,'LISTADO ATM'!$A$2:$B$897,2,0)</f>
        <v xml:space="preserve">ATM Oficina Eusebio Manzueta </v>
      </c>
      <c r="H50" s="134" t="str">
        <f>VLOOKUP(E50,VIP!$A$2:$O18040,7,FALSE)</f>
        <v>No</v>
      </c>
      <c r="I50" s="134" t="str">
        <f>VLOOKUP(E50,VIP!$A$2:$O10005,8,FALSE)</f>
        <v>No</v>
      </c>
      <c r="J50" s="134" t="str">
        <f>VLOOKUP(E50,VIP!$A$2:$O9955,8,FALSE)</f>
        <v>No</v>
      </c>
      <c r="K50" s="134" t="str">
        <f>VLOOKUP(E50,VIP!$A$2:$O13529,6,0)</f>
        <v>NO</v>
      </c>
      <c r="L50" s="125" t="s">
        <v>2418</v>
      </c>
      <c r="M50" s="135" t="s">
        <v>2623</v>
      </c>
      <c r="N50" s="135" t="s">
        <v>2455</v>
      </c>
      <c r="O50" s="134" t="s">
        <v>2475</v>
      </c>
      <c r="P50" s="137"/>
      <c r="Q50" s="136">
        <v>44330.408333333333</v>
      </c>
    </row>
    <row r="51" spans="1:17" ht="18" x14ac:dyDescent="0.25">
      <c r="A51" s="134" t="str">
        <f>VLOOKUP(E51,'LISTADO ATM'!$A$2:$C$898,3,0)</f>
        <v>NORTE</v>
      </c>
      <c r="B51" s="129" t="s">
        <v>2620</v>
      </c>
      <c r="C51" s="136">
        <v>44330.237164351849</v>
      </c>
      <c r="D51" s="136" t="s">
        <v>2474</v>
      </c>
      <c r="E51" s="124">
        <v>333</v>
      </c>
      <c r="F51" s="155" t="str">
        <f>VLOOKUP(E51,VIP!$A$2:$O13176,2,0)</f>
        <v>DRBR333</v>
      </c>
      <c r="G51" s="134" t="str">
        <f>VLOOKUP(E51,'LISTADO ATM'!$A$2:$B$897,2,0)</f>
        <v>ATM Oficina Turey Maimón</v>
      </c>
      <c r="H51" s="134" t="str">
        <f>VLOOKUP(E51,VIP!$A$2:$O18039,7,FALSE)</f>
        <v>Si</v>
      </c>
      <c r="I51" s="134" t="str">
        <f>VLOOKUP(E51,VIP!$A$2:$O10004,8,FALSE)</f>
        <v>Si</v>
      </c>
      <c r="J51" s="134" t="str">
        <f>VLOOKUP(E51,VIP!$A$2:$O9954,8,FALSE)</f>
        <v>Si</v>
      </c>
      <c r="K51" s="134" t="str">
        <f>VLOOKUP(E51,VIP!$A$2:$O13528,6,0)</f>
        <v>NO</v>
      </c>
      <c r="L51" s="125" t="s">
        <v>2444</v>
      </c>
      <c r="M51" s="135" t="s">
        <v>2623</v>
      </c>
      <c r="N51" s="135" t="s">
        <v>2455</v>
      </c>
      <c r="O51" s="134" t="s">
        <v>2475</v>
      </c>
      <c r="P51" s="137"/>
      <c r="Q51" s="136">
        <v>44330.607638888891</v>
      </c>
    </row>
    <row r="52" spans="1:17" ht="18" x14ac:dyDescent="0.25">
      <c r="A52" s="134" t="str">
        <f>VLOOKUP(E52,'LISTADO ATM'!$A$2:$C$898,3,0)</f>
        <v>ESTE</v>
      </c>
      <c r="B52" s="129" t="s">
        <v>2634</v>
      </c>
      <c r="C52" s="136">
        <v>44330.326469907406</v>
      </c>
      <c r="D52" s="136" t="s">
        <v>2180</v>
      </c>
      <c r="E52" s="124">
        <v>843</v>
      </c>
      <c r="F52" s="155" t="str">
        <f>VLOOKUP(E52,VIP!$A$2:$O13188,2,0)</f>
        <v>DRBR843</v>
      </c>
      <c r="G52" s="134" t="str">
        <f>VLOOKUP(E52,'LISTADO ATM'!$A$2:$B$897,2,0)</f>
        <v xml:space="preserve">ATM Oficina Romana Centro </v>
      </c>
      <c r="H52" s="134" t="str">
        <f>VLOOKUP(E52,VIP!$A$2:$O18051,7,FALSE)</f>
        <v>Si</v>
      </c>
      <c r="I52" s="134" t="str">
        <f>VLOOKUP(E52,VIP!$A$2:$O10016,8,FALSE)</f>
        <v>Si</v>
      </c>
      <c r="J52" s="134" t="str">
        <f>VLOOKUP(E52,VIP!$A$2:$O9966,8,FALSE)</f>
        <v>Si</v>
      </c>
      <c r="K52" s="134" t="str">
        <f>VLOOKUP(E52,VIP!$A$2:$O13540,6,0)</f>
        <v>NO</v>
      </c>
      <c r="L52" s="125" t="s">
        <v>2470</v>
      </c>
      <c r="M52" s="135" t="s">
        <v>2623</v>
      </c>
      <c r="N52" s="135" t="s">
        <v>2455</v>
      </c>
      <c r="O52" s="134" t="s">
        <v>2457</v>
      </c>
      <c r="P52" s="137"/>
      <c r="Q52" s="136">
        <v>44330.423611111109</v>
      </c>
    </row>
    <row r="53" spans="1:17" s="96" customFormat="1" ht="18" x14ac:dyDescent="0.25">
      <c r="A53" s="134" t="str">
        <f>VLOOKUP(E53,'LISTADO ATM'!$A$2:$C$898,3,0)</f>
        <v>DISTRITO NACIONAL</v>
      </c>
      <c r="B53" s="129" t="s">
        <v>2633</v>
      </c>
      <c r="C53" s="136">
        <v>44330.338935185187</v>
      </c>
      <c r="D53" s="136" t="s">
        <v>2180</v>
      </c>
      <c r="E53" s="124">
        <v>57</v>
      </c>
      <c r="F53" s="159" t="str">
        <f>VLOOKUP(E53,VIP!$A$2:$O13187,2,0)</f>
        <v>DRBR057</v>
      </c>
      <c r="G53" s="134" t="str">
        <f>VLOOKUP(E53,'LISTADO ATM'!$A$2:$B$897,2,0)</f>
        <v xml:space="preserve">ATM Oficina Malecon Center </v>
      </c>
      <c r="H53" s="134" t="str">
        <f>VLOOKUP(E53,VIP!$A$2:$O18050,7,FALSE)</f>
        <v>Si</v>
      </c>
      <c r="I53" s="134" t="str">
        <f>VLOOKUP(E53,VIP!$A$2:$O10015,8,FALSE)</f>
        <v>Si</v>
      </c>
      <c r="J53" s="134" t="str">
        <f>VLOOKUP(E53,VIP!$A$2:$O9965,8,FALSE)</f>
        <v>Si</v>
      </c>
      <c r="K53" s="134" t="str">
        <f>VLOOKUP(E53,VIP!$A$2:$O13539,6,0)</f>
        <v>NO</v>
      </c>
      <c r="L53" s="125" t="s">
        <v>2219</v>
      </c>
      <c r="M53" s="135" t="s">
        <v>2623</v>
      </c>
      <c r="N53" s="135" t="s">
        <v>2455</v>
      </c>
      <c r="O53" s="134" t="s">
        <v>2457</v>
      </c>
      <c r="P53" s="137"/>
      <c r="Q53" s="136">
        <v>44330.527083333334</v>
      </c>
    </row>
    <row r="54" spans="1:17" s="96" customFormat="1" ht="18" x14ac:dyDescent="0.25">
      <c r="A54" s="134" t="str">
        <f>VLOOKUP(E54,'LISTADO ATM'!$A$2:$C$898,3,0)</f>
        <v>ESTE</v>
      </c>
      <c r="B54" s="129" t="s">
        <v>2632</v>
      </c>
      <c r="C54" s="136">
        <v>44330.367789351854</v>
      </c>
      <c r="D54" s="136" t="s">
        <v>2180</v>
      </c>
      <c r="E54" s="124">
        <v>121</v>
      </c>
      <c r="F54" s="159" t="str">
        <f>VLOOKUP(E54,VIP!$A$2:$O13186,2,0)</f>
        <v>DRBR121</v>
      </c>
      <c r="G54" s="134" t="str">
        <f>VLOOKUP(E54,'LISTADO ATM'!$A$2:$B$897,2,0)</f>
        <v xml:space="preserve">ATM Oficina Bayaguana </v>
      </c>
      <c r="H54" s="134" t="str">
        <f>VLOOKUP(E54,VIP!$A$2:$O18049,7,FALSE)</f>
        <v>Si</v>
      </c>
      <c r="I54" s="134" t="str">
        <f>VLOOKUP(E54,VIP!$A$2:$O10014,8,FALSE)</f>
        <v>Si</v>
      </c>
      <c r="J54" s="134" t="str">
        <f>VLOOKUP(E54,VIP!$A$2:$O9964,8,FALSE)</f>
        <v>Si</v>
      </c>
      <c r="K54" s="134" t="str">
        <f>VLOOKUP(E54,VIP!$A$2:$O13538,6,0)</f>
        <v>SI</v>
      </c>
      <c r="L54" s="125" t="s">
        <v>2470</v>
      </c>
      <c r="M54" s="135" t="s">
        <v>2623</v>
      </c>
      <c r="N54" s="135" t="s">
        <v>2455</v>
      </c>
      <c r="O54" s="134" t="s">
        <v>2457</v>
      </c>
      <c r="P54" s="137"/>
      <c r="Q54" s="136">
        <v>44330.42291666667</v>
      </c>
    </row>
    <row r="55" spans="1:17" s="96" customFormat="1" ht="18" x14ac:dyDescent="0.25">
      <c r="A55" s="134" t="str">
        <f>VLOOKUP(E55,'LISTADO ATM'!$A$2:$C$898,3,0)</f>
        <v>DISTRITO NACIONAL</v>
      </c>
      <c r="B55" s="129" t="s">
        <v>2631</v>
      </c>
      <c r="C55" s="136">
        <v>44330.368206018517</v>
      </c>
      <c r="D55" s="136" t="s">
        <v>2180</v>
      </c>
      <c r="E55" s="124">
        <v>967</v>
      </c>
      <c r="F55" s="159" t="str">
        <f>VLOOKUP(E55,VIP!$A$2:$O13185,2,0)</f>
        <v>DRBR967</v>
      </c>
      <c r="G55" s="134" t="str">
        <f>VLOOKUP(E55,'LISTADO ATM'!$A$2:$B$897,2,0)</f>
        <v xml:space="preserve">ATM UNP Hiper Olé Autopista Duarte </v>
      </c>
      <c r="H55" s="134" t="str">
        <f>VLOOKUP(E55,VIP!$A$2:$O18048,7,FALSE)</f>
        <v>Si</v>
      </c>
      <c r="I55" s="134" t="str">
        <f>VLOOKUP(E55,VIP!$A$2:$O10013,8,FALSE)</f>
        <v>Si</v>
      </c>
      <c r="J55" s="134" t="str">
        <f>VLOOKUP(E55,VIP!$A$2:$O9963,8,FALSE)</f>
        <v>Si</v>
      </c>
      <c r="K55" s="134" t="str">
        <f>VLOOKUP(E55,VIP!$A$2:$O13537,6,0)</f>
        <v>NO</v>
      </c>
      <c r="L55" s="125" t="s">
        <v>2470</v>
      </c>
      <c r="M55" s="135" t="s">
        <v>2448</v>
      </c>
      <c r="N55" s="135" t="s">
        <v>2455</v>
      </c>
      <c r="O55" s="134" t="s">
        <v>2457</v>
      </c>
      <c r="P55" s="137"/>
      <c r="Q55" s="135" t="s">
        <v>2470</v>
      </c>
    </row>
    <row r="56" spans="1:17" s="96" customFormat="1" ht="18" x14ac:dyDescent="0.25">
      <c r="A56" s="134" t="e">
        <f>VLOOKUP(E56,'LISTADO ATM'!$A$2:$C$898,3,0)</f>
        <v>#N/A</v>
      </c>
      <c r="B56" s="129" t="s">
        <v>2630</v>
      </c>
      <c r="C56" s="136">
        <v>44330.37158564815</v>
      </c>
      <c r="D56" s="136" t="s">
        <v>2180</v>
      </c>
      <c r="E56" s="124">
        <v>379</v>
      </c>
      <c r="F56" s="159" t="e">
        <f>VLOOKUP(E56,VIP!$A$2:$O13184,2,0)</f>
        <v>#N/A</v>
      </c>
      <c r="G56" s="134" t="e">
        <f>VLOOKUP(E56,'LISTADO ATM'!$A$2:$B$897,2,0)</f>
        <v>#N/A</v>
      </c>
      <c r="H56" s="134" t="e">
        <f>VLOOKUP(E56,VIP!$A$2:$O18047,7,FALSE)</f>
        <v>#N/A</v>
      </c>
      <c r="I56" s="134" t="e">
        <f>VLOOKUP(E56,VIP!$A$2:$O10012,8,FALSE)</f>
        <v>#N/A</v>
      </c>
      <c r="J56" s="134" t="e">
        <f>VLOOKUP(E56,VIP!$A$2:$O9962,8,FALSE)</f>
        <v>#N/A</v>
      </c>
      <c r="K56" s="134" t="e">
        <f>VLOOKUP(E56,VIP!$A$2:$O13536,6,0)</f>
        <v>#N/A</v>
      </c>
      <c r="L56" s="125" t="s">
        <v>2245</v>
      </c>
      <c r="M56" s="135" t="s">
        <v>2448</v>
      </c>
      <c r="N56" s="135" t="s">
        <v>2455</v>
      </c>
      <c r="O56" s="134" t="s">
        <v>2457</v>
      </c>
      <c r="P56" s="137"/>
      <c r="Q56" s="135" t="s">
        <v>2245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2629</v>
      </c>
      <c r="C57" s="136">
        <v>44330.373842592591</v>
      </c>
      <c r="D57" s="136" t="s">
        <v>2180</v>
      </c>
      <c r="E57" s="124">
        <v>935</v>
      </c>
      <c r="F57" s="159" t="str">
        <f>VLOOKUP(E57,VIP!$A$2:$O13183,2,0)</f>
        <v>DRBR16J</v>
      </c>
      <c r="G57" s="134" t="str">
        <f>VLOOKUP(E57,'LISTADO ATM'!$A$2:$B$897,2,0)</f>
        <v xml:space="preserve">ATM Oficina John F. Kennedy </v>
      </c>
      <c r="H57" s="134" t="str">
        <f>VLOOKUP(E57,VIP!$A$2:$O18046,7,FALSE)</f>
        <v>Si</v>
      </c>
      <c r="I57" s="134" t="str">
        <f>VLOOKUP(E57,VIP!$A$2:$O10011,8,FALSE)</f>
        <v>Si</v>
      </c>
      <c r="J57" s="134" t="str">
        <f>VLOOKUP(E57,VIP!$A$2:$O9961,8,FALSE)</f>
        <v>Si</v>
      </c>
      <c r="K57" s="134" t="str">
        <f>VLOOKUP(E57,VIP!$A$2:$O13535,6,0)</f>
        <v>SI</v>
      </c>
      <c r="L57" s="125" t="s">
        <v>2426</v>
      </c>
      <c r="M57" s="135" t="s">
        <v>2623</v>
      </c>
      <c r="N57" s="135" t="s">
        <v>2567</v>
      </c>
      <c r="O57" s="134" t="s">
        <v>2457</v>
      </c>
      <c r="P57" s="137"/>
      <c r="Q57" s="136">
        <v>44330.498611111114</v>
      </c>
    </row>
    <row r="58" spans="1:17" s="96" customFormat="1" ht="18" x14ac:dyDescent="0.25">
      <c r="A58" s="134" t="str">
        <f>VLOOKUP(E58,'LISTADO ATM'!$A$2:$C$898,3,0)</f>
        <v>NORTE</v>
      </c>
      <c r="B58" s="129" t="s">
        <v>2628</v>
      </c>
      <c r="C58" s="136">
        <v>44330.378321759257</v>
      </c>
      <c r="D58" s="136" t="s">
        <v>2181</v>
      </c>
      <c r="E58" s="124">
        <v>4</v>
      </c>
      <c r="F58" s="159" t="str">
        <f>VLOOKUP(E58,VIP!$A$2:$O13182,2,0)</f>
        <v>DRBR004</v>
      </c>
      <c r="G58" s="134" t="str">
        <f>VLOOKUP(E58,'LISTADO ATM'!$A$2:$B$897,2,0)</f>
        <v>ATM Avenida Rivas</v>
      </c>
      <c r="H58" s="134" t="str">
        <f>VLOOKUP(E58,VIP!$A$2:$O18045,7,FALSE)</f>
        <v>Si</v>
      </c>
      <c r="I58" s="134" t="str">
        <f>VLOOKUP(E58,VIP!$A$2:$O10010,8,FALSE)</f>
        <v>Si</v>
      </c>
      <c r="J58" s="134" t="str">
        <f>VLOOKUP(E58,VIP!$A$2:$O9960,8,FALSE)</f>
        <v>Si</v>
      </c>
      <c r="K58" s="134" t="str">
        <f>VLOOKUP(E58,VIP!$A$2:$O13534,6,0)</f>
        <v>NO</v>
      </c>
      <c r="L58" s="125" t="s">
        <v>2426</v>
      </c>
      <c r="M58" s="135" t="s">
        <v>2623</v>
      </c>
      <c r="N58" s="135" t="s">
        <v>2455</v>
      </c>
      <c r="O58" s="134" t="s">
        <v>2635</v>
      </c>
      <c r="P58" s="137"/>
      <c r="Q58" s="136">
        <v>44330.413194444445</v>
      </c>
    </row>
    <row r="59" spans="1:17" s="96" customFormat="1" ht="18" x14ac:dyDescent="0.25">
      <c r="A59" s="134" t="str">
        <f>VLOOKUP(E59,'LISTADO ATM'!$A$2:$C$898,3,0)</f>
        <v>DISTRITO NACIONAL</v>
      </c>
      <c r="B59" s="129" t="s">
        <v>2627</v>
      </c>
      <c r="C59" s="136">
        <v>44330.380393518521</v>
      </c>
      <c r="D59" s="136" t="s">
        <v>2180</v>
      </c>
      <c r="E59" s="124">
        <v>14</v>
      </c>
      <c r="F59" s="159" t="str">
        <f>VLOOKUP(E59,VIP!$A$2:$O13181,2,0)</f>
        <v>DRBR014</v>
      </c>
      <c r="G59" s="134" t="str">
        <f>VLOOKUP(E59,'LISTADO ATM'!$A$2:$B$897,2,0)</f>
        <v xml:space="preserve">ATM Oficina Aeropuerto Las Américas I </v>
      </c>
      <c r="H59" s="134" t="str">
        <f>VLOOKUP(E59,VIP!$A$2:$O18044,7,FALSE)</f>
        <v>Si</v>
      </c>
      <c r="I59" s="134" t="str">
        <f>VLOOKUP(E59,VIP!$A$2:$O10009,8,FALSE)</f>
        <v>Si</v>
      </c>
      <c r="J59" s="134" t="str">
        <f>VLOOKUP(E59,VIP!$A$2:$O9959,8,FALSE)</f>
        <v>Si</v>
      </c>
      <c r="K59" s="134" t="str">
        <f>VLOOKUP(E59,VIP!$A$2:$O13533,6,0)</f>
        <v>NO</v>
      </c>
      <c r="L59" s="125" t="s">
        <v>2426</v>
      </c>
      <c r="M59" s="135" t="s">
        <v>2623</v>
      </c>
      <c r="N59" s="135" t="s">
        <v>2567</v>
      </c>
      <c r="O59" s="134" t="s">
        <v>2457</v>
      </c>
      <c r="P59" s="137"/>
      <c r="Q59" s="136">
        <v>44330.424305555556</v>
      </c>
    </row>
    <row r="60" spans="1:17" s="96" customFormat="1" ht="18" x14ac:dyDescent="0.25">
      <c r="A60" s="134" t="str">
        <f>VLOOKUP(E60,'LISTADO ATM'!$A$2:$C$898,3,0)</f>
        <v>NORTE</v>
      </c>
      <c r="B60" s="129" t="s">
        <v>2626</v>
      </c>
      <c r="C60" s="136">
        <v>44330.381712962961</v>
      </c>
      <c r="D60" s="136" t="s">
        <v>2181</v>
      </c>
      <c r="E60" s="124">
        <v>262</v>
      </c>
      <c r="F60" s="159" t="str">
        <f>VLOOKUP(E60,VIP!$A$2:$O13180,2,0)</f>
        <v>DRBR262</v>
      </c>
      <c r="G60" s="134" t="str">
        <f>VLOOKUP(E60,'LISTADO ATM'!$A$2:$B$897,2,0)</f>
        <v xml:space="preserve">ATM Oficina Obras Públicas (Santiago) </v>
      </c>
      <c r="H60" s="134" t="str">
        <f>VLOOKUP(E60,VIP!$A$2:$O18043,7,FALSE)</f>
        <v>Si</v>
      </c>
      <c r="I60" s="134" t="str">
        <f>VLOOKUP(E60,VIP!$A$2:$O10008,8,FALSE)</f>
        <v>Si</v>
      </c>
      <c r="J60" s="134" t="str">
        <f>VLOOKUP(E60,VIP!$A$2:$O9958,8,FALSE)</f>
        <v>Si</v>
      </c>
      <c r="K60" s="134" t="str">
        <f>VLOOKUP(E60,VIP!$A$2:$O13532,6,0)</f>
        <v>SI</v>
      </c>
      <c r="L60" s="125" t="s">
        <v>2219</v>
      </c>
      <c r="M60" s="135" t="s">
        <v>2623</v>
      </c>
      <c r="N60" s="135" t="s">
        <v>2455</v>
      </c>
      <c r="O60" s="134" t="s">
        <v>2483</v>
      </c>
      <c r="P60" s="137"/>
      <c r="Q60" s="136">
        <v>44330.421527777777</v>
      </c>
    </row>
    <row r="61" spans="1:17" s="96" customFormat="1" ht="18" x14ac:dyDescent="0.25">
      <c r="A61" s="134" t="str">
        <f>VLOOKUP(E61,'LISTADO ATM'!$A$2:$C$898,3,0)</f>
        <v>NORTE</v>
      </c>
      <c r="B61" s="129">
        <v>3335886671</v>
      </c>
      <c r="C61" s="136">
        <v>44330.393750000003</v>
      </c>
      <c r="D61" s="136" t="s">
        <v>2474</v>
      </c>
      <c r="E61" s="124">
        <v>98</v>
      </c>
      <c r="F61" s="159" t="str">
        <f>VLOOKUP(E61,VIP!$A$2:$O13184,2,0)</f>
        <v>DRBR098</v>
      </c>
      <c r="G61" s="134" t="str">
        <f>VLOOKUP(E61,'LISTADO ATM'!$A$2:$B$897,2,0)</f>
        <v xml:space="preserve">ATM UNP Pimentel </v>
      </c>
      <c r="H61" s="134" t="str">
        <f>VLOOKUP(E61,VIP!$A$2:$O18047,7,FALSE)</f>
        <v>Si</v>
      </c>
      <c r="I61" s="134" t="str">
        <f>VLOOKUP(E61,VIP!$A$2:$O10012,8,FALSE)</f>
        <v>Si</v>
      </c>
      <c r="J61" s="134" t="str">
        <f>VLOOKUP(E61,VIP!$A$2:$O9962,8,FALSE)</f>
        <v>Si</v>
      </c>
      <c r="K61" s="134" t="str">
        <f>VLOOKUP(E61,VIP!$A$2:$O13536,6,0)</f>
        <v>NO</v>
      </c>
      <c r="L61" s="125" t="s">
        <v>2636</v>
      </c>
      <c r="M61" s="135" t="s">
        <v>2623</v>
      </c>
      <c r="N61" s="135" t="s">
        <v>2637</v>
      </c>
      <c r="O61" s="134" t="s">
        <v>2639</v>
      </c>
      <c r="P61" s="137" t="s">
        <v>2640</v>
      </c>
      <c r="Q61" s="207" t="s">
        <v>2636</v>
      </c>
    </row>
    <row r="62" spans="1:17" s="96" customFormat="1" ht="18" x14ac:dyDescent="0.25">
      <c r="A62" s="134" t="str">
        <f>VLOOKUP(E62,'LISTADO ATM'!$A$2:$C$898,3,0)</f>
        <v>SUR</v>
      </c>
      <c r="B62" s="129">
        <v>3335886690</v>
      </c>
      <c r="C62" s="136">
        <v>44330.398611111108</v>
      </c>
      <c r="D62" s="136" t="s">
        <v>2474</v>
      </c>
      <c r="E62" s="124">
        <v>592</v>
      </c>
      <c r="F62" s="159" t="str">
        <f>VLOOKUP(E62,VIP!$A$2:$O13185,2,0)</f>
        <v>DRBR081</v>
      </c>
      <c r="G62" s="134" t="str">
        <f>VLOOKUP(E62,'LISTADO ATM'!$A$2:$B$897,2,0)</f>
        <v xml:space="preserve">ATM Centro de Caja San Cristóbal I </v>
      </c>
      <c r="H62" s="134" t="str">
        <f>VLOOKUP(E62,VIP!$A$2:$O18048,7,FALSE)</f>
        <v>Si</v>
      </c>
      <c r="I62" s="134" t="str">
        <f>VLOOKUP(E62,VIP!$A$2:$O10013,8,FALSE)</f>
        <v>Si</v>
      </c>
      <c r="J62" s="134" t="str">
        <f>VLOOKUP(E62,VIP!$A$2:$O9963,8,FALSE)</f>
        <v>Si</v>
      </c>
      <c r="K62" s="134" t="str">
        <f>VLOOKUP(E62,VIP!$A$2:$O13537,6,0)</f>
        <v>SI</v>
      </c>
      <c r="L62" s="125" t="s">
        <v>2302</v>
      </c>
      <c r="M62" s="135" t="s">
        <v>2623</v>
      </c>
      <c r="N62" s="135" t="s">
        <v>2637</v>
      </c>
      <c r="O62" s="134" t="s">
        <v>2638</v>
      </c>
      <c r="P62" s="137" t="s">
        <v>2641</v>
      </c>
      <c r="Q62" s="207" t="s">
        <v>2302</v>
      </c>
    </row>
    <row r="63" spans="1:17" s="96" customFormat="1" ht="18" x14ac:dyDescent="0.25">
      <c r="A63" s="134" t="str">
        <f>VLOOKUP(E63,'LISTADO ATM'!$A$2:$C$898,3,0)</f>
        <v>ESTE</v>
      </c>
      <c r="B63" s="129" t="s">
        <v>2625</v>
      </c>
      <c r="C63" s="136">
        <v>44330.400706018518</v>
      </c>
      <c r="D63" s="136" t="s">
        <v>2180</v>
      </c>
      <c r="E63" s="124">
        <v>612</v>
      </c>
      <c r="F63" s="159" t="str">
        <f>VLOOKUP(E63,VIP!$A$2:$O13179,2,0)</f>
        <v>DRBR220</v>
      </c>
      <c r="G63" s="134" t="str">
        <f>VLOOKUP(E63,'LISTADO ATM'!$A$2:$B$897,2,0)</f>
        <v xml:space="preserve">ATM Plaza Orense (La Romana) </v>
      </c>
      <c r="H63" s="134" t="str">
        <f>VLOOKUP(E63,VIP!$A$2:$O18042,7,FALSE)</f>
        <v>Si</v>
      </c>
      <c r="I63" s="134" t="str">
        <f>VLOOKUP(E63,VIP!$A$2:$O10007,8,FALSE)</f>
        <v>Si</v>
      </c>
      <c r="J63" s="134" t="str">
        <f>VLOOKUP(E63,VIP!$A$2:$O9957,8,FALSE)</f>
        <v>Si</v>
      </c>
      <c r="K63" s="134" t="str">
        <f>VLOOKUP(E63,VIP!$A$2:$O13531,6,0)</f>
        <v>NO</v>
      </c>
      <c r="L63" s="125" t="s">
        <v>2421</v>
      </c>
      <c r="M63" s="135" t="s">
        <v>2623</v>
      </c>
      <c r="N63" s="135" t="s">
        <v>2455</v>
      </c>
      <c r="O63" s="134" t="s">
        <v>2457</v>
      </c>
      <c r="P63" s="137"/>
      <c r="Q63" s="136">
        <v>44330.601388888892</v>
      </c>
    </row>
    <row r="64" spans="1:17" s="96" customFormat="1" ht="16.5" customHeight="1" x14ac:dyDescent="0.25">
      <c r="A64" s="134" t="str">
        <f>VLOOKUP(E64,'LISTADO ATM'!$A$2:$C$898,3,0)</f>
        <v>DISTRITO NACIONAL</v>
      </c>
      <c r="B64" s="129" t="s">
        <v>2624</v>
      </c>
      <c r="C64" s="136">
        <v>44330.40730324074</v>
      </c>
      <c r="D64" s="136" t="s">
        <v>2451</v>
      </c>
      <c r="E64" s="124">
        <v>684</v>
      </c>
      <c r="F64" s="159" t="str">
        <f>VLOOKUP(E64,VIP!$A$2:$O13178,2,0)</f>
        <v>DRBR684</v>
      </c>
      <c r="G64" s="134" t="str">
        <f>VLOOKUP(E64,'LISTADO ATM'!$A$2:$B$897,2,0)</f>
        <v>ATM Estación Texaco Prolongación 27 Febrero</v>
      </c>
      <c r="H64" s="134" t="str">
        <f>VLOOKUP(E64,VIP!$A$2:$O18041,7,FALSE)</f>
        <v>NO</v>
      </c>
      <c r="I64" s="134" t="str">
        <f>VLOOKUP(E64,VIP!$A$2:$O10006,8,FALSE)</f>
        <v>NO</v>
      </c>
      <c r="J64" s="134" t="str">
        <f>VLOOKUP(E64,VIP!$A$2:$O9956,8,FALSE)</f>
        <v>NO</v>
      </c>
      <c r="K64" s="134" t="str">
        <f>VLOOKUP(E64,VIP!$A$2:$O13530,6,0)</f>
        <v>NO</v>
      </c>
      <c r="L64" s="125" t="s">
        <v>2418</v>
      </c>
      <c r="M64" s="135" t="s">
        <v>2448</v>
      </c>
      <c r="N64" s="135" t="s">
        <v>2455</v>
      </c>
      <c r="O64" s="134" t="s">
        <v>2456</v>
      </c>
      <c r="P64" s="137"/>
      <c r="Q64" s="208" t="s">
        <v>2418</v>
      </c>
    </row>
    <row r="65" spans="1:17" s="96" customFormat="1" ht="18" x14ac:dyDescent="0.25">
      <c r="A65" s="134" t="str">
        <f>VLOOKUP(E65,'LISTADO ATM'!$A$2:$C$898,3,0)</f>
        <v>NORTE</v>
      </c>
      <c r="B65" s="129" t="s">
        <v>2647</v>
      </c>
      <c r="C65" s="136">
        <v>44330.416018518517</v>
      </c>
      <c r="D65" s="136" t="s">
        <v>2181</v>
      </c>
      <c r="E65" s="124">
        <v>941</v>
      </c>
      <c r="F65" s="159" t="str">
        <f>VLOOKUP(E65,VIP!$A$2:$O13188,2,0)</f>
        <v>DRBR941</v>
      </c>
      <c r="G65" s="134" t="str">
        <f>VLOOKUP(E65,'LISTADO ATM'!$A$2:$B$897,2,0)</f>
        <v xml:space="preserve">ATM Estación Next (Puerto Plata) </v>
      </c>
      <c r="H65" s="134" t="str">
        <f>VLOOKUP(E65,VIP!$A$2:$O18051,7,FALSE)</f>
        <v>Si</v>
      </c>
      <c r="I65" s="134" t="str">
        <f>VLOOKUP(E65,VIP!$A$2:$O10016,8,FALSE)</f>
        <v>Si</v>
      </c>
      <c r="J65" s="134" t="str">
        <f>VLOOKUP(E65,VIP!$A$2:$O9966,8,FALSE)</f>
        <v>Si</v>
      </c>
      <c r="K65" s="134" t="str">
        <f>VLOOKUP(E65,VIP!$A$2:$O13540,6,0)</f>
        <v>NO</v>
      </c>
      <c r="L65" s="206" t="s">
        <v>2470</v>
      </c>
      <c r="M65" s="135" t="s">
        <v>2623</v>
      </c>
      <c r="N65" s="135" t="s">
        <v>2455</v>
      </c>
      <c r="O65" s="134" t="s">
        <v>2483</v>
      </c>
      <c r="P65" s="137"/>
      <c r="Q65" s="206">
        <v>44330.607638888891</v>
      </c>
    </row>
    <row r="66" spans="1:17" s="96" customFormat="1" ht="18" x14ac:dyDescent="0.25">
      <c r="A66" s="134" t="str">
        <f>VLOOKUP(E66,'LISTADO ATM'!$A$2:$C$898,3,0)</f>
        <v>NORTE</v>
      </c>
      <c r="B66" s="129" t="s">
        <v>2646</v>
      </c>
      <c r="C66" s="136">
        <v>44330.416562500002</v>
      </c>
      <c r="D66" s="136" t="s">
        <v>2181</v>
      </c>
      <c r="E66" s="124">
        <v>99</v>
      </c>
      <c r="F66" s="159" t="str">
        <f>VLOOKUP(E66,VIP!$A$2:$O13187,2,0)</f>
        <v>DRBR099</v>
      </c>
      <c r="G66" s="134" t="str">
        <f>VLOOKUP(E66,'LISTADO ATM'!$A$2:$B$897,2,0)</f>
        <v xml:space="preserve">ATM Multicentro La Sirena S.F.M. </v>
      </c>
      <c r="H66" s="134" t="str">
        <f>VLOOKUP(E66,VIP!$A$2:$O18050,7,FALSE)</f>
        <v>Si</v>
      </c>
      <c r="I66" s="134" t="str">
        <f>VLOOKUP(E66,VIP!$A$2:$O10015,8,FALSE)</f>
        <v>Si</v>
      </c>
      <c r="J66" s="134" t="str">
        <f>VLOOKUP(E66,VIP!$A$2:$O9965,8,FALSE)</f>
        <v>Si</v>
      </c>
      <c r="K66" s="134" t="str">
        <f>VLOOKUP(E66,VIP!$A$2:$O13539,6,0)</f>
        <v>NO</v>
      </c>
      <c r="L66" s="136" t="s">
        <v>2470</v>
      </c>
      <c r="M66" s="135" t="s">
        <v>2623</v>
      </c>
      <c r="N66" s="135" t="s">
        <v>2455</v>
      </c>
      <c r="O66" s="134" t="s">
        <v>2483</v>
      </c>
      <c r="P66" s="137"/>
      <c r="Q66" s="136">
        <v>44330.491666666669</v>
      </c>
    </row>
    <row r="67" spans="1:17" s="96" customFormat="1" ht="16.5" customHeight="1" x14ac:dyDescent="0.25">
      <c r="A67" s="134" t="str">
        <f>VLOOKUP(E67,'LISTADO ATM'!$A$2:$C$898,3,0)</f>
        <v>DISTRITO NACIONAL</v>
      </c>
      <c r="B67" s="129" t="s">
        <v>2645</v>
      </c>
      <c r="C67" s="136">
        <v>44330.417210648149</v>
      </c>
      <c r="D67" s="136" t="s">
        <v>2180</v>
      </c>
      <c r="E67" s="124">
        <v>327</v>
      </c>
      <c r="F67" s="159" t="str">
        <f>VLOOKUP(E67,VIP!$A$2:$O13186,2,0)</f>
        <v>DRBR327</v>
      </c>
      <c r="G67" s="134" t="str">
        <f>VLOOKUP(E67,'LISTADO ATM'!$A$2:$B$897,2,0)</f>
        <v xml:space="preserve">ATM UNP CCN (Nacional 27 de Febrero) </v>
      </c>
      <c r="H67" s="134" t="str">
        <f>VLOOKUP(E67,VIP!$A$2:$O18049,7,FALSE)</f>
        <v>Si</v>
      </c>
      <c r="I67" s="134" t="str">
        <f>VLOOKUP(E67,VIP!$A$2:$O10014,8,FALSE)</f>
        <v>Si</v>
      </c>
      <c r="J67" s="134" t="str">
        <f>VLOOKUP(E67,VIP!$A$2:$O9964,8,FALSE)</f>
        <v>Si</v>
      </c>
      <c r="K67" s="134" t="str">
        <f>VLOOKUP(E67,VIP!$A$2:$O13538,6,0)</f>
        <v>NO</v>
      </c>
      <c r="L67" s="136" t="s">
        <v>2470</v>
      </c>
      <c r="M67" s="135" t="s">
        <v>2623</v>
      </c>
      <c r="N67" s="135" t="s">
        <v>2455</v>
      </c>
      <c r="O67" s="134" t="s">
        <v>2457</v>
      </c>
      <c r="P67" s="137"/>
      <c r="Q67" s="136">
        <v>44330.500694444447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2644</v>
      </c>
      <c r="C68" s="136">
        <v>44330.434837962966</v>
      </c>
      <c r="D68" s="136" t="s">
        <v>2180</v>
      </c>
      <c r="E68" s="124">
        <v>927</v>
      </c>
      <c r="F68" s="159" t="str">
        <f>VLOOKUP(E68,VIP!$A$2:$O13185,2,0)</f>
        <v>DRBR927</v>
      </c>
      <c r="G68" s="134" t="str">
        <f>VLOOKUP(E68,'LISTADO ATM'!$A$2:$B$897,2,0)</f>
        <v>ATM S/M Bravo La Esperilla</v>
      </c>
      <c r="H68" s="134" t="str">
        <f>VLOOKUP(E68,VIP!$A$2:$O18048,7,FALSE)</f>
        <v>Si</v>
      </c>
      <c r="I68" s="134" t="str">
        <f>VLOOKUP(E68,VIP!$A$2:$O10013,8,FALSE)</f>
        <v>Si</v>
      </c>
      <c r="J68" s="134" t="str">
        <f>VLOOKUP(E68,VIP!$A$2:$O9963,8,FALSE)</f>
        <v>Si</v>
      </c>
      <c r="K68" s="134" t="str">
        <f>VLOOKUP(E68,VIP!$A$2:$O13537,6,0)</f>
        <v>NO</v>
      </c>
      <c r="L68" s="136" t="s">
        <v>2219</v>
      </c>
      <c r="M68" s="135" t="s">
        <v>2448</v>
      </c>
      <c r="N68" s="135" t="s">
        <v>2455</v>
      </c>
      <c r="O68" s="134" t="s">
        <v>2457</v>
      </c>
      <c r="P68" s="137"/>
      <c r="Q68" s="135" t="s">
        <v>2219</v>
      </c>
    </row>
    <row r="69" spans="1:17" s="96" customFormat="1" ht="16.5" customHeight="1" x14ac:dyDescent="0.25">
      <c r="A69" s="134" t="str">
        <f>VLOOKUP(E69,'LISTADO ATM'!$A$2:$C$898,3,0)</f>
        <v>DISTRITO NACIONAL</v>
      </c>
      <c r="B69" s="129" t="s">
        <v>2643</v>
      </c>
      <c r="C69" s="136">
        <v>44330.435532407406</v>
      </c>
      <c r="D69" s="136" t="s">
        <v>2180</v>
      </c>
      <c r="E69" s="124">
        <v>685</v>
      </c>
      <c r="F69" s="159" t="str">
        <f>VLOOKUP(E69,VIP!$A$2:$O13184,2,0)</f>
        <v>DRBR685</v>
      </c>
      <c r="G69" s="134" t="str">
        <f>VLOOKUP(E69,'LISTADO ATM'!$A$2:$B$897,2,0)</f>
        <v>ATM Autoservicio UASD</v>
      </c>
      <c r="H69" s="134" t="str">
        <f>VLOOKUP(E69,VIP!$A$2:$O18047,7,FALSE)</f>
        <v>NO</v>
      </c>
      <c r="I69" s="134" t="str">
        <f>VLOOKUP(E69,VIP!$A$2:$O10012,8,FALSE)</f>
        <v>SI</v>
      </c>
      <c r="J69" s="134" t="str">
        <f>VLOOKUP(E69,VIP!$A$2:$O9962,8,FALSE)</f>
        <v>SI</v>
      </c>
      <c r="K69" s="134" t="str">
        <f>VLOOKUP(E69,VIP!$A$2:$O13536,6,0)</f>
        <v>NO</v>
      </c>
      <c r="L69" s="136" t="s">
        <v>2219</v>
      </c>
      <c r="M69" s="135" t="s">
        <v>2448</v>
      </c>
      <c r="N69" s="135" t="s">
        <v>2455</v>
      </c>
      <c r="O69" s="134" t="s">
        <v>2457</v>
      </c>
      <c r="P69" s="137"/>
      <c r="Q69" s="135" t="s">
        <v>2219</v>
      </c>
    </row>
    <row r="70" spans="1:17" s="96" customFormat="1" ht="18" x14ac:dyDescent="0.25">
      <c r="A70" s="134" t="str">
        <f>VLOOKUP(E70,'LISTADO ATM'!$A$2:$C$898,3,0)</f>
        <v>DISTRITO NACIONAL</v>
      </c>
      <c r="B70" s="129" t="s">
        <v>2642</v>
      </c>
      <c r="C70" s="136">
        <v>44330.436608796299</v>
      </c>
      <c r="D70" s="136" t="s">
        <v>2180</v>
      </c>
      <c r="E70" s="124">
        <v>835</v>
      </c>
      <c r="F70" s="159" t="str">
        <f>VLOOKUP(E70,VIP!$A$2:$O13183,2,0)</f>
        <v>DRBR835</v>
      </c>
      <c r="G70" s="134" t="str">
        <f>VLOOKUP(E70,'LISTADO ATM'!$A$2:$B$897,2,0)</f>
        <v xml:space="preserve">ATM UNP Megacentro </v>
      </c>
      <c r="H70" s="134" t="str">
        <f>VLOOKUP(E70,VIP!$A$2:$O18046,7,FALSE)</f>
        <v>Si</v>
      </c>
      <c r="I70" s="134" t="str">
        <f>VLOOKUP(E70,VIP!$A$2:$O10011,8,FALSE)</f>
        <v>Si</v>
      </c>
      <c r="J70" s="134" t="str">
        <f>VLOOKUP(E70,VIP!$A$2:$O9961,8,FALSE)</f>
        <v>Si</v>
      </c>
      <c r="K70" s="134" t="str">
        <f>VLOOKUP(E70,VIP!$A$2:$O13535,6,0)</f>
        <v>SI</v>
      </c>
      <c r="L70" s="136" t="s">
        <v>2421</v>
      </c>
      <c r="M70" s="135" t="s">
        <v>2448</v>
      </c>
      <c r="N70" s="135" t="s">
        <v>2455</v>
      </c>
      <c r="O70" s="134" t="s">
        <v>2457</v>
      </c>
      <c r="P70" s="137"/>
      <c r="Q70" s="135" t="s">
        <v>2421</v>
      </c>
    </row>
    <row r="71" spans="1:17" s="96" customFormat="1" ht="16.5" customHeight="1" x14ac:dyDescent="0.25">
      <c r="A71" s="134" t="str">
        <f>VLOOKUP(E71,'LISTADO ATM'!$A$2:$C$898,3,0)</f>
        <v>SUR</v>
      </c>
      <c r="B71" s="129">
        <v>3335886863</v>
      </c>
      <c r="C71" s="136">
        <v>44330.438888888886</v>
      </c>
      <c r="D71" s="136" t="s">
        <v>2474</v>
      </c>
      <c r="E71" s="124">
        <v>817</v>
      </c>
      <c r="F71" s="159" t="str">
        <f>VLOOKUP(E71,VIP!$A$2:$O13190,2,0)</f>
        <v>DRBR817</v>
      </c>
      <c r="G71" s="134" t="str">
        <f>VLOOKUP(E71,'LISTADO ATM'!$A$2:$B$897,2,0)</f>
        <v xml:space="preserve">ATM Ayuntamiento Sabana Larga (San José de Ocoa) </v>
      </c>
      <c r="H71" s="134" t="str">
        <f>VLOOKUP(E71,VIP!$A$2:$O18053,7,FALSE)</f>
        <v>Si</v>
      </c>
      <c r="I71" s="134" t="str">
        <f>VLOOKUP(E71,VIP!$A$2:$O10018,8,FALSE)</f>
        <v>Si</v>
      </c>
      <c r="J71" s="134" t="str">
        <f>VLOOKUP(E71,VIP!$A$2:$O9968,8,FALSE)</f>
        <v>Si</v>
      </c>
      <c r="K71" s="134" t="str">
        <f>VLOOKUP(E71,VIP!$A$2:$O13542,6,0)</f>
        <v>NO</v>
      </c>
      <c r="L71" s="207" t="s">
        <v>2302</v>
      </c>
      <c r="M71" s="135" t="s">
        <v>2623</v>
      </c>
      <c r="N71" s="135" t="s">
        <v>2637</v>
      </c>
      <c r="O71" s="134" t="s">
        <v>2638</v>
      </c>
      <c r="P71" s="137" t="s">
        <v>2641</v>
      </c>
      <c r="Q71" s="207" t="s">
        <v>2302</v>
      </c>
    </row>
    <row r="72" spans="1:17" s="96" customFormat="1" ht="16.5" customHeight="1" x14ac:dyDescent="0.25">
      <c r="A72" s="134" t="str">
        <f>VLOOKUP(E72,'LISTADO ATM'!$A$2:$C$898,3,0)</f>
        <v>ESTE</v>
      </c>
      <c r="B72" s="129" t="s">
        <v>2664</v>
      </c>
      <c r="C72" s="136">
        <v>44330.470138888886</v>
      </c>
      <c r="D72" s="136" t="s">
        <v>2474</v>
      </c>
      <c r="E72" s="124">
        <v>16</v>
      </c>
      <c r="F72" s="159" t="str">
        <f>VLOOKUP(E72,VIP!$A$2:$O13208,2,0)</f>
        <v>DRBR046</v>
      </c>
      <c r="G72" s="134" t="str">
        <f>VLOOKUP(E72,'LISTADO ATM'!$A$2:$B$897,2,0)</f>
        <v>ATM Estación Texaco Sabana de la Mar</v>
      </c>
      <c r="H72" s="134" t="str">
        <f>VLOOKUP(E72,VIP!$A$2:$O18071,7,FALSE)</f>
        <v>Si</v>
      </c>
      <c r="I72" s="134" t="str">
        <f>VLOOKUP(E72,VIP!$A$2:$O10036,8,FALSE)</f>
        <v>Si</v>
      </c>
      <c r="J72" s="134" t="str">
        <f>VLOOKUP(E72,VIP!$A$2:$O9986,8,FALSE)</f>
        <v>Si</v>
      </c>
      <c r="K72" s="134" t="str">
        <f>VLOOKUP(E72,VIP!$A$2:$O13560,6,0)</f>
        <v>NO</v>
      </c>
      <c r="L72" s="125" t="s">
        <v>2418</v>
      </c>
      <c r="M72" s="135" t="s">
        <v>2448</v>
      </c>
      <c r="N72" s="135" t="s">
        <v>2455</v>
      </c>
      <c r="O72" s="134" t="s">
        <v>2475</v>
      </c>
      <c r="P72" s="137"/>
      <c r="Q72" s="135" t="s">
        <v>2418</v>
      </c>
    </row>
    <row r="73" spans="1:17" s="96" customFormat="1" ht="16.5" customHeight="1" x14ac:dyDescent="0.25">
      <c r="A73" s="134" t="str">
        <f>VLOOKUP(E73,'LISTADO ATM'!$A$2:$C$898,3,0)</f>
        <v>NORTE</v>
      </c>
      <c r="B73" s="129" t="s">
        <v>2663</v>
      </c>
      <c r="C73" s="136">
        <v>44330.474745370368</v>
      </c>
      <c r="D73" s="136" t="s">
        <v>2181</v>
      </c>
      <c r="E73" s="124">
        <v>840</v>
      </c>
      <c r="F73" s="159" t="str">
        <f>VLOOKUP(E73,VIP!$A$2:$O13207,2,0)</f>
        <v>DRBR840</v>
      </c>
      <c r="G73" s="134" t="str">
        <f>VLOOKUP(E73,'LISTADO ATM'!$A$2:$B$897,2,0)</f>
        <v xml:space="preserve">ATM PUCMM (Santiago) </v>
      </c>
      <c r="H73" s="134" t="str">
        <f>VLOOKUP(E73,VIP!$A$2:$O18070,7,FALSE)</f>
        <v>Si</v>
      </c>
      <c r="I73" s="134" t="str">
        <f>VLOOKUP(E73,VIP!$A$2:$O10035,8,FALSE)</f>
        <v>Si</v>
      </c>
      <c r="J73" s="134" t="str">
        <f>VLOOKUP(E73,VIP!$A$2:$O9985,8,FALSE)</f>
        <v>Si</v>
      </c>
      <c r="K73" s="134" t="str">
        <f>VLOOKUP(E73,VIP!$A$2:$O13559,6,0)</f>
        <v>NO</v>
      </c>
      <c r="L73" s="125" t="s">
        <v>2421</v>
      </c>
      <c r="M73" s="135" t="s">
        <v>2448</v>
      </c>
      <c r="N73" s="135" t="s">
        <v>2455</v>
      </c>
      <c r="O73" s="134" t="s">
        <v>2483</v>
      </c>
      <c r="P73" s="137"/>
      <c r="Q73" s="135" t="s">
        <v>2421</v>
      </c>
    </row>
    <row r="74" spans="1:17" s="96" customFormat="1" ht="16.5" customHeight="1" x14ac:dyDescent="0.25">
      <c r="A74" s="134" t="str">
        <f>VLOOKUP(E74,'LISTADO ATM'!$A$2:$C$898,3,0)</f>
        <v>DISTRITO NACIONAL</v>
      </c>
      <c r="B74" s="129" t="s">
        <v>2662</v>
      </c>
      <c r="C74" s="136">
        <v>44330.48097222222</v>
      </c>
      <c r="D74" s="136" t="s">
        <v>2180</v>
      </c>
      <c r="E74" s="124">
        <v>610</v>
      </c>
      <c r="F74" s="159" t="str">
        <f>VLOOKUP(E74,VIP!$A$2:$O13206,2,0)</f>
        <v>DRBR610</v>
      </c>
      <c r="G74" s="134" t="str">
        <f>VLOOKUP(E74,'LISTADO ATM'!$A$2:$B$897,2,0)</f>
        <v xml:space="preserve">ATM EDEESTE </v>
      </c>
      <c r="H74" s="134" t="str">
        <f>VLOOKUP(E74,VIP!$A$2:$O18069,7,FALSE)</f>
        <v>Si</v>
      </c>
      <c r="I74" s="134" t="str">
        <f>VLOOKUP(E74,VIP!$A$2:$O10034,8,FALSE)</f>
        <v>Si</v>
      </c>
      <c r="J74" s="134" t="str">
        <f>VLOOKUP(E74,VIP!$A$2:$O9984,8,FALSE)</f>
        <v>Si</v>
      </c>
      <c r="K74" s="134" t="str">
        <f>VLOOKUP(E74,VIP!$A$2:$O13558,6,0)</f>
        <v>NO</v>
      </c>
      <c r="L74" s="125" t="s">
        <v>2219</v>
      </c>
      <c r="M74" s="135" t="s">
        <v>2448</v>
      </c>
      <c r="N74" s="135" t="s">
        <v>2455</v>
      </c>
      <c r="O74" s="134" t="s">
        <v>2457</v>
      </c>
      <c r="P74" s="137"/>
      <c r="Q74" s="135" t="s">
        <v>2219</v>
      </c>
    </row>
    <row r="75" spans="1:17" s="96" customFormat="1" ht="16.5" customHeight="1" x14ac:dyDescent="0.25">
      <c r="A75" s="134" t="str">
        <f>VLOOKUP(E75,'LISTADO ATM'!$A$2:$C$898,3,0)</f>
        <v>DISTRITO NACIONAL</v>
      </c>
      <c r="B75" s="129" t="s">
        <v>2661</v>
      </c>
      <c r="C75" s="136">
        <v>44330.481712962966</v>
      </c>
      <c r="D75" s="136" t="s">
        <v>2180</v>
      </c>
      <c r="E75" s="124">
        <v>162</v>
      </c>
      <c r="F75" s="159" t="str">
        <f>VLOOKUP(E75,VIP!$A$2:$O13205,2,0)</f>
        <v>DRBR162</v>
      </c>
      <c r="G75" s="134" t="str">
        <f>VLOOKUP(E75,'LISTADO ATM'!$A$2:$B$897,2,0)</f>
        <v xml:space="preserve">ATM Oficina Tiradentes I </v>
      </c>
      <c r="H75" s="134" t="str">
        <f>VLOOKUP(E75,VIP!$A$2:$O18068,7,FALSE)</f>
        <v>Si</v>
      </c>
      <c r="I75" s="134" t="str">
        <f>VLOOKUP(E75,VIP!$A$2:$O10033,8,FALSE)</f>
        <v>Si</v>
      </c>
      <c r="J75" s="134" t="str">
        <f>VLOOKUP(E75,VIP!$A$2:$O9983,8,FALSE)</f>
        <v>Si</v>
      </c>
      <c r="K75" s="134" t="str">
        <f>VLOOKUP(E75,VIP!$A$2:$O13557,6,0)</f>
        <v>NO</v>
      </c>
      <c r="L75" s="125" t="s">
        <v>2219</v>
      </c>
      <c r="M75" s="135" t="s">
        <v>2448</v>
      </c>
      <c r="N75" s="135" t="s">
        <v>2455</v>
      </c>
      <c r="O75" s="134" t="s">
        <v>2457</v>
      </c>
      <c r="P75" s="137"/>
      <c r="Q75" s="135" t="s">
        <v>2219</v>
      </c>
    </row>
    <row r="76" spans="1:17" s="96" customFormat="1" ht="16.5" customHeight="1" x14ac:dyDescent="0.25">
      <c r="A76" s="134" t="str">
        <f>VLOOKUP(E76,'LISTADO ATM'!$A$2:$C$898,3,0)</f>
        <v>DISTRITO NACIONAL</v>
      </c>
      <c r="B76" s="129" t="s">
        <v>2660</v>
      </c>
      <c r="C76" s="136">
        <v>44330.482557870368</v>
      </c>
      <c r="D76" s="136" t="s">
        <v>2180</v>
      </c>
      <c r="E76" s="124">
        <v>43</v>
      </c>
      <c r="F76" s="159" t="str">
        <f>VLOOKUP(E76,VIP!$A$2:$O13204,2,0)</f>
        <v>DRBR043</v>
      </c>
      <c r="G76" s="134" t="str">
        <f>VLOOKUP(E76,'LISTADO ATM'!$A$2:$B$897,2,0)</f>
        <v xml:space="preserve">ATM Zona Franca San Isidro </v>
      </c>
      <c r="H76" s="134" t="str">
        <f>VLOOKUP(E76,VIP!$A$2:$O18067,7,FALSE)</f>
        <v>Si</v>
      </c>
      <c r="I76" s="134" t="str">
        <f>VLOOKUP(E76,VIP!$A$2:$O10032,8,FALSE)</f>
        <v>No</v>
      </c>
      <c r="J76" s="134" t="str">
        <f>VLOOKUP(E76,VIP!$A$2:$O9982,8,FALSE)</f>
        <v>No</v>
      </c>
      <c r="K76" s="134" t="str">
        <f>VLOOKUP(E76,VIP!$A$2:$O13556,6,0)</f>
        <v>NO</v>
      </c>
      <c r="L76" s="125" t="s">
        <v>2470</v>
      </c>
      <c r="M76" s="135" t="s">
        <v>2623</v>
      </c>
      <c r="N76" s="135" t="s">
        <v>2455</v>
      </c>
      <c r="O76" s="134" t="s">
        <v>2457</v>
      </c>
      <c r="P76" s="137"/>
      <c r="Q76" s="136">
        <v>44330.54791666667</v>
      </c>
    </row>
    <row r="77" spans="1:17" s="96" customFormat="1" ht="16.5" customHeight="1" x14ac:dyDescent="0.25">
      <c r="A77" s="134" t="str">
        <f>VLOOKUP(E77,'LISTADO ATM'!$A$2:$C$898,3,0)</f>
        <v>NORTE</v>
      </c>
      <c r="B77" s="129" t="s">
        <v>2659</v>
      </c>
      <c r="C77" s="136">
        <v>44330.503668981481</v>
      </c>
      <c r="D77" s="136" t="s">
        <v>2181</v>
      </c>
      <c r="E77" s="124">
        <v>64</v>
      </c>
      <c r="F77" s="159" t="str">
        <f>VLOOKUP(E77,VIP!$A$2:$O13203,2,0)</f>
        <v>DRBR064</v>
      </c>
      <c r="G77" s="134" t="str">
        <f>VLOOKUP(E77,'LISTADO ATM'!$A$2:$B$897,2,0)</f>
        <v xml:space="preserve">ATM COOPALINA (Cotuí) </v>
      </c>
      <c r="H77" s="134" t="str">
        <f>VLOOKUP(E77,VIP!$A$2:$O18066,7,FALSE)</f>
        <v>Si</v>
      </c>
      <c r="I77" s="134" t="str">
        <f>VLOOKUP(E77,VIP!$A$2:$O10031,8,FALSE)</f>
        <v>Si</v>
      </c>
      <c r="J77" s="134" t="str">
        <f>VLOOKUP(E77,VIP!$A$2:$O9981,8,FALSE)</f>
        <v>Si</v>
      </c>
      <c r="K77" s="134" t="str">
        <f>VLOOKUP(E77,VIP!$A$2:$O13555,6,0)</f>
        <v>NO</v>
      </c>
      <c r="L77" s="125" t="s">
        <v>2245</v>
      </c>
      <c r="M77" s="135" t="s">
        <v>2448</v>
      </c>
      <c r="N77" s="135" t="s">
        <v>2455</v>
      </c>
      <c r="O77" s="134" t="s">
        <v>2618</v>
      </c>
      <c r="P77" s="137"/>
      <c r="Q77" s="135" t="s">
        <v>2245</v>
      </c>
    </row>
    <row r="78" spans="1:17" s="96" customFormat="1" ht="16.5" customHeight="1" x14ac:dyDescent="0.25">
      <c r="A78" s="134" t="str">
        <f>VLOOKUP(E78,'LISTADO ATM'!$A$2:$C$898,3,0)</f>
        <v>DISTRITO NACIONAL</v>
      </c>
      <c r="B78" s="129" t="s">
        <v>2658</v>
      </c>
      <c r="C78" s="136">
        <v>44330.505196759259</v>
      </c>
      <c r="D78" s="136" t="s">
        <v>2181</v>
      </c>
      <c r="E78" s="124">
        <v>676</v>
      </c>
      <c r="F78" s="159" t="str">
        <f>VLOOKUP(E78,VIP!$A$2:$O13202,2,0)</f>
        <v>DRBR676</v>
      </c>
      <c r="G78" s="134" t="str">
        <f>VLOOKUP(E78,'LISTADO ATM'!$A$2:$B$897,2,0)</f>
        <v>ATM S/M Bravo Colina Del Oeste</v>
      </c>
      <c r="H78" s="134" t="str">
        <f>VLOOKUP(E78,VIP!$A$2:$O18065,7,FALSE)</f>
        <v>Si</v>
      </c>
      <c r="I78" s="134" t="str">
        <f>VLOOKUP(E78,VIP!$A$2:$O10030,8,FALSE)</f>
        <v>Si</v>
      </c>
      <c r="J78" s="134" t="str">
        <f>VLOOKUP(E78,VIP!$A$2:$O9980,8,FALSE)</f>
        <v>Si</v>
      </c>
      <c r="K78" s="134" t="str">
        <f>VLOOKUP(E78,VIP!$A$2:$O13554,6,0)</f>
        <v>NO</v>
      </c>
      <c r="L78" s="125" t="s">
        <v>2245</v>
      </c>
      <c r="M78" s="135" t="s">
        <v>2448</v>
      </c>
      <c r="N78" s="135" t="s">
        <v>2455</v>
      </c>
      <c r="O78" s="134" t="s">
        <v>2618</v>
      </c>
      <c r="P78" s="137"/>
      <c r="Q78" s="135" t="s">
        <v>2245</v>
      </c>
    </row>
    <row r="79" spans="1:17" s="96" customFormat="1" ht="16.5" customHeight="1" x14ac:dyDescent="0.25">
      <c r="A79" s="134" t="str">
        <f>VLOOKUP(E79,'LISTADO ATM'!$A$2:$C$898,3,0)</f>
        <v>DISTRITO NACIONAL</v>
      </c>
      <c r="B79" s="129" t="s">
        <v>2657</v>
      </c>
      <c r="C79" s="136">
        <v>44330.506516203706</v>
      </c>
      <c r="D79" s="136" t="s">
        <v>2180</v>
      </c>
      <c r="E79" s="124">
        <v>240</v>
      </c>
      <c r="F79" s="159" t="str">
        <f>VLOOKUP(E79,VIP!$A$2:$O13201,2,0)</f>
        <v>DRBR24D</v>
      </c>
      <c r="G79" s="134" t="str">
        <f>VLOOKUP(E79,'LISTADO ATM'!$A$2:$B$897,2,0)</f>
        <v xml:space="preserve">ATM Oficina Carrefour I </v>
      </c>
      <c r="H79" s="134" t="str">
        <f>VLOOKUP(E79,VIP!$A$2:$O18064,7,FALSE)</f>
        <v>Si</v>
      </c>
      <c r="I79" s="134" t="str">
        <f>VLOOKUP(E79,VIP!$A$2:$O10029,8,FALSE)</f>
        <v>Si</v>
      </c>
      <c r="J79" s="134" t="str">
        <f>VLOOKUP(E79,VIP!$A$2:$O9979,8,FALSE)</f>
        <v>Si</v>
      </c>
      <c r="K79" s="134" t="str">
        <f>VLOOKUP(E79,VIP!$A$2:$O13553,6,0)</f>
        <v>SI</v>
      </c>
      <c r="L79" s="125" t="s">
        <v>2219</v>
      </c>
      <c r="M79" s="135" t="s">
        <v>2623</v>
      </c>
      <c r="N79" s="135" t="s">
        <v>2455</v>
      </c>
      <c r="O79" s="134" t="s">
        <v>2457</v>
      </c>
      <c r="P79" s="137"/>
      <c r="Q79" s="136">
        <v>44330.547222222223</v>
      </c>
    </row>
    <row r="80" spans="1:17" s="96" customFormat="1" ht="16.5" customHeight="1" x14ac:dyDescent="0.25">
      <c r="A80" s="134" t="str">
        <f>VLOOKUP(E80,'LISTADO ATM'!$A$2:$C$898,3,0)</f>
        <v>DISTRITO NACIONAL</v>
      </c>
      <c r="B80" s="129" t="s">
        <v>2656</v>
      </c>
      <c r="C80" s="136">
        <v>44330.509189814817</v>
      </c>
      <c r="D80" s="136" t="s">
        <v>2180</v>
      </c>
      <c r="E80" s="124">
        <v>841</v>
      </c>
      <c r="F80" s="159" t="str">
        <f>VLOOKUP(E80,VIP!$A$2:$O13200,2,0)</f>
        <v>DRBR841</v>
      </c>
      <c r="G80" s="134" t="str">
        <f>VLOOKUP(E80,'LISTADO ATM'!$A$2:$B$897,2,0)</f>
        <v xml:space="preserve">ATM CEA </v>
      </c>
      <c r="H80" s="134" t="str">
        <f>VLOOKUP(E80,VIP!$A$2:$O18063,7,FALSE)</f>
        <v>Si</v>
      </c>
      <c r="I80" s="134" t="str">
        <f>VLOOKUP(E80,VIP!$A$2:$O10028,8,FALSE)</f>
        <v>No</v>
      </c>
      <c r="J80" s="134" t="str">
        <f>VLOOKUP(E80,VIP!$A$2:$O9978,8,FALSE)</f>
        <v>No</v>
      </c>
      <c r="K80" s="134" t="str">
        <f>VLOOKUP(E80,VIP!$A$2:$O13552,6,0)</f>
        <v>NO</v>
      </c>
      <c r="L80" s="125" t="s">
        <v>2421</v>
      </c>
      <c r="M80" s="135" t="s">
        <v>2623</v>
      </c>
      <c r="N80" s="135" t="s">
        <v>2455</v>
      </c>
      <c r="O80" s="134" t="s">
        <v>2457</v>
      </c>
      <c r="P80" s="137"/>
      <c r="Q80" s="136">
        <v>44330.532638888886</v>
      </c>
    </row>
    <row r="81" spans="1:17" s="96" customFormat="1" ht="16.5" customHeight="1" x14ac:dyDescent="0.25">
      <c r="A81" s="134" t="str">
        <f>VLOOKUP(E81,'LISTADO ATM'!$A$2:$C$898,3,0)</f>
        <v>ESTE</v>
      </c>
      <c r="B81" s="129" t="s">
        <v>2655</v>
      </c>
      <c r="C81" s="136">
        <v>44330.511782407404</v>
      </c>
      <c r="D81" s="136" t="s">
        <v>2180</v>
      </c>
      <c r="E81" s="124">
        <v>330</v>
      </c>
      <c r="F81" s="159" t="str">
        <f>VLOOKUP(E81,VIP!$A$2:$O13199,2,0)</f>
        <v>DRBR330</v>
      </c>
      <c r="G81" s="134" t="str">
        <f>VLOOKUP(E81,'LISTADO ATM'!$A$2:$B$897,2,0)</f>
        <v xml:space="preserve">ATM Oficina Boulevard (Higuey) </v>
      </c>
      <c r="H81" s="134" t="str">
        <f>VLOOKUP(E81,VIP!$A$2:$O18062,7,FALSE)</f>
        <v>Si</v>
      </c>
      <c r="I81" s="134" t="str">
        <f>VLOOKUP(E81,VIP!$A$2:$O10027,8,FALSE)</f>
        <v>Si</v>
      </c>
      <c r="J81" s="134" t="str">
        <f>VLOOKUP(E81,VIP!$A$2:$O9977,8,FALSE)</f>
        <v>Si</v>
      </c>
      <c r="K81" s="134" t="str">
        <f>VLOOKUP(E81,VIP!$A$2:$O13551,6,0)</f>
        <v>SI</v>
      </c>
      <c r="L81" s="125" t="s">
        <v>2219</v>
      </c>
      <c r="M81" s="135" t="s">
        <v>2623</v>
      </c>
      <c r="N81" s="135" t="s">
        <v>2455</v>
      </c>
      <c r="O81" s="134" t="s">
        <v>2457</v>
      </c>
      <c r="P81" s="137"/>
      <c r="Q81" s="136">
        <v>44330.54791666667</v>
      </c>
    </row>
    <row r="82" spans="1:17" s="96" customFormat="1" ht="16.5" customHeight="1" x14ac:dyDescent="0.25">
      <c r="A82" s="134" t="str">
        <f>VLOOKUP(E82,'LISTADO ATM'!$A$2:$C$898,3,0)</f>
        <v>DISTRITO NACIONAL</v>
      </c>
      <c r="B82" s="129">
        <v>3335887111</v>
      </c>
      <c r="C82" s="136">
        <v>44330.51458333333</v>
      </c>
      <c r="D82" s="136" t="s">
        <v>2474</v>
      </c>
      <c r="E82" s="124">
        <v>973</v>
      </c>
      <c r="F82" s="159" t="str">
        <f>VLOOKUP(E82,VIP!$A$2:$O13210,2,0)</f>
        <v>DRBR912</v>
      </c>
      <c r="G82" s="134" t="str">
        <f>VLOOKUP(E82,'LISTADO ATM'!$A$2:$B$897,2,0)</f>
        <v xml:space="preserve">ATM Oficina Sabana de la Mar </v>
      </c>
      <c r="H82" s="134" t="str">
        <f>VLOOKUP(E82,VIP!$A$2:$O18073,7,FALSE)</f>
        <v>Si</v>
      </c>
      <c r="I82" s="134" t="str">
        <f>VLOOKUP(E82,VIP!$A$2:$O10038,8,FALSE)</f>
        <v>Si</v>
      </c>
      <c r="J82" s="134" t="str">
        <f>VLOOKUP(E82,VIP!$A$2:$O9988,8,FALSE)</f>
        <v>Si</v>
      </c>
      <c r="K82" s="134" t="str">
        <f>VLOOKUP(E82,VIP!$A$2:$O13562,6,0)</f>
        <v>NO</v>
      </c>
      <c r="L82" s="125" t="s">
        <v>2636</v>
      </c>
      <c r="M82" s="135" t="s">
        <v>2623</v>
      </c>
      <c r="N82" s="135" t="s">
        <v>2637</v>
      </c>
      <c r="O82" s="134" t="s">
        <v>2639</v>
      </c>
      <c r="P82" s="137" t="s">
        <v>2640</v>
      </c>
      <c r="Q82" s="207" t="s">
        <v>2636</v>
      </c>
    </row>
    <row r="83" spans="1:17" s="96" customFormat="1" ht="16.5" customHeight="1" x14ac:dyDescent="0.25">
      <c r="A83" s="134" t="str">
        <f>VLOOKUP(E83,'LISTADO ATM'!$A$2:$C$898,3,0)</f>
        <v>DISTRITO NACIONAL</v>
      </c>
      <c r="B83" s="129" t="s">
        <v>2654</v>
      </c>
      <c r="C83" s="136">
        <v>44330.515439814815</v>
      </c>
      <c r="D83" s="136" t="s">
        <v>2180</v>
      </c>
      <c r="E83" s="124">
        <v>238</v>
      </c>
      <c r="F83" s="159" t="str">
        <f>VLOOKUP(E83,VIP!$A$2:$O13198,2,0)</f>
        <v>DRBR238</v>
      </c>
      <c r="G83" s="134" t="str">
        <f>VLOOKUP(E83,'LISTADO ATM'!$A$2:$B$897,2,0)</f>
        <v xml:space="preserve">ATM Multicentro La Sirena Charles de Gaulle </v>
      </c>
      <c r="H83" s="134" t="str">
        <f>VLOOKUP(E83,VIP!$A$2:$O18061,7,FALSE)</f>
        <v>Si</v>
      </c>
      <c r="I83" s="134" t="str">
        <f>VLOOKUP(E83,VIP!$A$2:$O10026,8,FALSE)</f>
        <v>Si</v>
      </c>
      <c r="J83" s="134" t="str">
        <f>VLOOKUP(E83,VIP!$A$2:$O9976,8,FALSE)</f>
        <v>Si</v>
      </c>
      <c r="K83" s="134" t="str">
        <f>VLOOKUP(E83,VIP!$A$2:$O13550,6,0)</f>
        <v>No</v>
      </c>
      <c r="L83" s="125" t="s">
        <v>2470</v>
      </c>
      <c r="M83" s="135" t="s">
        <v>2448</v>
      </c>
      <c r="N83" s="135" t="s">
        <v>2455</v>
      </c>
      <c r="O83" s="134" t="s">
        <v>2457</v>
      </c>
      <c r="P83" s="137"/>
      <c r="Q83" s="135" t="s">
        <v>2470</v>
      </c>
    </row>
    <row r="84" spans="1:17" s="96" customFormat="1" ht="16.5" customHeight="1" x14ac:dyDescent="0.25">
      <c r="A84" s="134" t="str">
        <f>VLOOKUP(E84,'LISTADO ATM'!$A$2:$C$898,3,0)</f>
        <v>DISTRITO NACIONAL</v>
      </c>
      <c r="B84" s="129" t="s">
        <v>2653</v>
      </c>
      <c r="C84" s="136">
        <v>44330.516145833331</v>
      </c>
      <c r="D84" s="136" t="s">
        <v>2180</v>
      </c>
      <c r="E84" s="124">
        <v>678</v>
      </c>
      <c r="F84" s="159" t="str">
        <f>VLOOKUP(E84,VIP!$A$2:$O13197,2,0)</f>
        <v>DRBR678</v>
      </c>
      <c r="G84" s="134" t="str">
        <f>VLOOKUP(E84,'LISTADO ATM'!$A$2:$B$897,2,0)</f>
        <v>ATM Eco Petroleo San Isidro</v>
      </c>
      <c r="H84" s="134" t="str">
        <f>VLOOKUP(E84,VIP!$A$2:$O18060,7,FALSE)</f>
        <v>Si</v>
      </c>
      <c r="I84" s="134" t="str">
        <f>VLOOKUP(E84,VIP!$A$2:$O10025,8,FALSE)</f>
        <v>Si</v>
      </c>
      <c r="J84" s="134" t="str">
        <f>VLOOKUP(E84,VIP!$A$2:$O9975,8,FALSE)</f>
        <v>Si</v>
      </c>
      <c r="K84" s="134" t="str">
        <f>VLOOKUP(E84,VIP!$A$2:$O13549,6,0)</f>
        <v>NO</v>
      </c>
      <c r="L84" s="125" t="s">
        <v>2470</v>
      </c>
      <c r="M84" s="135" t="s">
        <v>2623</v>
      </c>
      <c r="N84" s="135" t="s">
        <v>2455</v>
      </c>
      <c r="O84" s="134" t="s">
        <v>2457</v>
      </c>
      <c r="P84" s="137"/>
      <c r="Q84" s="136">
        <v>44330.545138888891</v>
      </c>
    </row>
    <row r="85" spans="1:17" s="96" customFormat="1" ht="16.5" customHeight="1" x14ac:dyDescent="0.25">
      <c r="A85" s="134" t="str">
        <f>VLOOKUP(E85,'LISTADO ATM'!$A$2:$C$898,3,0)</f>
        <v>ESTE</v>
      </c>
      <c r="B85" s="129" t="s">
        <v>2652</v>
      </c>
      <c r="C85" s="136">
        <v>44330.516759259262</v>
      </c>
      <c r="D85" s="136" t="s">
        <v>2180</v>
      </c>
      <c r="E85" s="124">
        <v>433</v>
      </c>
      <c r="F85" s="159" t="str">
        <f>VLOOKUP(E85,VIP!$A$2:$O13196,2,0)</f>
        <v>DRBR433</v>
      </c>
      <c r="G85" s="134" t="str">
        <f>VLOOKUP(E85,'LISTADO ATM'!$A$2:$B$897,2,0)</f>
        <v xml:space="preserve">ATM Centro Comercial Las Canas (Cap Cana) </v>
      </c>
      <c r="H85" s="134" t="str">
        <f>VLOOKUP(E85,VIP!$A$2:$O18059,7,FALSE)</f>
        <v>Si</v>
      </c>
      <c r="I85" s="134" t="str">
        <f>VLOOKUP(E85,VIP!$A$2:$O10024,8,FALSE)</f>
        <v>Si</v>
      </c>
      <c r="J85" s="134" t="str">
        <f>VLOOKUP(E85,VIP!$A$2:$O9974,8,FALSE)</f>
        <v>Si</v>
      </c>
      <c r="K85" s="134" t="str">
        <f>VLOOKUP(E85,VIP!$A$2:$O13548,6,0)</f>
        <v>NO</v>
      </c>
      <c r="L85" s="125" t="s">
        <v>2470</v>
      </c>
      <c r="M85" s="135" t="s">
        <v>2623</v>
      </c>
      <c r="N85" s="135" t="s">
        <v>2455</v>
      </c>
      <c r="O85" s="134" t="s">
        <v>2457</v>
      </c>
      <c r="P85" s="137"/>
      <c r="Q85" s="136">
        <v>44330.54791666667</v>
      </c>
    </row>
    <row r="86" spans="1:17" s="96" customFormat="1" ht="16.5" customHeight="1" x14ac:dyDescent="0.25">
      <c r="A86" s="134" t="str">
        <f>VLOOKUP(E86,'LISTADO ATM'!$A$2:$C$898,3,0)</f>
        <v>SUR</v>
      </c>
      <c r="B86" s="129" t="s">
        <v>2651</v>
      </c>
      <c r="C86" s="136">
        <v>44330.517361111109</v>
      </c>
      <c r="D86" s="136" t="s">
        <v>2180</v>
      </c>
      <c r="E86" s="124">
        <v>249</v>
      </c>
      <c r="F86" s="159" t="str">
        <f>VLOOKUP(E86,VIP!$A$2:$O13195,2,0)</f>
        <v>DRBR249</v>
      </c>
      <c r="G86" s="134" t="str">
        <f>VLOOKUP(E86,'LISTADO ATM'!$A$2:$B$897,2,0)</f>
        <v xml:space="preserve">ATM Banco Agrícola Neiba </v>
      </c>
      <c r="H86" s="134" t="str">
        <f>VLOOKUP(E86,VIP!$A$2:$O18058,7,FALSE)</f>
        <v>Si</v>
      </c>
      <c r="I86" s="134" t="str">
        <f>VLOOKUP(E86,VIP!$A$2:$O10023,8,FALSE)</f>
        <v>Si</v>
      </c>
      <c r="J86" s="134" t="str">
        <f>VLOOKUP(E86,VIP!$A$2:$O9973,8,FALSE)</f>
        <v>Si</v>
      </c>
      <c r="K86" s="134" t="str">
        <f>VLOOKUP(E86,VIP!$A$2:$O13547,6,0)</f>
        <v>NO</v>
      </c>
      <c r="L86" s="125" t="s">
        <v>2219</v>
      </c>
      <c r="M86" s="135" t="s">
        <v>2448</v>
      </c>
      <c r="N86" s="135" t="s">
        <v>2455</v>
      </c>
      <c r="O86" s="134" t="s">
        <v>2457</v>
      </c>
      <c r="P86" s="137"/>
      <c r="Q86" s="135" t="s">
        <v>2219</v>
      </c>
    </row>
    <row r="87" spans="1:17" s="96" customFormat="1" ht="16.5" customHeight="1" x14ac:dyDescent="0.25">
      <c r="A87" s="134" t="str">
        <f>VLOOKUP(E87,'LISTADO ATM'!$A$2:$C$898,3,0)</f>
        <v>ESTE</v>
      </c>
      <c r="B87" s="129" t="s">
        <v>2650</v>
      </c>
      <c r="C87" s="136">
        <v>44330.517766203702</v>
      </c>
      <c r="D87" s="136" t="s">
        <v>2180</v>
      </c>
      <c r="E87" s="124">
        <v>772</v>
      </c>
      <c r="F87" s="159" t="str">
        <f>VLOOKUP(E87,VIP!$A$2:$O13194,2,0)</f>
        <v>DRBR215</v>
      </c>
      <c r="G87" s="134" t="str">
        <f>VLOOKUP(E87,'LISTADO ATM'!$A$2:$B$897,2,0)</f>
        <v xml:space="preserve">ATM UNP Yamasá </v>
      </c>
      <c r="H87" s="134" t="str">
        <f>VLOOKUP(E87,VIP!$A$2:$O18057,7,FALSE)</f>
        <v>Si</v>
      </c>
      <c r="I87" s="134" t="str">
        <f>VLOOKUP(E87,VIP!$A$2:$O10022,8,FALSE)</f>
        <v>Si</v>
      </c>
      <c r="J87" s="134" t="str">
        <f>VLOOKUP(E87,VIP!$A$2:$O9972,8,FALSE)</f>
        <v>Si</v>
      </c>
      <c r="K87" s="134" t="str">
        <f>VLOOKUP(E87,VIP!$A$2:$O13546,6,0)</f>
        <v>NO</v>
      </c>
      <c r="L87" s="125" t="s">
        <v>2219</v>
      </c>
      <c r="M87" s="135" t="s">
        <v>2623</v>
      </c>
      <c r="N87" s="135" t="s">
        <v>2455</v>
      </c>
      <c r="O87" s="134" t="s">
        <v>2457</v>
      </c>
      <c r="P87" s="137"/>
      <c r="Q87" s="136">
        <v>44330.602777777778</v>
      </c>
    </row>
    <row r="88" spans="1:17" s="96" customFormat="1" ht="16.5" customHeight="1" x14ac:dyDescent="0.25">
      <c r="A88" s="134" t="str">
        <f>VLOOKUP(E88,'LISTADO ATM'!$A$2:$C$898,3,0)</f>
        <v>DISTRITO NACIONAL</v>
      </c>
      <c r="B88" s="129" t="s">
        <v>2649</v>
      </c>
      <c r="C88" s="136">
        <v>44330.518449074072</v>
      </c>
      <c r="D88" s="136" t="s">
        <v>2180</v>
      </c>
      <c r="E88" s="124">
        <v>792</v>
      </c>
      <c r="F88" s="159" t="str">
        <f>VLOOKUP(E88,VIP!$A$2:$O13193,2,0)</f>
        <v>DRBR792</v>
      </c>
      <c r="G88" s="134" t="str">
        <f>VLOOKUP(E88,'LISTADO ATM'!$A$2:$B$897,2,0)</f>
        <v>ATM Hospital Salvador de Gautier</v>
      </c>
      <c r="H88" s="134" t="str">
        <f>VLOOKUP(E88,VIP!$A$2:$O18056,7,FALSE)</f>
        <v>Si</v>
      </c>
      <c r="I88" s="134" t="str">
        <f>VLOOKUP(E88,VIP!$A$2:$O10021,8,FALSE)</f>
        <v>Si</v>
      </c>
      <c r="J88" s="134" t="str">
        <f>VLOOKUP(E88,VIP!$A$2:$O9971,8,FALSE)</f>
        <v>Si</v>
      </c>
      <c r="K88" s="134" t="str">
        <f>VLOOKUP(E88,VIP!$A$2:$O13545,6,0)</f>
        <v>NO</v>
      </c>
      <c r="L88" s="125" t="s">
        <v>2245</v>
      </c>
      <c r="M88" s="135" t="s">
        <v>2448</v>
      </c>
      <c r="N88" s="135" t="s">
        <v>2455</v>
      </c>
      <c r="O88" s="134" t="s">
        <v>2457</v>
      </c>
      <c r="P88" s="137"/>
      <c r="Q88" s="135" t="s">
        <v>2245</v>
      </c>
    </row>
    <row r="89" spans="1:17" s="96" customFormat="1" ht="16.5" customHeight="1" x14ac:dyDescent="0.25">
      <c r="A89" s="134" t="str">
        <f>VLOOKUP(E89,'LISTADO ATM'!$A$2:$C$898,3,0)</f>
        <v>ESTE</v>
      </c>
      <c r="B89" s="129" t="s">
        <v>2648</v>
      </c>
      <c r="C89" s="136">
        <v>44330.536458333336</v>
      </c>
      <c r="D89" s="136" t="s">
        <v>2180</v>
      </c>
      <c r="E89" s="124">
        <v>345</v>
      </c>
      <c r="F89" s="159" t="str">
        <f>VLOOKUP(E89,VIP!$A$2:$O13192,2,0)</f>
        <v>DRBR345</v>
      </c>
      <c r="G89" s="134" t="str">
        <f>VLOOKUP(E89,'LISTADO ATM'!$A$2:$B$897,2,0)</f>
        <v>ATM Oficina Yamasá  II</v>
      </c>
      <c r="H89" s="134" t="str">
        <f>VLOOKUP(E89,VIP!$A$2:$O18055,7,FALSE)</f>
        <v>N/A</v>
      </c>
      <c r="I89" s="134" t="str">
        <f>VLOOKUP(E89,VIP!$A$2:$O10020,8,FALSE)</f>
        <v>N/A</v>
      </c>
      <c r="J89" s="134" t="str">
        <f>VLOOKUP(E89,VIP!$A$2:$O9970,8,FALSE)</f>
        <v>N/A</v>
      </c>
      <c r="K89" s="134" t="str">
        <f>VLOOKUP(E89,VIP!$A$2:$O13544,6,0)</f>
        <v>N/A</v>
      </c>
      <c r="L89" s="125" t="s">
        <v>2219</v>
      </c>
      <c r="M89" s="135" t="s">
        <v>2623</v>
      </c>
      <c r="N89" s="135" t="s">
        <v>2455</v>
      </c>
      <c r="O89" s="134" t="s">
        <v>2457</v>
      </c>
      <c r="P89" s="137"/>
      <c r="Q89" s="136">
        <v>44330.561805555553</v>
      </c>
    </row>
    <row r="90" spans="1:17" s="96" customFormat="1" ht="16.5" customHeight="1" x14ac:dyDescent="0.25">
      <c r="A90" s="134" t="str">
        <f>VLOOKUP(E90,'LISTADO ATM'!$A$2:$C$898,3,0)</f>
        <v>NORTE</v>
      </c>
      <c r="B90" s="129" t="s">
        <v>2676</v>
      </c>
      <c r="C90" s="136">
        <v>44330.565601851849</v>
      </c>
      <c r="D90" s="136" t="s">
        <v>2181</v>
      </c>
      <c r="E90" s="124">
        <v>262</v>
      </c>
      <c r="F90" s="159" t="str">
        <f>VLOOKUP(E90,VIP!$A$2:$O13205,2,0)</f>
        <v>DRBR262</v>
      </c>
      <c r="G90" s="134" t="str">
        <f>VLOOKUP(E90,'LISTADO ATM'!$A$2:$B$897,2,0)</f>
        <v xml:space="preserve">ATM Oficina Obras Públicas (Santiago) </v>
      </c>
      <c r="H90" s="134" t="str">
        <f>VLOOKUP(E90,VIP!$A$2:$O18068,7,FALSE)</f>
        <v>Si</v>
      </c>
      <c r="I90" s="134" t="str">
        <f>VLOOKUP(E90,VIP!$A$2:$O10033,8,FALSE)</f>
        <v>Si</v>
      </c>
      <c r="J90" s="134" t="str">
        <f>VLOOKUP(E90,VIP!$A$2:$O9983,8,FALSE)</f>
        <v>Si</v>
      </c>
      <c r="K90" s="134" t="str">
        <f>VLOOKUP(E90,VIP!$A$2:$O13557,6,0)</f>
        <v>SI</v>
      </c>
      <c r="L90" s="125" t="s">
        <v>2219</v>
      </c>
      <c r="M90" s="135" t="s">
        <v>2448</v>
      </c>
      <c r="N90" s="135" t="s">
        <v>2455</v>
      </c>
      <c r="O90" s="134" t="s">
        <v>2483</v>
      </c>
      <c r="P90" s="137"/>
      <c r="Q90" s="135" t="s">
        <v>2219</v>
      </c>
    </row>
    <row r="91" spans="1:17" s="96" customFormat="1" ht="16.5" customHeight="1" x14ac:dyDescent="0.25">
      <c r="A91" s="134" t="str">
        <f>VLOOKUP(E91,'LISTADO ATM'!$A$2:$C$898,3,0)</f>
        <v>DISTRITO NACIONAL</v>
      </c>
      <c r="B91" s="129" t="s">
        <v>2675</v>
      </c>
      <c r="C91" s="136">
        <v>44330.567280092589</v>
      </c>
      <c r="D91" s="136" t="s">
        <v>2180</v>
      </c>
      <c r="E91" s="124">
        <v>919</v>
      </c>
      <c r="F91" s="159" t="str">
        <f>VLOOKUP(E91,VIP!$A$2:$O13204,2,0)</f>
        <v>DRBR16F</v>
      </c>
      <c r="G91" s="134" t="str">
        <f>VLOOKUP(E91,'LISTADO ATM'!$A$2:$B$897,2,0)</f>
        <v xml:space="preserve">ATM S/M La Cadena Sarasota </v>
      </c>
      <c r="H91" s="134" t="str">
        <f>VLOOKUP(E91,VIP!$A$2:$O18067,7,FALSE)</f>
        <v>Si</v>
      </c>
      <c r="I91" s="134" t="str">
        <f>VLOOKUP(E91,VIP!$A$2:$O10032,8,FALSE)</f>
        <v>Si</v>
      </c>
      <c r="J91" s="134" t="str">
        <f>VLOOKUP(E91,VIP!$A$2:$O9982,8,FALSE)</f>
        <v>Si</v>
      </c>
      <c r="K91" s="134" t="str">
        <f>VLOOKUP(E91,VIP!$A$2:$O13556,6,0)</f>
        <v>SI</v>
      </c>
      <c r="L91" s="125" t="s">
        <v>2219</v>
      </c>
      <c r="M91" s="135" t="s">
        <v>2448</v>
      </c>
      <c r="N91" s="135" t="s">
        <v>2567</v>
      </c>
      <c r="O91" s="134" t="s">
        <v>2457</v>
      </c>
      <c r="P91" s="137"/>
      <c r="Q91" s="135" t="s">
        <v>2219</v>
      </c>
    </row>
    <row r="92" spans="1:17" s="96" customFormat="1" ht="16.5" customHeight="1" x14ac:dyDescent="0.25">
      <c r="A92" s="134" t="str">
        <f>VLOOKUP(E92,'LISTADO ATM'!$A$2:$C$898,3,0)</f>
        <v>SUR</v>
      </c>
      <c r="B92" s="129" t="s">
        <v>2674</v>
      </c>
      <c r="C92" s="136">
        <v>44330.568414351852</v>
      </c>
      <c r="D92" s="136" t="s">
        <v>2180</v>
      </c>
      <c r="E92" s="124">
        <v>968</v>
      </c>
      <c r="F92" s="159" t="str">
        <f>VLOOKUP(E92,VIP!$A$2:$O13203,2,0)</f>
        <v>DRBR24I</v>
      </c>
      <c r="G92" s="134" t="str">
        <f>VLOOKUP(E92,'LISTADO ATM'!$A$2:$B$897,2,0)</f>
        <v xml:space="preserve">ATM UNP Mercado Baní </v>
      </c>
      <c r="H92" s="134" t="str">
        <f>VLOOKUP(E92,VIP!$A$2:$O18066,7,FALSE)</f>
        <v>Si</v>
      </c>
      <c r="I92" s="134" t="str">
        <f>VLOOKUP(E92,VIP!$A$2:$O10031,8,FALSE)</f>
        <v>Si</v>
      </c>
      <c r="J92" s="134" t="str">
        <f>VLOOKUP(E92,VIP!$A$2:$O9981,8,FALSE)</f>
        <v>Si</v>
      </c>
      <c r="K92" s="134" t="str">
        <f>VLOOKUP(E92,VIP!$A$2:$O13555,6,0)</f>
        <v>SI</v>
      </c>
      <c r="L92" s="125" t="s">
        <v>2421</v>
      </c>
      <c r="M92" s="135" t="s">
        <v>2448</v>
      </c>
      <c r="N92" s="135" t="s">
        <v>2567</v>
      </c>
      <c r="O92" s="134" t="s">
        <v>2457</v>
      </c>
      <c r="P92" s="137"/>
      <c r="Q92" s="136">
        <v>44330.615277777775</v>
      </c>
    </row>
    <row r="93" spans="1:17" s="96" customFormat="1" ht="16.5" customHeight="1" x14ac:dyDescent="0.25">
      <c r="A93" s="134" t="str">
        <f>VLOOKUP(E93,'LISTADO ATM'!$A$2:$C$898,3,0)</f>
        <v>DISTRITO NACIONAL</v>
      </c>
      <c r="B93" s="129" t="s">
        <v>2673</v>
      </c>
      <c r="C93" s="136">
        <v>44330.568958333337</v>
      </c>
      <c r="D93" s="136" t="s">
        <v>2180</v>
      </c>
      <c r="E93" s="124">
        <v>35</v>
      </c>
      <c r="F93" s="159" t="str">
        <f>VLOOKUP(E93,VIP!$A$2:$O13202,2,0)</f>
        <v>DRBR035</v>
      </c>
      <c r="G93" s="134" t="str">
        <f>VLOOKUP(E93,'LISTADO ATM'!$A$2:$B$897,2,0)</f>
        <v xml:space="preserve">ATM Dirección General de Aduanas I </v>
      </c>
      <c r="H93" s="134" t="str">
        <f>VLOOKUP(E93,VIP!$A$2:$O18065,7,FALSE)</f>
        <v>Si</v>
      </c>
      <c r="I93" s="134" t="str">
        <f>VLOOKUP(E93,VIP!$A$2:$O10030,8,FALSE)</f>
        <v>Si</v>
      </c>
      <c r="J93" s="134" t="str">
        <f>VLOOKUP(E93,VIP!$A$2:$O9980,8,FALSE)</f>
        <v>Si</v>
      </c>
      <c r="K93" s="134" t="str">
        <f>VLOOKUP(E93,VIP!$A$2:$O13554,6,0)</f>
        <v>NO</v>
      </c>
      <c r="L93" s="125" t="s">
        <v>2219</v>
      </c>
      <c r="M93" s="135" t="s">
        <v>2448</v>
      </c>
      <c r="N93" s="135" t="s">
        <v>2567</v>
      </c>
      <c r="O93" s="134" t="s">
        <v>2457</v>
      </c>
      <c r="P93" s="137"/>
      <c r="Q93" s="135" t="s">
        <v>2219</v>
      </c>
    </row>
    <row r="94" spans="1:17" s="96" customFormat="1" ht="16.5" customHeight="1" x14ac:dyDescent="0.25">
      <c r="A94" s="134" t="str">
        <f>VLOOKUP(E94,'LISTADO ATM'!$A$2:$C$898,3,0)</f>
        <v>DISTRITO NACIONAL</v>
      </c>
      <c r="B94" s="129" t="s">
        <v>2672</v>
      </c>
      <c r="C94" s="136">
        <v>44330.582812499997</v>
      </c>
      <c r="D94" s="136" t="s">
        <v>2451</v>
      </c>
      <c r="E94" s="124">
        <v>563</v>
      </c>
      <c r="F94" s="159" t="str">
        <f>VLOOKUP(E94,VIP!$A$2:$O13201,2,0)</f>
        <v>DRBR233</v>
      </c>
      <c r="G94" s="134" t="str">
        <f>VLOOKUP(E94,'LISTADO ATM'!$A$2:$B$897,2,0)</f>
        <v xml:space="preserve">ATM Base Aérea San Isidro </v>
      </c>
      <c r="H94" s="134" t="str">
        <f>VLOOKUP(E94,VIP!$A$2:$O18064,7,FALSE)</f>
        <v>Si</v>
      </c>
      <c r="I94" s="134" t="str">
        <f>VLOOKUP(E94,VIP!$A$2:$O10029,8,FALSE)</f>
        <v>Si</v>
      </c>
      <c r="J94" s="134" t="str">
        <f>VLOOKUP(E94,VIP!$A$2:$O9979,8,FALSE)</f>
        <v>Si</v>
      </c>
      <c r="K94" s="134" t="str">
        <f>VLOOKUP(E94,VIP!$A$2:$O13553,6,0)</f>
        <v>NO</v>
      </c>
      <c r="L94" s="125" t="s">
        <v>2444</v>
      </c>
      <c r="M94" s="135" t="s">
        <v>2448</v>
      </c>
      <c r="N94" s="135" t="s">
        <v>2455</v>
      </c>
      <c r="O94" s="134" t="s">
        <v>2456</v>
      </c>
      <c r="P94" s="137"/>
      <c r="Q94" s="135" t="s">
        <v>2444</v>
      </c>
    </row>
    <row r="95" spans="1:17" s="96" customFormat="1" ht="16.5" customHeight="1" x14ac:dyDescent="0.25">
      <c r="A95" s="134" t="str">
        <f>VLOOKUP(E95,'LISTADO ATM'!$A$2:$C$898,3,0)</f>
        <v>DISTRITO NACIONAL</v>
      </c>
      <c r="B95" s="129" t="s">
        <v>2671</v>
      </c>
      <c r="C95" s="136">
        <v>44330.591458333336</v>
      </c>
      <c r="D95" s="136" t="s">
        <v>2180</v>
      </c>
      <c r="E95" s="124">
        <v>183</v>
      </c>
      <c r="F95" s="159" t="str">
        <f>VLOOKUP(E95,VIP!$A$2:$O13200,2,0)</f>
        <v>DRBR183</v>
      </c>
      <c r="G95" s="134" t="str">
        <f>VLOOKUP(E95,'LISTADO ATM'!$A$2:$B$897,2,0)</f>
        <v>ATM Estación Nativa Km. 22 Aut. Duarte.</v>
      </c>
      <c r="H95" s="134" t="str">
        <f>VLOOKUP(E95,VIP!$A$2:$O18063,7,FALSE)</f>
        <v>N/A</v>
      </c>
      <c r="I95" s="134" t="str">
        <f>VLOOKUP(E95,VIP!$A$2:$O10028,8,FALSE)</f>
        <v>N/A</v>
      </c>
      <c r="J95" s="134" t="str">
        <f>VLOOKUP(E95,VIP!$A$2:$O9978,8,FALSE)</f>
        <v>N/A</v>
      </c>
      <c r="K95" s="134" t="str">
        <f>VLOOKUP(E95,VIP!$A$2:$O13552,6,0)</f>
        <v>N/A</v>
      </c>
      <c r="L95" s="125" t="s">
        <v>2470</v>
      </c>
      <c r="M95" s="135" t="s">
        <v>2448</v>
      </c>
      <c r="N95" s="135" t="s">
        <v>2455</v>
      </c>
      <c r="O95" s="134" t="s">
        <v>2457</v>
      </c>
      <c r="P95" s="137"/>
      <c r="Q95" s="135" t="s">
        <v>2470</v>
      </c>
    </row>
    <row r="96" spans="1:17" s="96" customFormat="1" ht="16.5" customHeight="1" x14ac:dyDescent="0.25">
      <c r="A96" s="134" t="str">
        <f>VLOOKUP(E96,'LISTADO ATM'!$A$2:$C$898,3,0)</f>
        <v>NORTE</v>
      </c>
      <c r="B96" s="129" t="s">
        <v>2670</v>
      </c>
      <c r="C96" s="136">
        <v>44330.593194444446</v>
      </c>
      <c r="D96" s="136" t="s">
        <v>2181</v>
      </c>
      <c r="E96" s="124">
        <v>747</v>
      </c>
      <c r="F96" s="159" t="str">
        <f>VLOOKUP(E96,VIP!$A$2:$O13199,2,0)</f>
        <v>DRBR200</v>
      </c>
      <c r="G96" s="134" t="str">
        <f>VLOOKUP(E96,'LISTADO ATM'!$A$2:$B$897,2,0)</f>
        <v xml:space="preserve">ATM Club BR (Santiago) </v>
      </c>
      <c r="H96" s="134" t="str">
        <f>VLOOKUP(E96,VIP!$A$2:$O18062,7,FALSE)</f>
        <v>Si</v>
      </c>
      <c r="I96" s="134" t="str">
        <f>VLOOKUP(E96,VIP!$A$2:$O10027,8,FALSE)</f>
        <v>Si</v>
      </c>
      <c r="J96" s="134" t="str">
        <f>VLOOKUP(E96,VIP!$A$2:$O9977,8,FALSE)</f>
        <v>Si</v>
      </c>
      <c r="K96" s="134" t="str">
        <f>VLOOKUP(E96,VIP!$A$2:$O13551,6,0)</f>
        <v>SI</v>
      </c>
      <c r="L96" s="125" t="s">
        <v>2245</v>
      </c>
      <c r="M96" s="135" t="s">
        <v>2448</v>
      </c>
      <c r="N96" s="135" t="s">
        <v>2455</v>
      </c>
      <c r="O96" s="134" t="s">
        <v>2618</v>
      </c>
      <c r="P96" s="137"/>
      <c r="Q96" s="135" t="s">
        <v>2245</v>
      </c>
    </row>
    <row r="97" spans="1:17" s="96" customFormat="1" ht="16.5" customHeight="1" x14ac:dyDescent="0.25">
      <c r="A97" s="134" t="str">
        <f>VLOOKUP(E97,'LISTADO ATM'!$A$2:$C$898,3,0)</f>
        <v>NORTE</v>
      </c>
      <c r="B97" s="129" t="s">
        <v>2669</v>
      </c>
      <c r="C97" s="136">
        <v>44330.594884259262</v>
      </c>
      <c r="D97" s="136" t="s">
        <v>2181</v>
      </c>
      <c r="E97" s="124">
        <v>463</v>
      </c>
      <c r="F97" s="159" t="str">
        <f>VLOOKUP(E97,VIP!$A$2:$O13198,2,0)</f>
        <v>DRBR463</v>
      </c>
      <c r="G97" s="134" t="str">
        <f>VLOOKUP(E97,'LISTADO ATM'!$A$2:$B$897,2,0)</f>
        <v xml:space="preserve">ATM La Sirena El Embrujo </v>
      </c>
      <c r="H97" s="134" t="str">
        <f>VLOOKUP(E97,VIP!$A$2:$O18061,7,FALSE)</f>
        <v>Si</v>
      </c>
      <c r="I97" s="134" t="str">
        <f>VLOOKUP(E97,VIP!$A$2:$O10026,8,FALSE)</f>
        <v>Si</v>
      </c>
      <c r="J97" s="134" t="str">
        <f>VLOOKUP(E97,VIP!$A$2:$O9976,8,FALSE)</f>
        <v>Si</v>
      </c>
      <c r="K97" s="134" t="str">
        <f>VLOOKUP(E97,VIP!$A$2:$O13550,6,0)</f>
        <v>NO</v>
      </c>
      <c r="L97" s="125" t="s">
        <v>2245</v>
      </c>
      <c r="M97" s="135" t="s">
        <v>2448</v>
      </c>
      <c r="N97" s="135" t="s">
        <v>2455</v>
      </c>
      <c r="O97" s="134" t="s">
        <v>2618</v>
      </c>
      <c r="P97" s="137"/>
      <c r="Q97" s="135" t="s">
        <v>2245</v>
      </c>
    </row>
    <row r="98" spans="1:17" s="96" customFormat="1" ht="16.5" customHeight="1" x14ac:dyDescent="0.25">
      <c r="A98" s="134" t="str">
        <f>VLOOKUP(E98,'LISTADO ATM'!$A$2:$C$898,3,0)</f>
        <v>SUR</v>
      </c>
      <c r="B98" s="129" t="s">
        <v>2680</v>
      </c>
      <c r="C98" s="136">
        <v>44330.59652777778</v>
      </c>
      <c r="D98" s="136" t="s">
        <v>2474</v>
      </c>
      <c r="E98" s="124">
        <v>885</v>
      </c>
      <c r="F98" s="159" t="str">
        <f>VLOOKUP(E98,VIP!$A$2:$O13207,2,0)</f>
        <v>DRBR885</v>
      </c>
      <c r="G98" s="134" t="str">
        <f>VLOOKUP(E98,'LISTADO ATM'!$A$2:$B$897,2,0)</f>
        <v xml:space="preserve">ATM UNP Rancho Arriba </v>
      </c>
      <c r="H98" s="134" t="str">
        <f>VLOOKUP(E98,VIP!$A$2:$O18070,7,FALSE)</f>
        <v>Si</v>
      </c>
      <c r="I98" s="134" t="str">
        <f>VLOOKUP(E98,VIP!$A$2:$O10035,8,FALSE)</f>
        <v>Si</v>
      </c>
      <c r="J98" s="134" t="str">
        <f>VLOOKUP(E98,VIP!$A$2:$O9985,8,FALSE)</f>
        <v>Si</v>
      </c>
      <c r="K98" s="134" t="str">
        <f>VLOOKUP(E98,VIP!$A$2:$O13559,6,0)</f>
        <v>NO</v>
      </c>
      <c r="L98" s="125" t="s">
        <v>2636</v>
      </c>
      <c r="M98" s="135" t="s">
        <v>2623</v>
      </c>
      <c r="N98" s="135" t="s">
        <v>2637</v>
      </c>
      <c r="O98" s="134" t="s">
        <v>2639</v>
      </c>
      <c r="P98" s="137" t="s">
        <v>2640</v>
      </c>
      <c r="Q98" s="207" t="s">
        <v>2636</v>
      </c>
    </row>
    <row r="99" spans="1:17" s="96" customFormat="1" ht="16.5" customHeight="1" x14ac:dyDescent="0.25">
      <c r="A99" s="134" t="str">
        <f>VLOOKUP(E99,'LISTADO ATM'!$A$2:$C$898,3,0)</f>
        <v>DISTRITO NACIONAL</v>
      </c>
      <c r="B99" s="129" t="s">
        <v>2668</v>
      </c>
      <c r="C99" s="136">
        <v>44330.597407407404</v>
      </c>
      <c r="D99" s="136" t="s">
        <v>2180</v>
      </c>
      <c r="E99" s="124">
        <v>600</v>
      </c>
      <c r="F99" s="159" t="str">
        <f>VLOOKUP(E99,VIP!$A$2:$O13197,2,0)</f>
        <v>DRBR600</v>
      </c>
      <c r="G99" s="134" t="str">
        <f>VLOOKUP(E99,'LISTADO ATM'!$A$2:$B$897,2,0)</f>
        <v>ATM S/M Bravo Hipica</v>
      </c>
      <c r="H99" s="134" t="str">
        <f>VLOOKUP(E99,VIP!$A$2:$O18060,7,FALSE)</f>
        <v>N/A</v>
      </c>
      <c r="I99" s="134" t="str">
        <f>VLOOKUP(E99,VIP!$A$2:$O10025,8,FALSE)</f>
        <v>N/A</v>
      </c>
      <c r="J99" s="134" t="str">
        <f>VLOOKUP(E99,VIP!$A$2:$O9975,8,FALSE)</f>
        <v>N/A</v>
      </c>
      <c r="K99" s="134" t="str">
        <f>VLOOKUP(E99,VIP!$A$2:$O13549,6,0)</f>
        <v>N/A</v>
      </c>
      <c r="L99" s="125" t="s">
        <v>2677</v>
      </c>
      <c r="M99" s="135" t="s">
        <v>2448</v>
      </c>
      <c r="N99" s="135" t="s">
        <v>2455</v>
      </c>
      <c r="O99" s="134" t="s">
        <v>2457</v>
      </c>
      <c r="P99" s="137"/>
      <c r="Q99" s="136">
        <v>44330.613194444442</v>
      </c>
    </row>
    <row r="100" spans="1:17" s="96" customFormat="1" ht="16.5" customHeight="1" x14ac:dyDescent="0.25">
      <c r="A100" s="134" t="str">
        <f>VLOOKUP(E100,'LISTADO ATM'!$A$2:$C$898,3,0)</f>
        <v>NORTE</v>
      </c>
      <c r="B100" s="129" t="s">
        <v>2667</v>
      </c>
      <c r="C100" s="136">
        <v>44330.597997685189</v>
      </c>
      <c r="D100" s="136" t="s">
        <v>2678</v>
      </c>
      <c r="E100" s="124">
        <v>799</v>
      </c>
      <c r="F100" s="159" t="str">
        <f>VLOOKUP(E100,VIP!$A$2:$O13196,2,0)</f>
        <v>DRBR799</v>
      </c>
      <c r="G100" s="134" t="str">
        <f>VLOOKUP(E100,'LISTADO ATM'!$A$2:$B$897,2,0)</f>
        <v xml:space="preserve">ATM Clínica Corominas (Santiago) </v>
      </c>
      <c r="H100" s="134" t="str">
        <f>VLOOKUP(E100,VIP!$A$2:$O18059,7,FALSE)</f>
        <v>Si</v>
      </c>
      <c r="I100" s="134" t="str">
        <f>VLOOKUP(E100,VIP!$A$2:$O10024,8,FALSE)</f>
        <v>Si</v>
      </c>
      <c r="J100" s="134" t="str">
        <f>VLOOKUP(E100,VIP!$A$2:$O9974,8,FALSE)</f>
        <v>Si</v>
      </c>
      <c r="K100" s="134" t="str">
        <f>VLOOKUP(E100,VIP!$A$2:$O13548,6,0)</f>
        <v>NO</v>
      </c>
      <c r="L100" s="125" t="s">
        <v>2444</v>
      </c>
      <c r="M100" s="135" t="s">
        <v>2448</v>
      </c>
      <c r="N100" s="135" t="s">
        <v>2455</v>
      </c>
      <c r="O100" s="134" t="s">
        <v>2679</v>
      </c>
      <c r="P100" s="137"/>
      <c r="Q100" s="135" t="s">
        <v>2444</v>
      </c>
    </row>
    <row r="101" spans="1:17" s="96" customFormat="1" ht="16.5" customHeight="1" x14ac:dyDescent="0.25">
      <c r="A101" s="134" t="str">
        <f>VLOOKUP(E101,'LISTADO ATM'!$A$2:$C$898,3,0)</f>
        <v>DISTRITO NACIONAL</v>
      </c>
      <c r="B101" s="129" t="s">
        <v>2666</v>
      </c>
      <c r="C101" s="136">
        <v>44330.600046296298</v>
      </c>
      <c r="D101" s="136" t="s">
        <v>2451</v>
      </c>
      <c r="E101" s="124">
        <v>949</v>
      </c>
      <c r="F101" s="159" t="str">
        <f>VLOOKUP(E101,VIP!$A$2:$O13195,2,0)</f>
        <v>DRBR23D</v>
      </c>
      <c r="G101" s="134" t="str">
        <f>VLOOKUP(E101,'LISTADO ATM'!$A$2:$B$897,2,0)</f>
        <v xml:space="preserve">ATM S/M Bravo San Isidro Coral Mall </v>
      </c>
      <c r="H101" s="134" t="str">
        <f>VLOOKUP(E101,VIP!$A$2:$O18058,7,FALSE)</f>
        <v>Si</v>
      </c>
      <c r="I101" s="134" t="str">
        <f>VLOOKUP(E101,VIP!$A$2:$O10023,8,FALSE)</f>
        <v>No</v>
      </c>
      <c r="J101" s="134" t="str">
        <f>VLOOKUP(E101,VIP!$A$2:$O9973,8,FALSE)</f>
        <v>No</v>
      </c>
      <c r="K101" s="134" t="str">
        <f>VLOOKUP(E101,VIP!$A$2:$O13547,6,0)</f>
        <v>NO</v>
      </c>
      <c r="L101" s="125" t="s">
        <v>2418</v>
      </c>
      <c r="M101" s="135" t="s">
        <v>2448</v>
      </c>
      <c r="N101" s="135" t="s">
        <v>2455</v>
      </c>
      <c r="O101" s="134" t="s">
        <v>2456</v>
      </c>
      <c r="P101" s="137"/>
      <c r="Q101" s="135" t="s">
        <v>2418</v>
      </c>
    </row>
    <row r="102" spans="1:17" s="96" customFormat="1" ht="16.5" customHeight="1" x14ac:dyDescent="0.25">
      <c r="A102" s="134" t="str">
        <f>VLOOKUP(E102,'LISTADO ATM'!$A$2:$C$898,3,0)</f>
        <v>DISTRITO NACIONAL</v>
      </c>
      <c r="B102" s="129" t="s">
        <v>2665</v>
      </c>
      <c r="C102" s="136">
        <v>44330.601643518516</v>
      </c>
      <c r="D102" s="136" t="s">
        <v>2180</v>
      </c>
      <c r="E102" s="124">
        <v>719</v>
      </c>
      <c r="F102" s="159" t="str">
        <f>VLOOKUP(E102,VIP!$A$2:$O13194,2,0)</f>
        <v>DRBR419</v>
      </c>
      <c r="G102" s="134" t="str">
        <f>VLOOKUP(E102,'LISTADO ATM'!$A$2:$B$897,2,0)</f>
        <v xml:space="preserve">ATM Ayuntamiento Municipal San Luís </v>
      </c>
      <c r="H102" s="134" t="str">
        <f>VLOOKUP(E102,VIP!$A$2:$O18057,7,FALSE)</f>
        <v>Si</v>
      </c>
      <c r="I102" s="134" t="str">
        <f>VLOOKUP(E102,VIP!$A$2:$O10022,8,FALSE)</f>
        <v>Si</v>
      </c>
      <c r="J102" s="134" t="str">
        <f>VLOOKUP(E102,VIP!$A$2:$O9972,8,FALSE)</f>
        <v>Si</v>
      </c>
      <c r="K102" s="134" t="str">
        <f>VLOOKUP(E102,VIP!$A$2:$O13546,6,0)</f>
        <v>NO</v>
      </c>
      <c r="L102" s="125" t="s">
        <v>2426</v>
      </c>
      <c r="M102" s="135" t="s">
        <v>2448</v>
      </c>
      <c r="N102" s="135" t="s">
        <v>2455</v>
      </c>
      <c r="O102" s="134" t="s">
        <v>2457</v>
      </c>
      <c r="P102" s="137"/>
      <c r="Q102" s="208" t="s">
        <v>2426</v>
      </c>
    </row>
    <row r="103" spans="1:17" s="96" customFormat="1" ht="16.5" customHeight="1" x14ac:dyDescent="0.25">
      <c r="A103" s="134" t="str">
        <f>VLOOKUP(E103,'LISTADO ATM'!$A$2:$C$898,3,0)</f>
        <v>DISTRITO NACIONAL</v>
      </c>
      <c r="B103" s="129" t="s">
        <v>2685</v>
      </c>
      <c r="C103" s="136">
        <v>44330.617800925924</v>
      </c>
      <c r="D103" s="136" t="s">
        <v>2180</v>
      </c>
      <c r="E103" s="124">
        <v>225</v>
      </c>
      <c r="F103" s="159" t="str">
        <f>VLOOKUP(E103,VIP!$A$2:$O13200,2,0)</f>
        <v>DRBR225</v>
      </c>
      <c r="G103" s="134" t="str">
        <f>VLOOKUP(E103,'LISTADO ATM'!$A$2:$B$897,2,0)</f>
        <v xml:space="preserve">ATM S/M Nacional Arroyo Hondo </v>
      </c>
      <c r="H103" s="134" t="str">
        <f>VLOOKUP(E103,VIP!$A$2:$O18063,7,FALSE)</f>
        <v>Si</v>
      </c>
      <c r="I103" s="134" t="str">
        <f>VLOOKUP(E103,VIP!$A$2:$O10028,8,FALSE)</f>
        <v>Si</v>
      </c>
      <c r="J103" s="134" t="str">
        <f>VLOOKUP(E103,VIP!$A$2:$O9978,8,FALSE)</f>
        <v>Si</v>
      </c>
      <c r="K103" s="134" t="str">
        <f>VLOOKUP(E103,VIP!$A$2:$O13552,6,0)</f>
        <v>NO</v>
      </c>
      <c r="L103" s="125" t="s">
        <v>2219</v>
      </c>
      <c r="M103" s="135" t="s">
        <v>2448</v>
      </c>
      <c r="N103" s="135" t="s">
        <v>2455</v>
      </c>
      <c r="O103" s="134" t="s">
        <v>2457</v>
      </c>
      <c r="P103" s="137"/>
      <c r="Q103" s="208" t="s">
        <v>2219</v>
      </c>
    </row>
    <row r="104" spans="1:17" s="96" customFormat="1" ht="16.5" customHeight="1" x14ac:dyDescent="0.25">
      <c r="A104" s="134" t="str">
        <f>VLOOKUP(E104,'LISTADO ATM'!$A$2:$C$898,3,0)</f>
        <v>DISTRITO NACIONAL</v>
      </c>
      <c r="B104" s="129" t="s">
        <v>2684</v>
      </c>
      <c r="C104" s="136">
        <v>44330.620868055557</v>
      </c>
      <c r="D104" s="136" t="s">
        <v>2180</v>
      </c>
      <c r="E104" s="124">
        <v>577</v>
      </c>
      <c r="F104" s="159" t="str">
        <f>VLOOKUP(E104,VIP!$A$2:$O13199,2,0)</f>
        <v>DRBR173</v>
      </c>
      <c r="G104" s="134" t="str">
        <f>VLOOKUP(E104,'LISTADO ATM'!$A$2:$B$897,2,0)</f>
        <v xml:space="preserve">ATM Olé Ave. Duarte </v>
      </c>
      <c r="H104" s="134" t="str">
        <f>VLOOKUP(E104,VIP!$A$2:$O18062,7,FALSE)</f>
        <v>Si</v>
      </c>
      <c r="I104" s="134" t="str">
        <f>VLOOKUP(E104,VIP!$A$2:$O10027,8,FALSE)</f>
        <v>Si</v>
      </c>
      <c r="J104" s="134" t="str">
        <f>VLOOKUP(E104,VIP!$A$2:$O9977,8,FALSE)</f>
        <v>Si</v>
      </c>
      <c r="K104" s="134" t="str">
        <f>VLOOKUP(E104,VIP!$A$2:$O13551,6,0)</f>
        <v>SI</v>
      </c>
      <c r="L104" s="125" t="s">
        <v>2219</v>
      </c>
      <c r="M104" s="135" t="s">
        <v>2448</v>
      </c>
      <c r="N104" s="135" t="s">
        <v>2455</v>
      </c>
      <c r="O104" s="134" t="s">
        <v>2457</v>
      </c>
      <c r="P104" s="137"/>
      <c r="Q104" s="208" t="s">
        <v>2219</v>
      </c>
    </row>
    <row r="105" spans="1:17" s="96" customFormat="1" ht="16.5" customHeight="1" x14ac:dyDescent="0.25">
      <c r="A105" s="134" t="str">
        <f>VLOOKUP(E105,'LISTADO ATM'!$A$2:$C$898,3,0)</f>
        <v>ESTE</v>
      </c>
      <c r="B105" s="129" t="s">
        <v>2683</v>
      </c>
      <c r="C105" s="136">
        <v>44330.624861111108</v>
      </c>
      <c r="D105" s="136" t="s">
        <v>2180</v>
      </c>
      <c r="E105" s="124">
        <v>842</v>
      </c>
      <c r="F105" s="159" t="str">
        <f>VLOOKUP(E105,VIP!$A$2:$O13198,2,0)</f>
        <v>DRBR842</v>
      </c>
      <c r="G105" s="134" t="str">
        <f>VLOOKUP(E105,'LISTADO ATM'!$A$2:$B$897,2,0)</f>
        <v xml:space="preserve">ATM Plaza Orense II (La Romana) </v>
      </c>
      <c r="H105" s="134" t="str">
        <f>VLOOKUP(E105,VIP!$A$2:$O18061,7,FALSE)</f>
        <v>Si</v>
      </c>
      <c r="I105" s="134" t="str">
        <f>VLOOKUP(E105,VIP!$A$2:$O10026,8,FALSE)</f>
        <v>Si</v>
      </c>
      <c r="J105" s="134" t="str">
        <f>VLOOKUP(E105,VIP!$A$2:$O9976,8,FALSE)</f>
        <v>Si</v>
      </c>
      <c r="K105" s="134" t="str">
        <f>VLOOKUP(E105,VIP!$A$2:$O13550,6,0)</f>
        <v>NO</v>
      </c>
      <c r="L105" s="125" t="s">
        <v>2245</v>
      </c>
      <c r="M105" s="135" t="s">
        <v>2448</v>
      </c>
      <c r="N105" s="135" t="s">
        <v>2455</v>
      </c>
      <c r="O105" s="134" t="s">
        <v>2457</v>
      </c>
      <c r="P105" s="137"/>
      <c r="Q105" s="208" t="s">
        <v>2245</v>
      </c>
    </row>
    <row r="106" spans="1:17" s="96" customFormat="1" ht="16.5" customHeight="1" x14ac:dyDescent="0.25">
      <c r="A106" s="134" t="str">
        <f>VLOOKUP(E106,'LISTADO ATM'!$A$2:$C$898,3,0)</f>
        <v>DISTRITO NACIONAL</v>
      </c>
      <c r="B106" s="129" t="s">
        <v>2682</v>
      </c>
      <c r="C106" s="136">
        <v>44330.62871527778</v>
      </c>
      <c r="D106" s="136" t="s">
        <v>2451</v>
      </c>
      <c r="E106" s="124">
        <v>793</v>
      </c>
      <c r="F106" s="159" t="str">
        <f>VLOOKUP(E106,VIP!$A$2:$O13197,2,0)</f>
        <v>DRBR793</v>
      </c>
      <c r="G106" s="134" t="str">
        <f>VLOOKUP(E106,'LISTADO ATM'!$A$2:$B$897,2,0)</f>
        <v xml:space="preserve">ATM Centro de Caja Agora Mall </v>
      </c>
      <c r="H106" s="134" t="str">
        <f>VLOOKUP(E106,VIP!$A$2:$O18060,7,FALSE)</f>
        <v>Si</v>
      </c>
      <c r="I106" s="134" t="str">
        <f>VLOOKUP(E106,VIP!$A$2:$O10025,8,FALSE)</f>
        <v>Si</v>
      </c>
      <c r="J106" s="134" t="str">
        <f>VLOOKUP(E106,VIP!$A$2:$O9975,8,FALSE)</f>
        <v>Si</v>
      </c>
      <c r="K106" s="134" t="str">
        <f>VLOOKUP(E106,VIP!$A$2:$O13549,6,0)</f>
        <v>NO</v>
      </c>
      <c r="L106" s="125" t="s">
        <v>2686</v>
      </c>
      <c r="M106" s="135" t="s">
        <v>2448</v>
      </c>
      <c r="N106" s="135" t="s">
        <v>2455</v>
      </c>
      <c r="O106" s="134" t="s">
        <v>2456</v>
      </c>
      <c r="P106" s="137"/>
      <c r="Q106" s="208" t="s">
        <v>2686</v>
      </c>
    </row>
    <row r="107" spans="1:17" s="96" customFormat="1" ht="16.5" customHeight="1" x14ac:dyDescent="0.25">
      <c r="A107" s="134" t="str">
        <f>VLOOKUP(E107,'LISTADO ATM'!$A$2:$C$898,3,0)</f>
        <v>NORTE</v>
      </c>
      <c r="B107" s="129" t="s">
        <v>2681</v>
      </c>
      <c r="C107" s="136">
        <v>44330.634282407409</v>
      </c>
      <c r="D107" s="136" t="s">
        <v>2181</v>
      </c>
      <c r="E107" s="124">
        <v>245</v>
      </c>
      <c r="F107" s="159" t="str">
        <f>VLOOKUP(E107,VIP!$A$2:$O13196,2,0)</f>
        <v>DRBR245</v>
      </c>
      <c r="G107" s="134" t="str">
        <f>VLOOKUP(E107,'LISTADO ATM'!$A$2:$B$897,2,0)</f>
        <v>ATM Boombah Zona Franca Victor Mera</v>
      </c>
      <c r="H107" s="134" t="str">
        <f>VLOOKUP(E107,VIP!$A$2:$O18059,7,FALSE)</f>
        <v>Si</v>
      </c>
      <c r="I107" s="134" t="str">
        <f>VLOOKUP(E107,VIP!$A$2:$O10024,8,FALSE)</f>
        <v>Si</v>
      </c>
      <c r="J107" s="134" t="str">
        <f>VLOOKUP(E107,VIP!$A$2:$O9974,8,FALSE)</f>
        <v>Si</v>
      </c>
      <c r="K107" s="134" t="str">
        <f>VLOOKUP(E107,VIP!$A$2:$O13548,6,0)</f>
        <v>NO</v>
      </c>
      <c r="L107" s="125" t="s">
        <v>2470</v>
      </c>
      <c r="M107" s="135" t="s">
        <v>2448</v>
      </c>
      <c r="N107" s="135" t="s">
        <v>2455</v>
      </c>
      <c r="O107" s="134" t="s">
        <v>2483</v>
      </c>
      <c r="P107" s="137"/>
      <c r="Q107" s="208" t="s">
        <v>2470</v>
      </c>
    </row>
  </sheetData>
  <autoFilter ref="A4:Q4">
    <sortState ref="A5:Q10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8:B1048576 B1:B28">
    <cfRule type="duplicateValues" dxfId="232" priority="194"/>
  </conditionalFormatting>
  <conditionalFormatting sqref="E17:E29">
    <cfRule type="duplicateValues" dxfId="231" priority="192"/>
  </conditionalFormatting>
  <conditionalFormatting sqref="B29">
    <cfRule type="duplicateValues" dxfId="230" priority="189"/>
  </conditionalFormatting>
  <conditionalFormatting sqref="E29">
    <cfRule type="duplicateValues" dxfId="229" priority="188"/>
  </conditionalFormatting>
  <conditionalFormatting sqref="B30">
    <cfRule type="duplicateValues" dxfId="228" priority="183"/>
  </conditionalFormatting>
  <conditionalFormatting sqref="B108:B1048576 B1:B41">
    <cfRule type="duplicateValues" dxfId="227" priority="119601"/>
  </conditionalFormatting>
  <conditionalFormatting sqref="B42:B45">
    <cfRule type="duplicateValues" dxfId="226" priority="173"/>
  </conditionalFormatting>
  <conditionalFormatting sqref="E41:E45">
    <cfRule type="duplicateValues" dxfId="225" priority="172"/>
  </conditionalFormatting>
  <conditionalFormatting sqref="E41:E45">
    <cfRule type="duplicateValues" dxfId="224" priority="171"/>
  </conditionalFormatting>
  <conditionalFormatting sqref="E41:E45">
    <cfRule type="duplicateValues" dxfId="223" priority="169"/>
    <cfRule type="duplicateValues" dxfId="222" priority="170"/>
  </conditionalFormatting>
  <conditionalFormatting sqref="E41:E45">
    <cfRule type="duplicateValues" dxfId="221" priority="168"/>
  </conditionalFormatting>
  <conditionalFormatting sqref="E41:E45">
    <cfRule type="duplicateValues" dxfId="220" priority="167"/>
  </conditionalFormatting>
  <conditionalFormatting sqref="E17:E28">
    <cfRule type="duplicateValues" dxfId="219" priority="119611"/>
  </conditionalFormatting>
  <conditionalFormatting sqref="E30">
    <cfRule type="duplicateValues" dxfId="218" priority="119646"/>
  </conditionalFormatting>
  <conditionalFormatting sqref="E46:E48">
    <cfRule type="duplicateValues" dxfId="217" priority="164"/>
  </conditionalFormatting>
  <conditionalFormatting sqref="E46:E48">
    <cfRule type="duplicateValues" dxfId="216" priority="163"/>
  </conditionalFormatting>
  <conditionalFormatting sqref="E46:E48">
    <cfRule type="duplicateValues" dxfId="215" priority="161"/>
    <cfRule type="duplicateValues" dxfId="214" priority="162"/>
  </conditionalFormatting>
  <conditionalFormatting sqref="E46:E48">
    <cfRule type="duplicateValues" dxfId="213" priority="151"/>
    <cfRule type="duplicateValues" dxfId="212" priority="152"/>
    <cfRule type="duplicateValues" dxfId="211" priority="160"/>
  </conditionalFormatting>
  <conditionalFormatting sqref="B46:B48">
    <cfRule type="duplicateValues" dxfId="210" priority="159"/>
  </conditionalFormatting>
  <conditionalFormatting sqref="E46:E48">
    <cfRule type="duplicateValues" dxfId="209" priority="158"/>
  </conditionalFormatting>
  <conditionalFormatting sqref="E46:E48">
    <cfRule type="duplicateValues" dxfId="208" priority="157"/>
  </conditionalFormatting>
  <conditionalFormatting sqref="E46:E48">
    <cfRule type="duplicateValues" dxfId="207" priority="155"/>
    <cfRule type="duplicateValues" dxfId="206" priority="156"/>
  </conditionalFormatting>
  <conditionalFormatting sqref="E46:E48">
    <cfRule type="duplicateValues" dxfId="205" priority="154"/>
  </conditionalFormatting>
  <conditionalFormatting sqref="E46:E48">
    <cfRule type="duplicateValues" dxfId="204" priority="153"/>
  </conditionalFormatting>
  <conditionalFormatting sqref="E49:E52">
    <cfRule type="duplicateValues" dxfId="203" priority="150"/>
  </conditionalFormatting>
  <conditionalFormatting sqref="E49:E52">
    <cfRule type="duplicateValues" dxfId="202" priority="149"/>
  </conditionalFormatting>
  <conditionalFormatting sqref="E49:E52">
    <cfRule type="duplicateValues" dxfId="201" priority="147"/>
    <cfRule type="duplicateValues" dxfId="200" priority="148"/>
  </conditionalFormatting>
  <conditionalFormatting sqref="E49:E52">
    <cfRule type="duplicateValues" dxfId="199" priority="138"/>
    <cfRule type="duplicateValues" dxfId="198" priority="139"/>
    <cfRule type="duplicateValues" dxfId="197" priority="146"/>
  </conditionalFormatting>
  <conditionalFormatting sqref="E49:E52">
    <cfRule type="duplicateValues" dxfId="196" priority="145"/>
  </conditionalFormatting>
  <conditionalFormatting sqref="E49:E52">
    <cfRule type="duplicateValues" dxfId="195" priority="144"/>
  </conditionalFormatting>
  <conditionalFormatting sqref="E49:E52">
    <cfRule type="duplicateValues" dxfId="194" priority="142"/>
    <cfRule type="duplicateValues" dxfId="193" priority="143"/>
  </conditionalFormatting>
  <conditionalFormatting sqref="E49:E52">
    <cfRule type="duplicateValues" dxfId="192" priority="141"/>
  </conditionalFormatting>
  <conditionalFormatting sqref="E49:E52">
    <cfRule type="duplicateValues" dxfId="191" priority="140"/>
  </conditionalFormatting>
  <conditionalFormatting sqref="E108:E1048576 E1:E52">
    <cfRule type="duplicateValues" dxfId="190" priority="132"/>
  </conditionalFormatting>
  <conditionalFormatting sqref="E108:E1048576 E50:E52 E41:E45 E29:E30 E1:E4">
    <cfRule type="duplicateValues" dxfId="189" priority="119667"/>
  </conditionalFormatting>
  <conditionalFormatting sqref="E108:E1048576 E50:E52 E41:E45 E29:E30 E1:E16">
    <cfRule type="duplicateValues" dxfId="188" priority="119677"/>
  </conditionalFormatting>
  <conditionalFormatting sqref="E108:E1048576 E50:E52 E41:E45 E1:E30">
    <cfRule type="duplicateValues" dxfId="187" priority="119683"/>
    <cfRule type="duplicateValues" dxfId="186" priority="119684"/>
  </conditionalFormatting>
  <conditionalFormatting sqref="E108:E1048576 E50:E52 E1:E45">
    <cfRule type="duplicateValues" dxfId="185" priority="119693"/>
    <cfRule type="duplicateValues" dxfId="184" priority="119694"/>
    <cfRule type="duplicateValues" dxfId="183" priority="119695"/>
  </conditionalFormatting>
  <conditionalFormatting sqref="E108:E1048576 E50:E52">
    <cfRule type="duplicateValues" dxfId="182" priority="119709"/>
  </conditionalFormatting>
  <conditionalFormatting sqref="E5:E12">
    <cfRule type="duplicateValues" dxfId="181" priority="119883"/>
  </conditionalFormatting>
  <conditionalFormatting sqref="E13:E16">
    <cfRule type="duplicateValues" dxfId="180" priority="119911"/>
  </conditionalFormatting>
  <conditionalFormatting sqref="B49:B52">
    <cfRule type="duplicateValues" dxfId="179" priority="128"/>
  </conditionalFormatting>
  <conditionalFormatting sqref="E31:E40">
    <cfRule type="duplicateValues" dxfId="178" priority="119999"/>
  </conditionalFormatting>
  <conditionalFormatting sqref="E31:E40">
    <cfRule type="duplicateValues" dxfId="177" priority="120001"/>
    <cfRule type="duplicateValues" dxfId="176" priority="120002"/>
  </conditionalFormatting>
  <conditionalFormatting sqref="B31:B40">
    <cfRule type="duplicateValues" dxfId="175" priority="120005"/>
  </conditionalFormatting>
  <conditionalFormatting sqref="E70:E71">
    <cfRule type="duplicateValues" dxfId="174" priority="104"/>
  </conditionalFormatting>
  <conditionalFormatting sqref="E70:E71">
    <cfRule type="duplicateValues" dxfId="173" priority="103"/>
  </conditionalFormatting>
  <conditionalFormatting sqref="E70:E71">
    <cfRule type="duplicateValues" dxfId="172" priority="101"/>
    <cfRule type="duplicateValues" dxfId="171" priority="102"/>
  </conditionalFormatting>
  <conditionalFormatting sqref="E70:E71">
    <cfRule type="duplicateValues" dxfId="170" priority="98"/>
    <cfRule type="duplicateValues" dxfId="169" priority="99"/>
    <cfRule type="duplicateValues" dxfId="168" priority="100"/>
  </conditionalFormatting>
  <conditionalFormatting sqref="E70:E71">
    <cfRule type="duplicateValues" dxfId="167" priority="97"/>
  </conditionalFormatting>
  <conditionalFormatting sqref="E70:E71">
    <cfRule type="duplicateValues" dxfId="166" priority="96"/>
  </conditionalFormatting>
  <conditionalFormatting sqref="E70:E71">
    <cfRule type="duplicateValues" dxfId="165" priority="94"/>
    <cfRule type="duplicateValues" dxfId="164" priority="95"/>
  </conditionalFormatting>
  <conditionalFormatting sqref="E70:E71">
    <cfRule type="duplicateValues" dxfId="163" priority="93"/>
  </conditionalFormatting>
  <conditionalFormatting sqref="E70:E71">
    <cfRule type="duplicateValues" dxfId="162" priority="92"/>
  </conditionalFormatting>
  <conditionalFormatting sqref="E70:E71">
    <cfRule type="duplicateValues" dxfId="161" priority="91"/>
  </conditionalFormatting>
  <conditionalFormatting sqref="E70:E71">
    <cfRule type="duplicateValues" dxfId="160" priority="90"/>
  </conditionalFormatting>
  <conditionalFormatting sqref="E70:E71">
    <cfRule type="duplicateValues" dxfId="159" priority="89"/>
  </conditionalFormatting>
  <conditionalFormatting sqref="E70:E71">
    <cfRule type="duplicateValues" dxfId="158" priority="87"/>
    <cfRule type="duplicateValues" dxfId="157" priority="88"/>
  </conditionalFormatting>
  <conditionalFormatting sqref="E70:E71">
    <cfRule type="duplicateValues" dxfId="156" priority="84"/>
    <cfRule type="duplicateValues" dxfId="155" priority="85"/>
    <cfRule type="duplicateValues" dxfId="154" priority="86"/>
  </conditionalFormatting>
  <conditionalFormatting sqref="E70:E71">
    <cfRule type="duplicateValues" dxfId="153" priority="83"/>
  </conditionalFormatting>
  <conditionalFormatting sqref="B70:B71">
    <cfRule type="duplicateValues" dxfId="152" priority="82"/>
  </conditionalFormatting>
  <conditionalFormatting sqref="E68:E69">
    <cfRule type="duplicateValues" dxfId="151" priority="51"/>
  </conditionalFormatting>
  <conditionalFormatting sqref="E68:E69">
    <cfRule type="duplicateValues" dxfId="150" priority="49"/>
    <cfRule type="duplicateValues" dxfId="149" priority="50"/>
  </conditionalFormatting>
  <conditionalFormatting sqref="E68:E69">
    <cfRule type="duplicateValues" dxfId="148" priority="46"/>
    <cfRule type="duplicateValues" dxfId="147" priority="47"/>
    <cfRule type="duplicateValues" dxfId="146" priority="48"/>
  </conditionalFormatting>
  <conditionalFormatting sqref="B68:B69">
    <cfRule type="duplicateValues" dxfId="145" priority="45"/>
  </conditionalFormatting>
  <conditionalFormatting sqref="E66:E67">
    <cfRule type="duplicateValues" dxfId="144" priority="44"/>
  </conditionalFormatting>
  <conditionalFormatting sqref="E66:E67">
    <cfRule type="duplicateValues" dxfId="143" priority="43"/>
  </conditionalFormatting>
  <conditionalFormatting sqref="E66:E67">
    <cfRule type="duplicateValues" dxfId="142" priority="41"/>
    <cfRule type="duplicateValues" dxfId="141" priority="42"/>
  </conditionalFormatting>
  <conditionalFormatting sqref="E66:E67">
    <cfRule type="duplicateValues" dxfId="140" priority="38"/>
    <cfRule type="duplicateValues" dxfId="139" priority="39"/>
    <cfRule type="duplicateValues" dxfId="138" priority="40"/>
  </conditionalFormatting>
  <conditionalFormatting sqref="E66:E67">
    <cfRule type="duplicateValues" dxfId="137" priority="37"/>
  </conditionalFormatting>
  <conditionalFormatting sqref="E66:E67">
    <cfRule type="duplicateValues" dxfId="136" priority="36"/>
  </conditionalFormatting>
  <conditionalFormatting sqref="E66:E67">
    <cfRule type="duplicateValues" dxfId="135" priority="34"/>
    <cfRule type="duplicateValues" dxfId="134" priority="35"/>
  </conditionalFormatting>
  <conditionalFormatting sqref="E66:E67">
    <cfRule type="duplicateValues" dxfId="133" priority="33"/>
  </conditionalFormatting>
  <conditionalFormatting sqref="E66:E67">
    <cfRule type="duplicateValues" dxfId="132" priority="32"/>
  </conditionalFormatting>
  <conditionalFormatting sqref="E66:E67">
    <cfRule type="duplicateValues" dxfId="131" priority="31"/>
  </conditionalFormatting>
  <conditionalFormatting sqref="E66:E67">
    <cfRule type="duplicateValues" dxfId="130" priority="30"/>
  </conditionalFormatting>
  <conditionalFormatting sqref="E66:E67">
    <cfRule type="duplicateValues" dxfId="129" priority="29"/>
  </conditionalFormatting>
  <conditionalFormatting sqref="E66:E67">
    <cfRule type="duplicateValues" dxfId="128" priority="27"/>
    <cfRule type="duplicateValues" dxfId="127" priority="28"/>
  </conditionalFormatting>
  <conditionalFormatting sqref="E66:E67">
    <cfRule type="duplicateValues" dxfId="126" priority="24"/>
    <cfRule type="duplicateValues" dxfId="125" priority="25"/>
    <cfRule type="duplicateValues" dxfId="124" priority="26"/>
  </conditionalFormatting>
  <conditionalFormatting sqref="E66:E67">
    <cfRule type="duplicateValues" dxfId="123" priority="23"/>
  </conditionalFormatting>
  <conditionalFormatting sqref="B66:B67">
    <cfRule type="duplicateValues" dxfId="122" priority="22"/>
  </conditionalFormatting>
  <conditionalFormatting sqref="E72 E53:E63">
    <cfRule type="duplicateValues" dxfId="121" priority="120030"/>
  </conditionalFormatting>
  <conditionalFormatting sqref="E72 E53:E63">
    <cfRule type="duplicateValues" dxfId="120" priority="120032"/>
    <cfRule type="duplicateValues" dxfId="119" priority="120033"/>
  </conditionalFormatting>
  <conditionalFormatting sqref="E72 E53:E63">
    <cfRule type="duplicateValues" dxfId="118" priority="120036"/>
    <cfRule type="duplicateValues" dxfId="117" priority="120037"/>
    <cfRule type="duplicateValues" dxfId="116" priority="120038"/>
  </conditionalFormatting>
  <conditionalFormatting sqref="B72 B53:B63">
    <cfRule type="duplicateValues" dxfId="115" priority="120042"/>
  </conditionalFormatting>
  <conditionalFormatting sqref="E65">
    <cfRule type="duplicateValues" dxfId="114" priority="120067"/>
  </conditionalFormatting>
  <conditionalFormatting sqref="E65">
    <cfRule type="duplicateValues" dxfId="113" priority="120068"/>
    <cfRule type="duplicateValues" dxfId="112" priority="120069"/>
  </conditionalFormatting>
  <conditionalFormatting sqref="E65">
    <cfRule type="duplicateValues" dxfId="111" priority="120070"/>
    <cfRule type="duplicateValues" dxfId="110" priority="120071"/>
    <cfRule type="duplicateValues" dxfId="109" priority="120072"/>
  </conditionalFormatting>
  <conditionalFormatting sqref="B65">
    <cfRule type="duplicateValues" dxfId="108" priority="120073"/>
  </conditionalFormatting>
  <conditionalFormatting sqref="E64">
    <cfRule type="duplicateValues" dxfId="107" priority="120098"/>
  </conditionalFormatting>
  <conditionalFormatting sqref="E64">
    <cfRule type="duplicateValues" dxfId="106" priority="120100"/>
    <cfRule type="duplicateValues" dxfId="105" priority="120101"/>
  </conditionalFormatting>
  <conditionalFormatting sqref="E64">
    <cfRule type="duplicateValues" dxfId="104" priority="120102"/>
    <cfRule type="duplicateValues" dxfId="103" priority="120103"/>
    <cfRule type="duplicateValues" dxfId="102" priority="120104"/>
  </conditionalFormatting>
  <conditionalFormatting sqref="B64">
    <cfRule type="duplicateValues" dxfId="101" priority="120120"/>
  </conditionalFormatting>
  <conditionalFormatting sqref="E53:E63">
    <cfRule type="duplicateValues" dxfId="100" priority="120145"/>
  </conditionalFormatting>
  <conditionalFormatting sqref="E53:E63">
    <cfRule type="duplicateValues" dxfId="99" priority="120148"/>
    <cfRule type="duplicateValues" dxfId="98" priority="120149"/>
  </conditionalFormatting>
  <conditionalFormatting sqref="E53:E63">
    <cfRule type="duplicateValues" dxfId="97" priority="120157"/>
    <cfRule type="duplicateValues" dxfId="96" priority="120158"/>
    <cfRule type="duplicateValues" dxfId="95" priority="120159"/>
  </conditionalFormatting>
  <conditionalFormatting sqref="E73:E90">
    <cfRule type="duplicateValues" dxfId="94" priority="120252"/>
  </conditionalFormatting>
  <conditionalFormatting sqref="E73:E90">
    <cfRule type="duplicateValues" dxfId="93" priority="120253"/>
    <cfRule type="duplicateValues" dxfId="92" priority="120254"/>
  </conditionalFormatting>
  <conditionalFormatting sqref="E73:E90">
    <cfRule type="duplicateValues" dxfId="91" priority="120255"/>
    <cfRule type="duplicateValues" dxfId="90" priority="120256"/>
    <cfRule type="duplicateValues" dxfId="89" priority="120257"/>
  </conditionalFormatting>
  <conditionalFormatting sqref="B73:B90">
    <cfRule type="duplicateValues" dxfId="88" priority="120258"/>
  </conditionalFormatting>
  <conditionalFormatting sqref="E91:E102">
    <cfRule type="duplicateValues" dxfId="87" priority="120382"/>
  </conditionalFormatting>
  <conditionalFormatting sqref="E91:E102">
    <cfRule type="duplicateValues" dxfId="86" priority="120384"/>
    <cfRule type="duplicateValues" dxfId="85" priority="120385"/>
  </conditionalFormatting>
  <conditionalFormatting sqref="E91:E102">
    <cfRule type="duplicateValues" dxfId="84" priority="120388"/>
    <cfRule type="duplicateValues" dxfId="83" priority="120389"/>
    <cfRule type="duplicateValues" dxfId="82" priority="120390"/>
  </conditionalFormatting>
  <conditionalFormatting sqref="B91:B102">
    <cfRule type="duplicateValues" dxfId="81" priority="120394"/>
  </conditionalFormatting>
  <conditionalFormatting sqref="E103:E107">
    <cfRule type="duplicateValues" dxfId="80" priority="120450"/>
  </conditionalFormatting>
  <conditionalFormatting sqref="E103:E107">
    <cfRule type="duplicateValues" dxfId="79" priority="120451"/>
    <cfRule type="duplicateValues" dxfId="78" priority="120452"/>
  </conditionalFormatting>
  <conditionalFormatting sqref="E103:E107">
    <cfRule type="duplicateValues" dxfId="77" priority="120453"/>
    <cfRule type="duplicateValues" dxfId="76" priority="120454"/>
    <cfRule type="duplicateValues" dxfId="75" priority="120455"/>
  </conditionalFormatting>
  <conditionalFormatting sqref="B103:B107">
    <cfRule type="duplicateValues" dxfId="74" priority="12045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16" zoomScale="85" zoomScaleNormal="85" workbookViewId="0">
      <selection activeCell="G8" sqref="G8"/>
    </sheetView>
  </sheetViews>
  <sheetFormatPr baseColWidth="10" defaultColWidth="23.42578125" defaultRowHeight="15" x14ac:dyDescent="0.25"/>
  <cols>
    <col min="1" max="2" width="23.42578125" style="96"/>
    <col min="3" max="3" width="43.7109375" style="96" customWidth="1"/>
    <col min="4" max="5" width="41.42578125" style="96" customWidth="1"/>
    <col min="6" max="16384" width="23.42578125" style="96"/>
  </cols>
  <sheetData>
    <row r="1" spans="1:5" ht="22.5" x14ac:dyDescent="0.25">
      <c r="A1" s="178" t="s">
        <v>2150</v>
      </c>
      <c r="B1" s="179"/>
      <c r="C1" s="179"/>
      <c r="D1" s="179"/>
      <c r="E1" s="180"/>
    </row>
    <row r="2" spans="1:5" ht="25.5" x14ac:dyDescent="0.25">
      <c r="A2" s="181" t="s">
        <v>2453</v>
      </c>
      <c r="B2" s="182"/>
      <c r="C2" s="182"/>
      <c r="D2" s="182"/>
      <c r="E2" s="18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44330.25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44330.708333333336</v>
      </c>
      <c r="C5" s="148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4" t="s">
        <v>2415</v>
      </c>
      <c r="B7" s="185"/>
      <c r="C7" s="185"/>
      <c r="D7" s="185"/>
      <c r="E7" s="186"/>
    </row>
    <row r="8" spans="1:5" ht="18" x14ac:dyDescent="0.25">
      <c r="A8" s="99" t="s">
        <v>15</v>
      </c>
      <c r="B8" s="99" t="s">
        <v>2416</v>
      </c>
      <c r="C8" s="99" t="s">
        <v>46</v>
      </c>
      <c r="D8" s="149" t="s">
        <v>2419</v>
      </c>
      <c r="E8" s="99" t="s">
        <v>2417</v>
      </c>
    </row>
    <row r="9" spans="1:5" ht="36" x14ac:dyDescent="0.25">
      <c r="A9" s="142" t="str">
        <f>VLOOKUP(B9,'[1]LISTADO ATM'!$A$2:$C$821,3,0)</f>
        <v>DISTRITO NACIONAL</v>
      </c>
      <c r="B9" s="127">
        <v>911</v>
      </c>
      <c r="C9" s="129" t="str">
        <f>VLOOKUP(B9,'[1]LISTADO ATM'!$A$2:$B$821,2,0)</f>
        <v xml:space="preserve">ATM Oficina Venezuela II </v>
      </c>
      <c r="D9" s="128" t="s">
        <v>2565</v>
      </c>
      <c r="E9" s="129">
        <v>3335885000</v>
      </c>
    </row>
    <row r="10" spans="1:5" ht="36" x14ac:dyDescent="0.25">
      <c r="A10" s="142" t="str">
        <f>VLOOKUP(B10,'[1]LISTADO ATM'!$A$2:$C$821,3,0)</f>
        <v>SUR</v>
      </c>
      <c r="B10" s="127">
        <v>252</v>
      </c>
      <c r="C10" s="129" t="str">
        <f>VLOOKUP(B10,'[1]LISTADO ATM'!$A$2:$B$821,2,0)</f>
        <v xml:space="preserve">ATM Banco Agrícola (Barahona) </v>
      </c>
      <c r="D10" s="128" t="s">
        <v>2565</v>
      </c>
      <c r="E10" s="131">
        <v>3335886326</v>
      </c>
    </row>
    <row r="11" spans="1:5" ht="36" x14ac:dyDescent="0.25">
      <c r="A11" s="142" t="str">
        <f>VLOOKUP(B11,'[1]LISTADO ATM'!$A$2:$C$821,3,0)</f>
        <v>DISTRITO NACIONAL</v>
      </c>
      <c r="B11" s="127">
        <v>24</v>
      </c>
      <c r="C11" s="129" t="str">
        <f>VLOOKUP(B11,'[1]LISTADO ATM'!$A$2:$B$821,2,0)</f>
        <v xml:space="preserve">ATM Oficina Eusebio Manzueta </v>
      </c>
      <c r="D11" s="128" t="s">
        <v>2565</v>
      </c>
      <c r="E11" s="131">
        <v>3335886433</v>
      </c>
    </row>
    <row r="12" spans="1:5" ht="36" x14ac:dyDescent="0.25">
      <c r="A12" s="142" t="str">
        <f>VLOOKUP(B12,'[1]LISTADO ATM'!$A$2:$C$821,3,0)</f>
        <v>DISTRITO NACIONAL</v>
      </c>
      <c r="B12" s="127">
        <v>813</v>
      </c>
      <c r="C12" s="129" t="str">
        <f>VLOOKUP(B12,'[1]LISTADO ATM'!$A$2:$B$821,2,0)</f>
        <v>ATM Oficina Occidental Mall</v>
      </c>
      <c r="D12" s="128" t="s">
        <v>2565</v>
      </c>
      <c r="E12" s="131">
        <v>3335886432</v>
      </c>
    </row>
    <row r="13" spans="1:5" ht="36" x14ac:dyDescent="0.25">
      <c r="A13" s="142" t="str">
        <f>VLOOKUP(B13,'[1]LISTADO ATM'!$A$2:$C$821,3,0)</f>
        <v>DISTRITO NACIONAL</v>
      </c>
      <c r="B13" s="127">
        <v>745</v>
      </c>
      <c r="C13" s="129" t="str">
        <f>VLOOKUP(B13,'[1]LISTADO ATM'!$A$2:$B$821,2,0)</f>
        <v xml:space="preserve">ATM Oficina Ave. Duarte </v>
      </c>
      <c r="D13" s="128" t="s">
        <v>2565</v>
      </c>
      <c r="E13" s="131">
        <v>3335886516</v>
      </c>
    </row>
    <row r="14" spans="1:5" ht="36" x14ac:dyDescent="0.25">
      <c r="A14" s="142" t="str">
        <f>VLOOKUP(B14,'[1]LISTADO ATM'!$A$2:$C$821,3,0)</f>
        <v>DISTRITO NACIONAL</v>
      </c>
      <c r="B14" s="127">
        <v>515</v>
      </c>
      <c r="C14" s="129" t="str">
        <f>VLOOKUP(B14,'[1]LISTADO ATM'!$A$2:$B$821,2,0)</f>
        <v xml:space="preserve">ATM Oficina Agora Mall I </v>
      </c>
      <c r="D14" s="128" t="s">
        <v>2565</v>
      </c>
      <c r="E14" s="131">
        <v>3335886333</v>
      </c>
    </row>
    <row r="15" spans="1:5" ht="54" x14ac:dyDescent="0.25">
      <c r="A15" s="142" t="str">
        <f>VLOOKUP(B15,'[1]LISTADO ATM'!$A$2:$C$821,3,0)</f>
        <v>DISTRITO NACIONAL</v>
      </c>
      <c r="B15" s="127">
        <v>235</v>
      </c>
      <c r="C15" s="129" t="str">
        <f>VLOOKUP(B15,'[1]LISTADO ATM'!$A$2:$B$821,2,0)</f>
        <v xml:space="preserve">ATM Oficina Multicentro La Sirena San Isidro </v>
      </c>
      <c r="D15" s="128" t="s">
        <v>2565</v>
      </c>
      <c r="E15" s="131">
        <v>3335884999</v>
      </c>
    </row>
    <row r="16" spans="1:5" ht="36" x14ac:dyDescent="0.25">
      <c r="A16" s="142" t="str">
        <f>VLOOKUP(B16,'[1]LISTADO ATM'!$A$2:$C$821,3,0)</f>
        <v>DISTRITO NACIONAL</v>
      </c>
      <c r="B16" s="127">
        <v>436</v>
      </c>
      <c r="C16" s="129" t="str">
        <f>VLOOKUP(B16,'[1]LISTADO ATM'!$A$2:$B$821,2,0)</f>
        <v xml:space="preserve">ATM Autobanco Torre II </v>
      </c>
      <c r="D16" s="128" t="s">
        <v>2565</v>
      </c>
      <c r="E16" s="131">
        <v>3335885877</v>
      </c>
    </row>
    <row r="17" spans="1:5" ht="18" x14ac:dyDescent="0.25">
      <c r="A17" s="142" t="str">
        <f>VLOOKUP(B17,'[1]LISTADO ATM'!$A$2:$C$821,3,0)</f>
        <v>ESTE</v>
      </c>
      <c r="B17" s="127">
        <v>104</v>
      </c>
      <c r="C17" s="129" t="str">
        <f>VLOOKUP(B17,'[1]LISTADO ATM'!$A$2:$B$821,2,0)</f>
        <v xml:space="preserve">ATM Jumbo Higuey </v>
      </c>
      <c r="D17" s="128" t="s">
        <v>2565</v>
      </c>
      <c r="E17" s="131">
        <v>3335885645</v>
      </c>
    </row>
    <row r="18" spans="1:5" ht="36" x14ac:dyDescent="0.25">
      <c r="A18" s="142" t="str">
        <f>VLOOKUP(B18,'[1]LISTADO ATM'!$A$2:$C$821,3,0)</f>
        <v>DISTRITO NACIONAL</v>
      </c>
      <c r="B18" s="127">
        <v>486</v>
      </c>
      <c r="C18" s="129" t="str">
        <f>VLOOKUP(B18,'[1]LISTADO ATM'!$A$2:$B$821,2,0)</f>
        <v xml:space="preserve">ATM Olé La Caleta </v>
      </c>
      <c r="D18" s="128" t="s">
        <v>2565</v>
      </c>
      <c r="E18" s="129">
        <v>3335886107</v>
      </c>
    </row>
    <row r="19" spans="1:5" ht="36" x14ac:dyDescent="0.25">
      <c r="A19" s="142" t="str">
        <f>VLOOKUP(B19,'[1]LISTADO ATM'!$A$2:$C$821,3,0)</f>
        <v>DISTRITO NACIONAL</v>
      </c>
      <c r="B19" s="127">
        <v>721</v>
      </c>
      <c r="C19" s="129" t="str">
        <f>VLOOKUP(B19,'[1]LISTADO ATM'!$A$2:$B$821,2,0)</f>
        <v xml:space="preserve">ATM Oficina Charles de Gaulle II </v>
      </c>
      <c r="D19" s="128" t="s">
        <v>2565</v>
      </c>
      <c r="E19" s="131">
        <v>3335886430</v>
      </c>
    </row>
    <row r="20" spans="1:5" ht="36" x14ac:dyDescent="0.25">
      <c r="A20" s="142" t="str">
        <f>VLOOKUP(B20,'[1]LISTADO ATM'!$A$2:$C$821,3,0)</f>
        <v>NORTE</v>
      </c>
      <c r="B20" s="127">
        <v>333</v>
      </c>
      <c r="C20" s="129" t="str">
        <f>VLOOKUP(B20,'[1]LISTADO ATM'!$A$2:$B$821,2,0)</f>
        <v>ATM Oficina Turey Maimón</v>
      </c>
      <c r="D20" s="128" t="s">
        <v>2565</v>
      </c>
      <c r="E20" s="131">
        <v>3335886434</v>
      </c>
    </row>
    <row r="21" spans="1:5" ht="18" x14ac:dyDescent="0.25">
      <c r="A21" s="142" t="e">
        <f>VLOOKUP(B21,'[1]LISTADO ATM'!$A$2:$C$821,3,0)</f>
        <v>#N/A</v>
      </c>
      <c r="B21" s="127"/>
      <c r="C21" s="129" t="e">
        <f>VLOOKUP(B21,'[1]LISTADO ATM'!$A$2:$B$821,2,0)</f>
        <v>#N/A</v>
      </c>
      <c r="D21" s="128" t="s">
        <v>2565</v>
      </c>
      <c r="E21" s="131"/>
    </row>
    <row r="22" spans="1:5" ht="18" x14ac:dyDescent="0.25">
      <c r="A22" s="142" t="e">
        <f>VLOOKUP(B22,'[1]LISTADO ATM'!$A$2:$C$821,3,0)</f>
        <v>#N/A</v>
      </c>
      <c r="B22" s="127"/>
      <c r="C22" s="129" t="e">
        <f>VLOOKUP(B22,'[1]LISTADO ATM'!$A$2:$B$821,2,0)</f>
        <v>#N/A</v>
      </c>
      <c r="D22" s="128" t="s">
        <v>2565</v>
      </c>
      <c r="E22" s="209"/>
    </row>
    <row r="23" spans="1:5" ht="18.75" thickBot="1" x14ac:dyDescent="0.3">
      <c r="A23" s="100" t="s">
        <v>2477</v>
      </c>
      <c r="B23" s="139">
        <f>COUNT(B9:B22)</f>
        <v>12</v>
      </c>
      <c r="C23" s="190"/>
      <c r="D23" s="191"/>
      <c r="E23" s="192"/>
    </row>
    <row r="24" spans="1:5" x14ac:dyDescent="0.25">
      <c r="B24" s="102"/>
      <c r="E24" s="102"/>
    </row>
    <row r="25" spans="1:5" ht="18" x14ac:dyDescent="0.25">
      <c r="A25" s="184" t="s">
        <v>2478</v>
      </c>
      <c r="B25" s="185"/>
      <c r="C25" s="185"/>
      <c r="D25" s="185"/>
      <c r="E25" s="186"/>
    </row>
    <row r="26" spans="1:5" ht="18" x14ac:dyDescent="0.25">
      <c r="A26" s="99" t="s">
        <v>15</v>
      </c>
      <c r="B26" s="99" t="s">
        <v>2416</v>
      </c>
      <c r="C26" s="99" t="s">
        <v>46</v>
      </c>
      <c r="D26" s="99" t="s">
        <v>2419</v>
      </c>
      <c r="E26" s="99" t="s">
        <v>2417</v>
      </c>
    </row>
    <row r="27" spans="1:5" ht="36" x14ac:dyDescent="0.25">
      <c r="A27" s="97" t="str">
        <f>VLOOKUP(B27,'[1]LISTADO ATM'!$A$2:$C$821,3,0)</f>
        <v>DISTRITO NACIONAL</v>
      </c>
      <c r="B27" s="127">
        <v>85</v>
      </c>
      <c r="C27" s="150" t="str">
        <f>VLOOKUP(B27,'[1]LISTADO ATM'!$A$2:$B$821,2,0)</f>
        <v xml:space="preserve">ATM Oficina San Isidro (Fuerza Aérea) </v>
      </c>
      <c r="D27" s="128" t="s">
        <v>2566</v>
      </c>
      <c r="E27" s="129">
        <v>3335886372</v>
      </c>
    </row>
    <row r="28" spans="1:5" ht="18" x14ac:dyDescent="0.25">
      <c r="A28" s="97" t="e">
        <f>VLOOKUP(B28,'[1]LISTADO ATM'!$A$2:$C$821,3,0)</f>
        <v>#N/A</v>
      </c>
      <c r="B28" s="127"/>
      <c r="C28" s="150" t="e">
        <f>VLOOKUP(B28,'[1]LISTADO ATM'!$A$2:$B$821,2,0)</f>
        <v>#N/A</v>
      </c>
      <c r="D28" s="128" t="s">
        <v>2566</v>
      </c>
      <c r="E28" s="131"/>
    </row>
    <row r="29" spans="1:5" ht="18" x14ac:dyDescent="0.25">
      <c r="A29" s="97" t="e">
        <f>VLOOKUP(B29,'[1]LISTADO ATM'!$A$2:$C$821,3,0)</f>
        <v>#N/A</v>
      </c>
      <c r="B29" s="127"/>
      <c r="C29" s="150" t="e">
        <f>VLOOKUP(B29,'[1]LISTADO ATM'!$A$2:$B$821,2,0)</f>
        <v>#N/A</v>
      </c>
      <c r="D29" s="128" t="s">
        <v>2566</v>
      </c>
      <c r="E29" s="131"/>
    </row>
    <row r="30" spans="1:5" ht="18" x14ac:dyDescent="0.25">
      <c r="A30" s="97" t="e">
        <f>VLOOKUP(B30,'[1]LISTADO ATM'!$A$2:$C$821,3,0)</f>
        <v>#N/A</v>
      </c>
      <c r="B30" s="127"/>
      <c r="C30" s="150" t="e">
        <f>VLOOKUP(B30,'[1]LISTADO ATM'!$A$2:$B$821,2,0)</f>
        <v>#N/A</v>
      </c>
      <c r="D30" s="128" t="s">
        <v>2566</v>
      </c>
      <c r="E30" s="131"/>
    </row>
    <row r="31" spans="1:5" ht="18" x14ac:dyDescent="0.25">
      <c r="A31" s="97" t="e">
        <f>VLOOKUP(B31,'[1]LISTADO ATM'!$A$2:$C$821,3,0)</f>
        <v>#N/A</v>
      </c>
      <c r="B31" s="127"/>
      <c r="C31" s="150" t="e">
        <f>VLOOKUP(B31,'[1]LISTADO ATM'!$A$2:$B$821,2,0)</f>
        <v>#N/A</v>
      </c>
      <c r="D31" s="128" t="s">
        <v>2566</v>
      </c>
      <c r="E31" s="131"/>
    </row>
    <row r="32" spans="1:5" ht="18.75" thickBot="1" x14ac:dyDescent="0.3">
      <c r="A32" s="100" t="s">
        <v>2477</v>
      </c>
      <c r="B32" s="139">
        <f>COUNT(B27:B27)</f>
        <v>1</v>
      </c>
      <c r="C32" s="193"/>
      <c r="D32" s="194"/>
      <c r="E32" s="195"/>
    </row>
    <row r="33" spans="1:5" ht="15.75" thickBot="1" x14ac:dyDescent="0.3">
      <c r="B33" s="102"/>
      <c r="E33" s="102"/>
    </row>
    <row r="34" spans="1:5" ht="18.75" thickBot="1" x14ac:dyDescent="0.3">
      <c r="A34" s="175" t="s">
        <v>2479</v>
      </c>
      <c r="B34" s="176"/>
      <c r="C34" s="176"/>
      <c r="D34" s="176"/>
      <c r="E34" s="177"/>
    </row>
    <row r="35" spans="1:5" ht="18" x14ac:dyDescent="0.25">
      <c r="A35" s="99" t="s">
        <v>15</v>
      </c>
      <c r="B35" s="99" t="s">
        <v>2416</v>
      </c>
      <c r="C35" s="99" t="s">
        <v>46</v>
      </c>
      <c r="D35" s="99" t="s">
        <v>2419</v>
      </c>
      <c r="E35" s="99" t="s">
        <v>2417</v>
      </c>
    </row>
    <row r="36" spans="1:5" ht="36" x14ac:dyDescent="0.25">
      <c r="A36" s="142" t="str">
        <f>VLOOKUP(B36,'[1]LISTADO ATM'!$A$2:$C$821,3,0)</f>
        <v>DISTRITO NACIONAL</v>
      </c>
      <c r="B36" s="127">
        <v>717</v>
      </c>
      <c r="C36" s="129" t="str">
        <f>VLOOKUP(B36,'[1]LISTADO ATM'!$A$2:$B$821,2,0)</f>
        <v xml:space="preserve">ATM Oficina Los Alcarrizos </v>
      </c>
      <c r="D36" s="130" t="s">
        <v>2439</v>
      </c>
      <c r="E36" s="131">
        <v>3335886120</v>
      </c>
    </row>
    <row r="37" spans="1:5" ht="54" x14ac:dyDescent="0.25">
      <c r="A37" s="127" t="str">
        <f>VLOOKUP(B37,'[1]LISTADO ATM'!$A$2:$C$821,3,0)</f>
        <v>DISTRITO NACIONAL</v>
      </c>
      <c r="B37" s="127">
        <v>684</v>
      </c>
      <c r="C37" s="127" t="str">
        <f>VLOOKUP(B37,'[1]LISTADO ATM'!$A$2:$B$821,2,0)</f>
        <v>ATM Estación Texaco Prolongación 27 Febrero</v>
      </c>
      <c r="D37" s="130" t="s">
        <v>2439</v>
      </c>
      <c r="E37" s="131">
        <v>3335886720</v>
      </c>
    </row>
    <row r="38" spans="1:5" ht="36" x14ac:dyDescent="0.25">
      <c r="A38" s="127" t="str">
        <f>VLOOKUP(B38,'[1]LISTADO ATM'!$A$2:$C$821,3,0)</f>
        <v>ESTE</v>
      </c>
      <c r="B38" s="127">
        <v>16</v>
      </c>
      <c r="C38" s="127" t="str">
        <f>VLOOKUP(B38,'[1]LISTADO ATM'!$A$2:$B$821,2,0)</f>
        <v>ATM Estación Texaco Sabana de la Mar</v>
      </c>
      <c r="D38" s="130" t="s">
        <v>2439</v>
      </c>
      <c r="E38" s="131">
        <v>3335886982</v>
      </c>
    </row>
    <row r="39" spans="1:5" ht="36" x14ac:dyDescent="0.25">
      <c r="A39" s="127" t="str">
        <f>VLOOKUP(B39,'[1]LISTADO ATM'!$A$2:$C$821,3,0)</f>
        <v>DISTRITO NACIONAL</v>
      </c>
      <c r="B39" s="127">
        <v>949</v>
      </c>
      <c r="C39" s="127" t="str">
        <f>VLOOKUP(B39,'[1]LISTADO ATM'!$A$2:$B$821,2,0)</f>
        <v xml:space="preserve">ATM S/M Bravo San Isidro Coral Mall </v>
      </c>
      <c r="D39" s="130" t="s">
        <v>2439</v>
      </c>
      <c r="E39" s="131">
        <v>3335887279</v>
      </c>
    </row>
    <row r="40" spans="1:5" ht="18" x14ac:dyDescent="0.25">
      <c r="A40" s="127" t="e">
        <f>VLOOKUP(B40,'[1]LISTADO ATM'!$A$2:$C$821,3,0)</f>
        <v>#N/A</v>
      </c>
      <c r="B40" s="127"/>
      <c r="C40" s="127" t="e">
        <f>VLOOKUP(B40,'[1]LISTADO ATM'!$A$2:$B$821,2,0)</f>
        <v>#N/A</v>
      </c>
      <c r="D40" s="130" t="s">
        <v>2439</v>
      </c>
      <c r="E40" s="131"/>
    </row>
    <row r="41" spans="1:5" ht="18.75" thickBot="1" x14ac:dyDescent="0.3">
      <c r="A41" s="119" t="s">
        <v>2477</v>
      </c>
      <c r="B41" s="139">
        <f>COUNT(B36:B40)</f>
        <v>4</v>
      </c>
      <c r="C41" s="108"/>
      <c r="D41" s="108"/>
      <c r="E41" s="108"/>
    </row>
    <row r="42" spans="1:5" ht="15.75" thickBot="1" x14ac:dyDescent="0.3">
      <c r="B42" s="102"/>
      <c r="E42" s="102"/>
    </row>
    <row r="43" spans="1:5" ht="18.75" thickBot="1" x14ac:dyDescent="0.3">
      <c r="A43" s="175" t="s">
        <v>2556</v>
      </c>
      <c r="B43" s="176"/>
      <c r="C43" s="176"/>
      <c r="D43" s="176"/>
      <c r="E43" s="177"/>
    </row>
    <row r="44" spans="1:5" ht="18" x14ac:dyDescent="0.25">
      <c r="A44" s="99" t="s">
        <v>15</v>
      </c>
      <c r="B44" s="99" t="s">
        <v>2416</v>
      </c>
      <c r="C44" s="99" t="s">
        <v>46</v>
      </c>
      <c r="D44" s="99" t="s">
        <v>2419</v>
      </c>
      <c r="E44" s="99" t="s">
        <v>2417</v>
      </c>
    </row>
    <row r="45" spans="1:5" ht="36" x14ac:dyDescent="0.25">
      <c r="A45" s="97" t="str">
        <f>VLOOKUP(B45,'[1]LISTADO ATM'!$A$2:$C$821,3,0)</f>
        <v>DISTRITO NACIONAL</v>
      </c>
      <c r="B45" s="127">
        <v>563</v>
      </c>
      <c r="C45" s="129" t="str">
        <f>VLOOKUP(B45,'[1]LISTADO ATM'!$A$2:$B$821,2,0)</f>
        <v xml:space="preserve">ATM Base Aérea San Isidro </v>
      </c>
      <c r="D45" s="127" t="s">
        <v>2503</v>
      </c>
      <c r="E45" s="131">
        <v>3335887230</v>
      </c>
    </row>
    <row r="46" spans="1:5" ht="36" x14ac:dyDescent="0.25">
      <c r="A46" s="97" t="str">
        <f>VLOOKUP(B46,'[1]LISTADO ATM'!$A$2:$C$821,3,0)</f>
        <v>NORTE</v>
      </c>
      <c r="B46" s="127">
        <v>799</v>
      </c>
      <c r="C46" s="129" t="str">
        <f>VLOOKUP(B46,'[1]LISTADO ATM'!$A$2:$B$821,2,0)</f>
        <v xml:space="preserve">ATM Clínica Corominas (Santiago) </v>
      </c>
      <c r="D46" s="127" t="s">
        <v>2503</v>
      </c>
      <c r="E46" s="131">
        <v>3335887268</v>
      </c>
    </row>
    <row r="47" spans="1:5" ht="36" x14ac:dyDescent="0.25">
      <c r="A47" s="97" t="e">
        <f>VLOOKUP(B47,'[1]LISTADO ATM'!$A$2:$C$821,3,0)</f>
        <v>#N/A</v>
      </c>
      <c r="B47" s="127"/>
      <c r="C47" s="129" t="e">
        <f>VLOOKUP(B47,'[1]LISTADO ATM'!$A$2:$B$821,2,0)</f>
        <v>#N/A</v>
      </c>
      <c r="D47" s="127" t="s">
        <v>2503</v>
      </c>
      <c r="E47" s="131"/>
    </row>
    <row r="48" spans="1:5" ht="18.75" thickBot="1" x14ac:dyDescent="0.3">
      <c r="A48" s="100"/>
      <c r="B48" s="139">
        <f>COUNT(B45:B47)</f>
        <v>2</v>
      </c>
      <c r="C48" s="108"/>
      <c r="D48" s="156"/>
      <c r="E48" s="157"/>
    </row>
    <row r="49" spans="1:5" ht="15.75" thickBot="1" x14ac:dyDescent="0.3">
      <c r="B49" s="102"/>
      <c r="E49" s="102"/>
    </row>
    <row r="50" spans="1:5" ht="18" x14ac:dyDescent="0.25">
      <c r="A50" s="187" t="s">
        <v>2480</v>
      </c>
      <c r="B50" s="188"/>
      <c r="C50" s="188"/>
      <c r="D50" s="188"/>
      <c r="E50" s="189"/>
    </row>
    <row r="51" spans="1:5" ht="18" x14ac:dyDescent="0.25">
      <c r="A51" s="99" t="s">
        <v>15</v>
      </c>
      <c r="B51" s="99" t="s">
        <v>2416</v>
      </c>
      <c r="C51" s="101" t="s">
        <v>46</v>
      </c>
      <c r="D51" s="132" t="s">
        <v>2419</v>
      </c>
      <c r="E51" s="149" t="s">
        <v>2417</v>
      </c>
    </row>
    <row r="52" spans="1:5" ht="36" x14ac:dyDescent="0.25">
      <c r="A52" s="97" t="str">
        <f>VLOOKUP(B52,'[1]LISTADO ATM'!$A$2:$C$821,3,0)</f>
        <v>ESTE</v>
      </c>
      <c r="B52" s="127">
        <v>912</v>
      </c>
      <c r="C52" s="129" t="str">
        <f>VLOOKUP(B52,'[1]LISTADO ATM'!$A$2:$B$821,2,0)</f>
        <v xml:space="preserve">ATM Oficina San Pedro II </v>
      </c>
      <c r="D52" s="140" t="s">
        <v>2574</v>
      </c>
      <c r="E52" s="129">
        <v>3335886405</v>
      </c>
    </row>
    <row r="53" spans="1:5" ht="36" x14ac:dyDescent="0.25">
      <c r="A53" s="97" t="str">
        <f>VLOOKUP(B53,'[1]LISTADO ATM'!$A$2:$C$821,3,0)</f>
        <v>DISTRITO NACIONAL</v>
      </c>
      <c r="B53" s="127">
        <v>793</v>
      </c>
      <c r="C53" s="129" t="str">
        <f>VLOOKUP(B53,'[1]LISTADO ATM'!$A$2:$B$821,2,0)</f>
        <v xml:space="preserve">ATM Centro de Caja Agora Mall </v>
      </c>
      <c r="D53" s="125" t="s">
        <v>2687</v>
      </c>
      <c r="E53" s="129">
        <v>3335887383</v>
      </c>
    </row>
    <row r="54" spans="1:5" ht="18" x14ac:dyDescent="0.25">
      <c r="A54" s="97" t="e">
        <f>VLOOKUP(B54,'[1]LISTADO ATM'!$A$2:$C$821,3,0)</f>
        <v>#N/A</v>
      </c>
      <c r="B54" s="127"/>
      <c r="C54" s="129" t="e">
        <f>VLOOKUP(B54,'[1]LISTADO ATM'!$A$2:$B$821,2,0)</f>
        <v>#N/A</v>
      </c>
      <c r="D54" s="140"/>
      <c r="E54" s="129"/>
    </row>
    <row r="55" spans="1:5" ht="18" x14ac:dyDescent="0.25">
      <c r="A55" s="97" t="e">
        <f>VLOOKUP(B55,'[1]LISTADO ATM'!$A$2:$C$821,3,0)</f>
        <v>#N/A</v>
      </c>
      <c r="B55" s="127"/>
      <c r="C55" s="129" t="e">
        <f>VLOOKUP(B55,'[1]LISTADO ATM'!$A$2:$B$821,2,0)</f>
        <v>#N/A</v>
      </c>
      <c r="D55" s="140"/>
      <c r="E55" s="129"/>
    </row>
    <row r="56" spans="1:5" ht="18" x14ac:dyDescent="0.25">
      <c r="A56" s="97" t="e">
        <f>VLOOKUP(B56,'[1]LISTADO ATM'!$A$2:$C$821,3,0)</f>
        <v>#N/A</v>
      </c>
      <c r="B56" s="127"/>
      <c r="C56" s="129" t="e">
        <f>VLOOKUP(B56,'[1]LISTADO ATM'!$A$2:$B$821,2,0)</f>
        <v>#N/A</v>
      </c>
      <c r="D56" s="140"/>
      <c r="E56" s="129"/>
    </row>
    <row r="57" spans="1:5" ht="18" x14ac:dyDescent="0.25">
      <c r="A57" s="97" t="e">
        <f>VLOOKUP(B57,'[1]LISTADO ATM'!$A$2:$C$821,3,0)</f>
        <v>#N/A</v>
      </c>
      <c r="B57" s="127"/>
      <c r="C57" s="129" t="e">
        <f>VLOOKUP(B57,'[1]LISTADO ATM'!$A$2:$B$821,2,0)</f>
        <v>#N/A</v>
      </c>
      <c r="D57" s="140"/>
      <c r="E57" s="129"/>
    </row>
    <row r="58" spans="1:5" ht="18.75" thickBot="1" x14ac:dyDescent="0.3">
      <c r="A58" s="100" t="s">
        <v>2477</v>
      </c>
      <c r="B58" s="139">
        <f>COUNT(B52:B57)</f>
        <v>2</v>
      </c>
      <c r="C58" s="108"/>
      <c r="D58" s="133"/>
      <c r="E58" s="133"/>
    </row>
    <row r="59" spans="1:5" ht="15.75" thickBot="1" x14ac:dyDescent="0.3">
      <c r="B59" s="102"/>
      <c r="E59" s="102"/>
    </row>
    <row r="60" spans="1:5" ht="18.75" thickBot="1" x14ac:dyDescent="0.3">
      <c r="A60" s="173" t="s">
        <v>2481</v>
      </c>
      <c r="B60" s="174"/>
      <c r="C60" s="96" t="s">
        <v>2412</v>
      </c>
      <c r="D60" s="102"/>
      <c r="E60" s="102"/>
    </row>
    <row r="61" spans="1:5" ht="18.75" thickBot="1" x14ac:dyDescent="0.3">
      <c r="A61" s="143">
        <f>+B41+B48+B58</f>
        <v>8</v>
      </c>
      <c r="B61" s="144"/>
    </row>
    <row r="62" spans="1:5" ht="15.75" thickBot="1" x14ac:dyDescent="0.3">
      <c r="B62" s="102"/>
      <c r="E62" s="102"/>
    </row>
    <row r="63" spans="1:5" ht="18.75" thickBot="1" x14ac:dyDescent="0.3">
      <c r="A63" s="175" t="s">
        <v>2482</v>
      </c>
      <c r="B63" s="176"/>
      <c r="C63" s="176"/>
      <c r="D63" s="176"/>
      <c r="E63" s="177"/>
    </row>
    <row r="64" spans="1:5" ht="18" x14ac:dyDescent="0.25">
      <c r="A64" s="103" t="s">
        <v>15</v>
      </c>
      <c r="B64" s="149" t="s">
        <v>2416</v>
      </c>
      <c r="C64" s="101" t="s">
        <v>46</v>
      </c>
      <c r="D64" s="169" t="s">
        <v>2419</v>
      </c>
      <c r="E64" s="170"/>
    </row>
    <row r="65" spans="1:5" ht="36" x14ac:dyDescent="0.25">
      <c r="A65" s="127" t="str">
        <f>VLOOKUP(B65,'[1]LISTADO ATM'!$A$2:$C$821,3,0)</f>
        <v>ESTE</v>
      </c>
      <c r="B65" s="127">
        <v>213</v>
      </c>
      <c r="C65" s="127" t="str">
        <f>VLOOKUP(B65,'[1]LISTADO ATM'!$A$2:$B$821,2,0)</f>
        <v xml:space="preserve">ATM Almacenes Iberia (La Romana) </v>
      </c>
      <c r="D65" s="171" t="s">
        <v>2577</v>
      </c>
      <c r="E65" s="172"/>
    </row>
    <row r="66" spans="1:5" ht="36" x14ac:dyDescent="0.25">
      <c r="A66" s="127" t="str">
        <f>VLOOKUP(B66,'[1]LISTADO ATM'!$A$2:$C$821,3,0)</f>
        <v>NORTE</v>
      </c>
      <c r="B66" s="127">
        <v>903</v>
      </c>
      <c r="C66" s="127" t="str">
        <f>VLOOKUP(B66,'[1]LISTADO ATM'!$A$2:$B$821,2,0)</f>
        <v xml:space="preserve">ATM Oficina La Vega Real I </v>
      </c>
      <c r="D66" s="171" t="s">
        <v>2484</v>
      </c>
      <c r="E66" s="172"/>
    </row>
    <row r="67" spans="1:5" ht="36" x14ac:dyDescent="0.25">
      <c r="A67" s="127" t="str">
        <f>VLOOKUP(B67,'[1]LISTADO ATM'!$A$2:$C$821,3,0)</f>
        <v>DISTRITO NACIONAL</v>
      </c>
      <c r="B67" s="127">
        <v>57</v>
      </c>
      <c r="C67" s="127" t="str">
        <f>VLOOKUP(B67,'[1]LISTADO ATM'!$A$2:$B$821,2,0)</f>
        <v xml:space="preserve">ATM Oficina Malecon Center </v>
      </c>
      <c r="D67" s="171" t="s">
        <v>2578</v>
      </c>
      <c r="E67" s="172"/>
    </row>
    <row r="68" spans="1:5" ht="36" x14ac:dyDescent="0.25">
      <c r="A68" s="127" t="str">
        <f>VLOOKUP(B68,'[1]LISTADO ATM'!$A$2:$C$821,3,0)</f>
        <v>DISTRITO NACIONAL</v>
      </c>
      <c r="B68" s="127">
        <v>577</v>
      </c>
      <c r="C68" s="127" t="str">
        <f>VLOOKUP(B68,'[1]LISTADO ATM'!$A$2:$B$821,2,0)</f>
        <v xml:space="preserve">ATM Olé Ave. Duarte </v>
      </c>
      <c r="D68" s="171" t="s">
        <v>2577</v>
      </c>
      <c r="E68" s="172"/>
    </row>
    <row r="69" spans="1:5" ht="36" x14ac:dyDescent="0.25">
      <c r="A69" s="127" t="str">
        <f>VLOOKUP(B69,'[1]LISTADO ATM'!$A$2:$C$821,3,0)</f>
        <v>NORTE</v>
      </c>
      <c r="B69" s="127">
        <v>315</v>
      </c>
      <c r="C69" s="127" t="str">
        <f>VLOOKUP(B69,'[1]LISTADO ATM'!$A$2:$B$821,2,0)</f>
        <v xml:space="preserve">ATM Oficina Estrella Sadalá </v>
      </c>
      <c r="D69" s="171" t="s">
        <v>2577</v>
      </c>
      <c r="E69" s="172"/>
    </row>
    <row r="70" spans="1:5" ht="36" x14ac:dyDescent="0.25">
      <c r="A70" s="127" t="str">
        <f>VLOOKUP(B70,'[1]LISTADO ATM'!$A$2:$C$821,3,0)</f>
        <v>DISTRITO NACIONAL</v>
      </c>
      <c r="B70" s="127">
        <v>382</v>
      </c>
      <c r="C70" s="127" t="str">
        <f>VLOOKUP(B70,'[1]LISTADO ATM'!$A$2:$B$821,2,0)</f>
        <v>ATM Estación del Metro María Montés</v>
      </c>
      <c r="D70" s="171" t="s">
        <v>2484</v>
      </c>
      <c r="E70" s="172"/>
    </row>
    <row r="71" spans="1:5" ht="36" x14ac:dyDescent="0.25">
      <c r="A71" s="127" t="str">
        <f>VLOOKUP(B71,'[1]LISTADO ATM'!$A$2:$C$821,3,0)</f>
        <v>ESTE</v>
      </c>
      <c r="B71" s="127">
        <v>613</v>
      </c>
      <c r="C71" s="127" t="str">
        <f>VLOOKUP(B71,'[1]LISTADO ATM'!$A$2:$B$821,2,0)</f>
        <v xml:space="preserve">ATM Almacenes Zaglul (La Altagracia) </v>
      </c>
      <c r="D71" s="171" t="s">
        <v>2577</v>
      </c>
      <c r="E71" s="172"/>
    </row>
    <row r="72" spans="1:5" ht="36" x14ac:dyDescent="0.25">
      <c r="A72" s="127" t="str">
        <f>VLOOKUP(B72,'[1]LISTADO ATM'!$A$2:$C$821,3,0)</f>
        <v>DISTRITO NACIONAL</v>
      </c>
      <c r="B72" s="127">
        <v>39</v>
      </c>
      <c r="C72" s="127" t="str">
        <f>VLOOKUP(B72,'[1]LISTADO ATM'!$A$2:$B$821,2,0)</f>
        <v xml:space="preserve">ATM Oficina Ovando </v>
      </c>
      <c r="D72" s="171" t="s">
        <v>2484</v>
      </c>
      <c r="E72" s="172"/>
    </row>
    <row r="73" spans="1:5" ht="36" x14ac:dyDescent="0.25">
      <c r="A73" s="127" t="str">
        <f>VLOOKUP(B73,'[1]LISTADO ATM'!$A$2:$C$821,3,0)</f>
        <v>NORTE</v>
      </c>
      <c r="B73" s="127">
        <v>63</v>
      </c>
      <c r="C73" s="127" t="str">
        <f>VLOOKUP(B73,'[1]LISTADO ATM'!$A$2:$B$821,2,0)</f>
        <v xml:space="preserve">ATM Oficina Villa Vásquez (Montecristi) </v>
      </c>
      <c r="D73" s="171" t="s">
        <v>2484</v>
      </c>
      <c r="E73" s="172"/>
    </row>
    <row r="74" spans="1:5" ht="36" x14ac:dyDescent="0.25">
      <c r="A74" s="127" t="str">
        <f>VLOOKUP(B74,'[1]LISTADO ATM'!$A$2:$C$821,3,0)</f>
        <v>DISTRITO NACIONAL</v>
      </c>
      <c r="B74" s="127">
        <v>409</v>
      </c>
      <c r="C74" s="127" t="str">
        <f>VLOOKUP(B74,'[1]LISTADO ATM'!$A$2:$B$821,2,0)</f>
        <v xml:space="preserve">ATM Oficina Las Palmas de Herrera I </v>
      </c>
      <c r="D74" s="171" t="s">
        <v>2484</v>
      </c>
      <c r="E74" s="172"/>
    </row>
    <row r="75" spans="1:5" ht="36" x14ac:dyDescent="0.25">
      <c r="A75" s="127" t="str">
        <f>VLOOKUP(B75,'[1]LISTADO ATM'!$A$2:$C$821,3,0)</f>
        <v>DISTRITO NACIONAL</v>
      </c>
      <c r="B75" s="127">
        <v>715</v>
      </c>
      <c r="C75" s="127" t="str">
        <f>VLOOKUP(B75,'[1]LISTADO ATM'!$A$2:$B$821,2,0)</f>
        <v xml:space="preserve">ATM Oficina 27 de Febrero (Lobby) </v>
      </c>
      <c r="D75" s="171" t="s">
        <v>2484</v>
      </c>
      <c r="E75" s="172"/>
    </row>
    <row r="76" spans="1:5" ht="18" x14ac:dyDescent="0.25">
      <c r="A76" s="127" t="e">
        <f>VLOOKUP(B76,'[1]LISTADO ATM'!$A$2:$C$821,3,0)</f>
        <v>#N/A</v>
      </c>
      <c r="B76" s="127"/>
      <c r="C76" s="127" t="e">
        <f>VLOOKUP(B76,'[1]LISTADO ATM'!$A$2:$B$821,2,0)</f>
        <v>#N/A</v>
      </c>
      <c r="D76" s="158"/>
      <c r="E76" s="159"/>
    </row>
    <row r="77" spans="1:5" ht="18" x14ac:dyDescent="0.25">
      <c r="A77" s="127" t="e">
        <f>VLOOKUP(B77,'[1]LISTADO ATM'!$A$2:$C$821,3,0)</f>
        <v>#N/A</v>
      </c>
      <c r="B77" s="127"/>
      <c r="C77" s="127" t="e">
        <f>VLOOKUP(B77,'[1]LISTADO ATM'!$A$2:$B$821,2,0)</f>
        <v>#N/A</v>
      </c>
      <c r="D77" s="158"/>
      <c r="E77" s="159"/>
    </row>
    <row r="78" spans="1:5" ht="18" x14ac:dyDescent="0.25">
      <c r="A78" s="127" t="e">
        <f>VLOOKUP(B78,'[1]LISTADO ATM'!$A$2:$C$821,3,0)</f>
        <v>#N/A</v>
      </c>
      <c r="B78" s="127"/>
      <c r="C78" s="127" t="e">
        <f>VLOOKUP(B78,'[1]LISTADO ATM'!$A$2:$B$821,2,0)</f>
        <v>#N/A</v>
      </c>
      <c r="D78" s="158"/>
      <c r="E78" s="159"/>
    </row>
    <row r="79" spans="1:5" ht="18" x14ac:dyDescent="0.25">
      <c r="A79" s="127" t="e">
        <f>VLOOKUP(B79,'[1]LISTADO ATM'!$A$2:$C$821,3,0)</f>
        <v>#N/A</v>
      </c>
      <c r="B79" s="127"/>
      <c r="C79" s="127" t="e">
        <f>VLOOKUP(B79,'[1]LISTADO ATM'!$A$2:$B$821,2,0)</f>
        <v>#N/A</v>
      </c>
      <c r="D79" s="171"/>
      <c r="E79" s="172"/>
    </row>
    <row r="80" spans="1:5" ht="18.75" thickBot="1" x14ac:dyDescent="0.3">
      <c r="A80" s="100"/>
      <c r="B80" s="139">
        <f>COUNT(B65:B79)</f>
        <v>11</v>
      </c>
      <c r="C80" s="110"/>
      <c r="D80" s="110"/>
      <c r="E80" s="111"/>
    </row>
  </sheetData>
  <mergeCells count="24">
    <mergeCell ref="D71:E71"/>
    <mergeCell ref="D72:E72"/>
    <mergeCell ref="D66:E66"/>
    <mergeCell ref="D67:E67"/>
    <mergeCell ref="D68:E68"/>
    <mergeCell ref="D69:E69"/>
    <mergeCell ref="D70:E70"/>
    <mergeCell ref="A50:E50"/>
    <mergeCell ref="A60:B60"/>
    <mergeCell ref="A63:E63"/>
    <mergeCell ref="D64:E64"/>
    <mergeCell ref="D65:E65"/>
    <mergeCell ref="A1:E1"/>
    <mergeCell ref="A2:E2"/>
    <mergeCell ref="A7:E7"/>
    <mergeCell ref="C23:E23"/>
    <mergeCell ref="A25:E25"/>
    <mergeCell ref="C32:E32"/>
    <mergeCell ref="A34:E34"/>
    <mergeCell ref="A43:E43"/>
    <mergeCell ref="D73:E73"/>
    <mergeCell ref="D74:E74"/>
    <mergeCell ref="D75:E75"/>
    <mergeCell ref="D79:E79"/>
  </mergeCells>
  <phoneticPr fontId="46" type="noConversion"/>
  <conditionalFormatting sqref="B1:B80">
    <cfRule type="duplicateValues" dxfId="12" priority="13"/>
  </conditionalFormatting>
  <conditionalFormatting sqref="E79:E80 E1:E70">
    <cfRule type="duplicateValues" dxfId="11" priority="11"/>
    <cfRule type="duplicateValues" dxfId="10" priority="12"/>
  </conditionalFormatting>
  <conditionalFormatting sqref="E71">
    <cfRule type="duplicateValues" dxfId="9" priority="9"/>
    <cfRule type="duplicateValues" dxfId="8" priority="10"/>
  </conditionalFormatting>
  <conditionalFormatting sqref="E72">
    <cfRule type="duplicateValues" dxfId="7" priority="7"/>
    <cfRule type="duplicateValues" dxfId="6" priority="8"/>
  </conditionalFormatting>
  <conditionalFormatting sqref="E73 E76:E78">
    <cfRule type="duplicateValues" dxfId="5" priority="5"/>
    <cfRule type="duplicateValues" dxfId="4" priority="6"/>
  </conditionalFormatting>
  <conditionalFormatting sqref="E74">
    <cfRule type="duplicateValues" dxfId="3" priority="3"/>
    <cfRule type="duplicateValues" dxfId="2" priority="4"/>
  </conditionalFormatting>
  <conditionalFormatting sqref="E7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2564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2570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3" priority="2"/>
  </conditionalFormatting>
  <conditionalFormatting sqref="A827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2422</v>
      </c>
      <c r="B1" s="197"/>
      <c r="C1" s="197"/>
      <c r="D1" s="197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2432</v>
      </c>
      <c r="B18" s="197"/>
      <c r="C18" s="197"/>
      <c r="D18" s="197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1" priority="119326"/>
  </conditionalFormatting>
  <conditionalFormatting sqref="B33">
    <cfRule type="duplicateValues" dxfId="70" priority="119327"/>
    <cfRule type="duplicateValues" dxfId="69" priority="119328"/>
  </conditionalFormatting>
  <conditionalFormatting sqref="A33">
    <cfRule type="duplicateValues" dxfId="68" priority="119340"/>
  </conditionalFormatting>
  <conditionalFormatting sqref="A33">
    <cfRule type="duplicateValues" dxfId="67" priority="119341"/>
    <cfRule type="duplicateValues" dxfId="66" priority="119342"/>
  </conditionalFormatting>
  <conditionalFormatting sqref="B4:B8">
    <cfRule type="duplicateValues" dxfId="65" priority="6"/>
  </conditionalFormatting>
  <conditionalFormatting sqref="B4:B8">
    <cfRule type="duplicateValues" dxfId="64" priority="5"/>
  </conditionalFormatting>
  <conditionalFormatting sqref="A3:A8">
    <cfRule type="duplicateValues" dxfId="63" priority="3"/>
    <cfRule type="duplicateValues" dxfId="62" priority="4"/>
  </conditionalFormatting>
  <conditionalFormatting sqref="B3">
    <cfRule type="duplicateValues" dxfId="61" priority="2"/>
  </conditionalFormatting>
  <conditionalFormatting sqref="B3">
    <cfRule type="duplicateValues" dxfId="6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6.0137962962981 días</v>
      </c>
      <c r="B3" s="131" t="s">
        <v>2568</v>
      </c>
      <c r="C3" s="136">
        <v>44323.986203703702</v>
      </c>
      <c r="D3" s="136" t="s">
        <v>2181</v>
      </c>
      <c r="E3" s="124">
        <v>142</v>
      </c>
      <c r="F3" s="141" t="str">
        <f>VLOOKUP(E3,'LISTADO ATM'!$A$2:$B$818,2,0)</f>
        <v xml:space="preserve">ATM Centro de Caja Galerías Bonao </v>
      </c>
      <c r="G3" s="141" t="str">
        <f>VLOOKUP(E3,VIP!$A$2:$O4509,6,0)</f>
        <v>SI</v>
      </c>
      <c r="H3" s="141" t="str">
        <f>VLOOKUP(E3,VIP!$A$2:$O4541,7,FALSE)</f>
        <v>Si</v>
      </c>
      <c r="I3" s="141" t="str">
        <f>VLOOKUP(E3,VIP!$A$2:$O4418,8,FALSE)</f>
        <v>Si</v>
      </c>
      <c r="J3" s="141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5.41101851852 días</v>
      </c>
      <c r="B4" s="131" t="s">
        <v>2569</v>
      </c>
      <c r="C4" s="136">
        <v>44324.58898148148</v>
      </c>
      <c r="D4" s="136" t="s">
        <v>2180</v>
      </c>
      <c r="E4" s="124">
        <v>45</v>
      </c>
      <c r="F4" s="141" t="str">
        <f>VLOOKUP(E4,'LISTADO ATM'!$A$2:$B$818,2,0)</f>
        <v xml:space="preserve">ATM Oficina Tamayo </v>
      </c>
      <c r="G4" s="141" t="str">
        <f>VLOOKUP(E4,VIP!$A$2:$O4511,6,0)</f>
        <v>SI</v>
      </c>
      <c r="H4" s="141" t="str">
        <f>VLOOKUP(E4,VIP!$A$2:$O4543,7,FALSE)</f>
        <v>Si</v>
      </c>
      <c r="I4" s="141" t="str">
        <f>VLOOKUP(E4,VIP!$A$2:$O4420,8,FALSE)</f>
        <v>Si</v>
      </c>
      <c r="J4" s="141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4.83244212962745 días</v>
      </c>
      <c r="B5" s="131" t="s">
        <v>2573</v>
      </c>
      <c r="C5" s="136">
        <v>44325.167557870373</v>
      </c>
      <c r="D5" s="136" t="s">
        <v>2180</v>
      </c>
      <c r="E5" s="124">
        <v>812</v>
      </c>
      <c r="F5" s="141" t="str">
        <f>VLOOKUP(E5,'LISTADO ATM'!$A$2:$B$818,2,0)</f>
        <v xml:space="preserve">ATM Canasta del Pueblo </v>
      </c>
      <c r="G5" s="141" t="str">
        <f>VLOOKUP(E5,VIP!$A$2:$O4512,6,0)</f>
        <v>NO</v>
      </c>
      <c r="H5" s="141" t="str">
        <f>VLOOKUP(E5,VIP!$A$2:$O4544,7,FALSE)</f>
        <v>Si</v>
      </c>
      <c r="I5" s="141" t="str">
        <f>VLOOKUP(E5,VIP!$A$2:$O4421,8,FALSE)</f>
        <v>Si</v>
      </c>
      <c r="J5" s="141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44330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44330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44330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44330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44330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9" priority="99258"/>
  </conditionalFormatting>
  <conditionalFormatting sqref="B9">
    <cfRule type="duplicateValues" dxfId="58" priority="42"/>
    <cfRule type="duplicateValues" dxfId="57" priority="43"/>
    <cfRule type="duplicateValues" dxfId="56" priority="44"/>
  </conditionalFormatting>
  <conditionalFormatting sqref="B9">
    <cfRule type="duplicateValues" dxfId="55" priority="41"/>
  </conditionalFormatting>
  <conditionalFormatting sqref="B9">
    <cfRule type="duplicateValues" dxfId="54" priority="39"/>
    <cfRule type="duplicateValues" dxfId="53" priority="40"/>
  </conditionalFormatting>
  <conditionalFormatting sqref="B9">
    <cfRule type="duplicateValues" dxfId="52" priority="36"/>
    <cfRule type="duplicateValues" dxfId="51" priority="37"/>
    <cfRule type="duplicateValues" dxfId="50" priority="38"/>
  </conditionalFormatting>
  <conditionalFormatting sqref="B9">
    <cfRule type="duplicateValues" dxfId="49" priority="35"/>
  </conditionalFormatting>
  <conditionalFormatting sqref="B9">
    <cfRule type="duplicateValues" dxfId="48" priority="33"/>
    <cfRule type="duplicateValues" dxfId="47" priority="34"/>
  </conditionalFormatting>
  <conditionalFormatting sqref="B9">
    <cfRule type="duplicateValues" dxfId="46" priority="32"/>
  </conditionalFormatting>
  <conditionalFormatting sqref="B9">
    <cfRule type="duplicateValues" dxfId="45" priority="29"/>
    <cfRule type="duplicateValues" dxfId="44" priority="30"/>
    <cfRule type="duplicateValues" dxfId="43" priority="31"/>
  </conditionalFormatting>
  <conditionalFormatting sqref="B9">
    <cfRule type="duplicateValues" dxfId="42" priority="28"/>
  </conditionalFormatting>
  <conditionalFormatting sqref="B9">
    <cfRule type="duplicateValues" dxfId="41" priority="27"/>
  </conditionalFormatting>
  <conditionalFormatting sqref="B11">
    <cfRule type="duplicateValues" dxfId="40" priority="26"/>
  </conditionalFormatting>
  <conditionalFormatting sqref="B11">
    <cfRule type="duplicateValues" dxfId="39" priority="23"/>
    <cfRule type="duplicateValues" dxfId="38" priority="24"/>
    <cfRule type="duplicateValues" dxfId="37" priority="25"/>
  </conditionalFormatting>
  <conditionalFormatting sqref="B11">
    <cfRule type="duplicateValues" dxfId="36" priority="21"/>
    <cfRule type="duplicateValues" dxfId="35" priority="22"/>
  </conditionalFormatting>
  <conditionalFormatting sqref="B11">
    <cfRule type="duplicateValues" dxfId="34" priority="18"/>
    <cfRule type="duplicateValues" dxfId="33" priority="19"/>
    <cfRule type="duplicateValues" dxfId="32" priority="20"/>
  </conditionalFormatting>
  <conditionalFormatting sqref="B11">
    <cfRule type="duplicateValues" dxfId="31" priority="17"/>
  </conditionalFormatting>
  <conditionalFormatting sqref="B11">
    <cfRule type="duplicateValues" dxfId="30" priority="16"/>
  </conditionalFormatting>
  <conditionalFormatting sqref="B11">
    <cfRule type="duplicateValues" dxfId="29" priority="15"/>
  </conditionalFormatting>
  <conditionalFormatting sqref="B11">
    <cfRule type="duplicateValues" dxfId="28" priority="12"/>
    <cfRule type="duplicateValues" dxfId="27" priority="13"/>
    <cfRule type="duplicateValues" dxfId="26" priority="14"/>
  </conditionalFormatting>
  <conditionalFormatting sqref="B11">
    <cfRule type="duplicateValues" dxfId="25" priority="10"/>
    <cfRule type="duplicateValues" dxfId="24" priority="11"/>
  </conditionalFormatting>
  <conditionalFormatting sqref="C11">
    <cfRule type="duplicateValues" dxfId="23" priority="9"/>
  </conditionalFormatting>
  <conditionalFormatting sqref="E3:E5">
    <cfRule type="duplicateValues" dxfId="22" priority="119606"/>
  </conditionalFormatting>
  <conditionalFormatting sqref="E3:E5">
    <cfRule type="duplicateValues" dxfId="21" priority="119608"/>
    <cfRule type="duplicateValues" dxfId="20" priority="119609"/>
  </conditionalFormatting>
  <conditionalFormatting sqref="E3:E5">
    <cfRule type="duplicateValues" dxfId="19" priority="119612"/>
    <cfRule type="duplicateValues" dxfId="18" priority="119613"/>
    <cfRule type="duplicateValues" dxfId="17" priority="119614"/>
    <cfRule type="duplicateValues" dxfId="16" priority="119615"/>
  </conditionalFormatting>
  <conditionalFormatting sqref="B3:B5">
    <cfRule type="duplicateValues" dxfId="15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3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4" priority="2"/>
  </conditionalFormatting>
  <conditionalFormatting sqref="B1:B1048576">
    <cfRule type="duplicateValues" dxfId="13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2021-05-11T03:06:01Z</cp:lastPrinted>
  <dcterms:created xsi:type="dcterms:W3CDTF">2014-10-01T23:18:29Z</dcterms:created>
  <dcterms:modified xsi:type="dcterms:W3CDTF">2021-05-14T19:33:08Z</dcterms:modified>
</cp:coreProperties>
</file>