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xr:revisionPtr revIDLastSave="0" documentId="13_ncr:1_{7B2CAD02-4AC6-41FD-A68F-C3C3C212F51A}" xr6:coauthVersionLast="45" xr6:coauthVersionMax="45" xr10:uidLastSave="{00000000-0000-0000-0000-000000000000}"/>
  <bookViews>
    <workbookView xWindow="0" yWindow="-2745" windowWidth="15375" windowHeight="7875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B88" i="16" l="1"/>
  <c r="B55" i="16"/>
  <c r="B42" i="16"/>
  <c r="B32" i="16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" i="1"/>
  <c r="G6" i="1"/>
  <c r="H6" i="1"/>
  <c r="I6" i="1"/>
  <c r="J6" i="1"/>
  <c r="K6" i="1"/>
  <c r="A72" i="1"/>
  <c r="A71" i="1"/>
  <c r="A70" i="1"/>
  <c r="A6" i="1"/>
  <c r="A87" i="16"/>
  <c r="C87" i="16"/>
  <c r="A82" i="16"/>
  <c r="C82" i="16"/>
  <c r="A83" i="16"/>
  <c r="C83" i="16"/>
  <c r="A84" i="16"/>
  <c r="C84" i="16"/>
  <c r="A85" i="16"/>
  <c r="C85" i="16"/>
  <c r="F33" i="1" l="1"/>
  <c r="G33" i="1"/>
  <c r="H33" i="1"/>
  <c r="I33" i="1"/>
  <c r="J33" i="1"/>
  <c r="K33" i="1"/>
  <c r="A33" i="1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47" i="16"/>
  <c r="C47" i="16"/>
  <c r="A29" i="16"/>
  <c r="C29" i="16"/>
  <c r="A30" i="16"/>
  <c r="C30" i="16"/>
  <c r="A31" i="16"/>
  <c r="C31" i="16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" i="1"/>
  <c r="G5" i="1"/>
  <c r="H5" i="1"/>
  <c r="I5" i="1"/>
  <c r="J5" i="1"/>
  <c r="K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9" i="1"/>
  <c r="A68" i="1"/>
  <c r="A67" i="1"/>
  <c r="A66" i="1"/>
  <c r="A65" i="1"/>
  <c r="A64" i="1"/>
  <c r="A63" i="1"/>
  <c r="A62" i="1"/>
  <c r="A61" i="1"/>
  <c r="A60" i="1"/>
  <c r="A5" i="1"/>
  <c r="A59" i="1"/>
  <c r="A58" i="1"/>
  <c r="A57" i="1"/>
  <c r="A56" i="1"/>
  <c r="A75" i="16"/>
  <c r="C75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6" i="16"/>
  <c r="C86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8" i="16" l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3" i="1"/>
  <c r="A42" i="1"/>
  <c r="A41" i="1"/>
  <c r="A40" i="1"/>
  <c r="A39" i="1"/>
  <c r="A38" i="1"/>
  <c r="A37" i="1"/>
  <c r="A36" i="1"/>
  <c r="A35" i="1"/>
  <c r="A34" i="1"/>
  <c r="A32" i="1" l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K15" i="1"/>
  <c r="J15" i="1"/>
  <c r="I15" i="1"/>
  <c r="H15" i="1"/>
  <c r="G15" i="1"/>
  <c r="F15" i="1"/>
  <c r="A15" i="1"/>
  <c r="K16" i="1"/>
  <c r="J16" i="1"/>
  <c r="I16" i="1"/>
  <c r="H16" i="1"/>
  <c r="G16" i="1"/>
  <c r="F16" i="1"/>
  <c r="A16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<sst xmlns="http://schemas.openxmlformats.org/spreadsheetml/2006/main" count="13569" uniqueCount="2660">
  <si>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</si>
  <si>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</si>
  <si>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</si>
  <si>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</si>
  <si>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</si>
  <si>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</si>
  <si>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</si>
  <si>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</si>
  <si>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</si>
  <si>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</si>
  <si>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</si>
  <si>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</si>
  <si>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</si>
  <si>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</si>
  <si>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</si>
  <si>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</si>
  <si>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</si>
  <si>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</si>
  <si>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</si>
  <si>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</si>
  <si>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</si>
  <si>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</si>
  <si>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</si>
  <si>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</si>
  <si>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</si>
  <si>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</si>
  <si>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</si>
  <si>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</si>
  <si>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</si>
  <si>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</si>
  <si>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</si>
  <si>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</si>
  <si>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</si>
  <si>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</si>
  <si>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</si>
  <si>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</si>
  <si>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</si>
  <si>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</si>
  <si>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</si>
  <si>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</si>
  <si>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</si>
  <si>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</si>
  <si>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</si>
  <si>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</si>
  <si>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</si>
  <si>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</si>
  <si>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</si>
  <si>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</si>
  <si>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</si>
  <si>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</si>
  <si>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</si>
  <si>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</si>
  <si>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</si>
  <si>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</si>
  <si>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</si>
  <si>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</si>
  <si>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</si>
  <si>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</si>
  <si>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</si>
  <si>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</si>
  <si>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</si>
  <si>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</si>
  <si>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</si>
  <si>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</si>
  <si>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</si>
  <si>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</si>
  <si>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</si>
  <si>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</si>
  <si>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</si>
  <si>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</si>
  <si>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</si>
  <si>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</si>
  <si>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</si>
  <si>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</si>
  <si>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</si>
  <si>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</si>
  <si>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</si>
  <si>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</si>
  <si>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</si>
  <si>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</si>
  <si>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</si>
  <si>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</si>
  <si>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</si>
  <si>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</si>
  <si>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</si>
  <si>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</si>
  <si>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</si>
  <si>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</si>
  <si>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</si>
  <si>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</si>
  <si>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</si>
  <si>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</si>
  <si>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</si>
  <si>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</si>
  <si>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</si>
  <si>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</si>
  <si>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</si>
  <si>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</si>
  <si>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</si>
  <si>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</si>
  <si>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</si>
  <si>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</si>
  <si>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</si>
  <si>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</si>
  <si>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</si>
  <si>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</si>
  <si>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</si>
  <si>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</si>
  <si>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</si>
  <si>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</si>
  <si>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</si>
  <si>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</si>
  <si>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</si>
  <si>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</si>
  <si>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</si>
  <si>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</si>
  <si>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</si>
  <si>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</si>
  <si>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</si>
  <si>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</si>
  <si>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</si>
  <si>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</si>
  <si>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</si>
  <si>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</si>
  <si>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</si>
  <si>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</si>
  <si>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</si>
  <si>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</si>
  <si>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</si>
  <si>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</si>
  <si>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</si>
  <si>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</si>
  <si>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</si>
  <si>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</si>
  <si>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</si>
  <si>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</si>
  <si>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</si>
  <si>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</si>
  <si>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</si>
  <si>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</si>
  <si>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</si>
  <si>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</si>
  <si>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</si>
  <si>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</si>
  <si>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</si>
  <si>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</si>
  <si>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</si>
  <si>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</si>
  <si>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</si>
  <si>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</si>
  <si>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</si>
  <si>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</si>
  <si>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</si>
  <si>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</si>
  <si>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</si>
  <si>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</si>
  <si>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</si>
  <si>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</si>
  <si>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</si>
  <si>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</si>
  <si>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</si>
  <si>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</si>
  <si>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</si>
  <si>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</si>
  <si>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</si>
  <si>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</si>
  <si>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</si>
  <si>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</si>
  <si>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</si>
  <si>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</si>
  <si>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</si>
  <si>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</si>
  <si>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</si>
  <si>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</si>
  <si>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</si>
  <si>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</si>
  <si>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</si>
  <si>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</si>
  <si>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</si>
  <si>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</si>
  <si>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</si>
  <si>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</si>
  <si>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</si>
  <si>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</si>
  <si>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</si>
  <si>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</si>
  <si>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</si>
  <si>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</si>
  <si>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</si>
  <si>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</si>
  <si>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</si>
  <si>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</si>
  <si>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</si>
  <si>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</si>
  <si>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</si>
  <si>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</si>
  <si>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</si>
  <si>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</si>
  <si>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</si>
  <si>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</si>
  <si>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</si>
  <si>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</si>
  <si>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</si>
  <si>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</si>
  <si>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</si>
  <si>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</si>
  <si>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</si>
  <si>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</si>
  <si>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</si>
  <si>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</si>
  <si>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</si>
  <si>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</si>
  <si>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</si>
  <si>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</si>
  <si>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</si>
  <si>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</si>
  <si>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</si>
  <si>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</si>
  <si>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</si>
  <si>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</si>
  <si>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</si>
  <si>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</si>
  <si>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</si>
  <si>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</si>
  <si>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</si>
  <si>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</si>
  <si>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</si>
  <si>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</si>
  <si>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</si>
  <si>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</si>
  <si>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</si>
  <si>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</si>
  <si>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</si>
  <si>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</si>
  <si>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</si>
  <si>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</si>
  <si>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</si>
  <si>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</si>
  <si>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</si>
  <si>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</si>
  <si>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</si>
  <si>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</si>
  <si>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</si>
  <si>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</si>
  <si>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</si>
  <si>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</si>
  <si>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</si>
  <si>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</si>
  <si>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</si>
  <si>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</si>
  <si>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</si>
  <si>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</si>
  <si>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</si>
  <si>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</si>
  <si>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</si>
  <si>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</si>
  <si>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</si>
  <si>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</si>
  <si>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</si>
  <si>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</si>
  <si>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</si>
  <si>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</si>
  <si>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</si>
  <si>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</si>
  <si>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</si>
  <si>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</si>
  <si>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</si>
  <si>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</si>
  <si>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</si>
  <si>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</si>
  <si>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</si>
  <si>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</si>
  <si>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</si>
  <si>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</si>
  <si>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</si>
  <si>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</si>
  <si>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</si>
  <si>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</si>
  <si>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</si>
  <si>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</si>
  <si>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</si>
  <si>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</si>
  <si>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</si>
  <si>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</si>
  <si>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</si>
  <si>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</si>
  <si>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</si>
  <si>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</si>
  <si>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</si>
  <si>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</si>
  <si>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</si>
  <si>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</si>
  <si>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</si>
  <si>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</si>
  <si>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</si>
  <si>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</si>
  <si>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</si>
  <si>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</si>
  <si>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</si>
  <si>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</si>
  <si>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</si>
  <si>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</si>
  <si>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</si>
  <si>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</si>
  <si>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</si>
  <si>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</si>
  <si>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</si>
  <si>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</si>
  <si>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</si>
  <si>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</si>
  <si>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</si>
  <si>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</si>
  <si>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</si>
  <si>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</si>
  <si>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</si>
  <si>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</si>
  <si>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</si>
  <si>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</si>
  <si>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</si>
  <si>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</si>
  <si>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</si>
  <si>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</si>
  <si>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</si>
  <si>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</si>
  <si>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</si>
  <si>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</si>
  <si>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</si>
  <si>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</si>
  <si>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</si>
  <si>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</si>
  <si>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</si>
  <si>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</si>
  <si>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</si>
  <si>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</si>
  <si>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</si>
  <si>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</si>
  <si>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</si>
  <si>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</si>
  <si>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</si>
  <si>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</si>
  <si>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</si>
  <si>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</si>
  <si>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</si>
  <si>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</si>
  <si>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</si>
  <si>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</si>
  <si>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</si>
  <si>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</si>
  <si>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</si>
  <si>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</si>
  <si>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</si>
  <si>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</si>
  <si>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</si>
  <si>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</si>
  <si>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</si>
  <si>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</si>
  <si>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</si>
  <si>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</si>
  <si>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</si>
  <si>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</si>
  <si>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</si>
  <si>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</si>
  <si>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</si>
  <si>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</si>
  <si>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</si>
  <si>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</si>
  <si>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</si>
  <si>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</si>
  <si>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</si>
  <si>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</si>
  <si>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</si>
  <si>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</si>
  <si>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</si>
  <si>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</si>
  <si>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</si>
  <si>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</si>
  <si>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</si>
  <si>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</si>
  <si>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</si>
  <si>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</si>
  <si>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</si>
  <si>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</si>
  <si>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</si>
  <si>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</si>
  <si>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</si>
  <si>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</si>
  <si>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</si>
  <si>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</si>
  <si>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</si>
  <si>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</si>
  <si>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</si>
  <si>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</si>
  <si>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</si>
  <si>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</si>
  <si>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</si>
  <si>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</si>
  <si>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</si>
  <si>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</si>
  <si>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</si>
  <si>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</si>
  <si>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</si>
  <si>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</si>
  <si>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</si>
  <si>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</si>
  <si>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</si>
  <si>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</si>
  <si>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</si>
  <si>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</si>
  <si>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</si>
  <si>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</si>
  <si>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</si>
  <si>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</si>
  <si>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</si>
  <si>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</si>
  <si>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</si>
  <si>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</si>
  <si>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</si>
  <si>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</si>
  <si>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</si>
  <si>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</si>
  <si>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</si>
  <si>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</si>
  <si>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</si>
  <si>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</si>
  <si>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</si>
  <si>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</si>
  <si>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</si>
  <si>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</si>
  <si>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</si>
  <si>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</si>
  <si>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</si>
  <si>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</si>
  <si>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</si>
  <si>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</si>
  <si>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</si>
  <si>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</si>
  <si>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</si>
  <si>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</si>
  <si>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</si>
  <si>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</si>
  <si>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</si>
  <si>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</si>
  <si>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</si>
  <si>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</si>
  <si>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</si>
  <si>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</si>
  <si>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</si>
  <si>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</si>
  <si>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</si>
  <si>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</si>
  <si>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</si>
  <si>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</si>
  <si>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</si>
  <si>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</si>
  <si>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</si>
  <si>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</si>
  <si>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</si>
  <si>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</si>
  <si>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</si>
  <si>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</si>
  <si>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</si>
  <si>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</si>
  <si>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</si>
  <si>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</si>
  <si>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</si>
  <si>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</si>
  <si>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</si>
  <si>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</si>
  <si>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</si>
  <si>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</si>
  <si>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</si>
  <si>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</si>
  <si>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</si>
  <si>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</si>
  <si>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</si>
  <si>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</si>
  <si>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</si>
  <si>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</si>
  <si>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</si>
  <si>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</si>
  <si>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</si>
  <si>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</si>
  <si>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</si>
  <si>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</si>
  <si>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</si>
  <si>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</si>
  <si>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</si>
  <si>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</si>
  <si>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</si>
  <si>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</si>
  <si>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</si>
  <si>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</si>
  <si>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</si>
  <si>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</si>
  <si>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</si>
  <si>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</si>
  <si>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</si>
  <si>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</si>
  <si>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</si>
  <si>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</si>
  <si>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</si>
  <si>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</si>
  <si>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</si>
  <si>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</si>
  <si>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</si>
  <si>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</si>
  <si>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</si>
  <si>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</si>
  <si>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</si>
  <si>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</si>
  <si>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</si>
  <si>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</si>
  <si>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</si>
  <si>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</si>
  <si>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</si>
  <si>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</si>
  <si>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</si>
  <si>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</si>
  <si>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</si>
  <si>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</si>
  <si>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</si>
  <si>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</si>
  <si>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</si>
  <si>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</si>
  <si>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</si>
  <si>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</si>
  <si>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</si>
  <si>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</si>
  <si>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</si>
  <si>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</si>
  <si>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</si>
  <si>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</si>
  <si>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</si>
  <si>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</si>
  <si>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</si>
  <si>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</si>
  <si>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</si>
  <si>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</si>
  <si>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</si>
  <si>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</si>
  <si>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</si>
  <si>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</si>
  <si>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</si>
  <si>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</si>
  <si>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</si>
  <si>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</si>
  <si>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</si>
  <si>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</si>
  <si>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</si>
  <si>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</si>
  <si>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</si>
  <si>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</si>
  <si>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</si>
  <si>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</si>
  <si>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</si>
  <si>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</si>
  <si>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</si>
  <si>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</si>
  <si>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</si>
  <si>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</si>
  <si>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</si>
  <si>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</si>
  <si>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</si>
  <si>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</si>
  <si>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</si>
  <si>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</si>
  <si>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</si>
  <si>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</si>
  <si>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</si>
  <si>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</si>
  <si>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</si>
  <si>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</si>
  <si>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</si>
  <si>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</si>
  <si>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</si>
  <si>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</si>
  <si>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</si>
  <si>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</si>
  <si>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</si>
  <si>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</si>
  <si>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</si>
  <si>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</si>
  <si>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</si>
  <si>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</si>
  <si>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</si>
  <si>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</si>
  <si>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</si>
  <si>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</si>
  <si>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</si>
  <si>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</si>
  <si>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</si>
  <si>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</si>
  <si>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</si>
  <si>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</si>
  <si>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</si>
  <si>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</si>
  <si>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</si>
  <si>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</si>
  <si>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</si>
  <si>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</si>
  <si>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</si>
  <si>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</si>
  <si>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</si>
  <si>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</si>
  <si>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</si>
  <si>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</si>
  <si>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</si>
  <si>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</si>
  <si>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</si>
  <si>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</si>
  <si>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</si>
  <si>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</si>
  <si>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</si>
  <si>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</si>
  <si>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</si>
  <si>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</si>
  <si>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</si>
  <si>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</si>
  <si>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</si>
  <si>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</si>
  <si>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</si>
  <si>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</si>
  <si>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</si>
  <si>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</si>
  <si>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</si>
  <si>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</si>
  <si>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</si>
  <si>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</si>
  <si>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</si>
  <si>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</si>
  <si>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</si>
  <si>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</si>
  <si>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</si>
  <si>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</si>
  <si>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</si>
  <si>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</si>
  <si>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</si>
  <si>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</si>
  <si>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</si>
  <si>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</si>
  <si>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</si>
  <si>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</si>
  <si>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</si>
  <si>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</si>
  <si>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</si>
  <si>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</si>
  <si>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</si>
  <si>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</si>
  <si>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</si>
  <si>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</si>
  <si>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</si>
  <si>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</si>
  <si>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</si>
  <si>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</si>
  <si>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</si>
  <si>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</si>
  <si>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</si>
  <si>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</si>
  <si>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</si>
  <si>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</si>
  <si>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</si>
  <si>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</si>
  <si>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</si>
  <si>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</si>
  <si>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</si>
  <si>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</si>
  <si>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</si>
  <si>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</si>
  <si>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</si>
  <si>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</si>
  <si>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</si>
  <si>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</si>
  <si>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</si>
  <si>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</si>
  <si>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</si>
  <si>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</si>
  <si>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</si>
  <si>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</si>
  <si>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</si>
  <si>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</si>
  <si>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</si>
  <si>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</si>
  <si>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</si>
  <si>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</si>
  <si>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</si>
  <si>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</si>
  <si>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</si>
  <si>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</si>
  <si>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</si>
  <si>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</si>
  <si>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</si>
  <si>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</si>
  <si>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</si>
  <si>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</si>
  <si>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</si>
  <si>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</si>
  <si>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</si>
  <si>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</si>
  <si>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</si>
  <si>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</si>
  <si>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</si>
  <si>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</si>
  <si>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</si>
  <si>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</si>
  <si>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</si>
  <si>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</si>
  <si>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</si>
  <si>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</si>
  <si>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</si>
  <si>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</si>
  <si>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</si>
  <si>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</si>
  <si>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</si>
  <si>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</si>
  <si>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</si>
  <si>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</si>
  <si>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</si>
  <si>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</si>
  <si>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</si>
  <si>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</si>
  <si>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</si>
  <si>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</si>
  <si>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</si>
  <si>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</si>
  <si>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</si>
  <si>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</si>
  <si>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</si>
  <si>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</si>
  <si>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</si>
  <si>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</si>
  <si>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</si>
  <si>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</si>
  <si>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</si>
  <si>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</si>
  <si>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</si>
  <si>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</si>
  <si>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</si>
  <si>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</si>
  <si>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</si>
  <si>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</si>
  <si>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</si>
  <si>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</si>
  <si>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</si>
  <si>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</si>
  <si>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</si>
  <si>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</si>
  <si>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</si>
  <si>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</si>
  <si>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</si>
  <si>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</si>
  <si>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</si>
  <si>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</si>
  <si>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</si>
  <si>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</si>
  <si>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</si>
  <si>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</si>
  <si>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</si>
  <si>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</si>
  <si>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</si>
  <si>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</si>
  <si>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</si>
  <si>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</si>
  <si>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</si>
  <si>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</si>
  <si>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</si>
  <si>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</si>
  <si>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</si>
  <si>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</si>
  <si>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</si>
  <si>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</si>
  <si>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</si>
  <si>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</si>
  <si>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</si>
  <si>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</si>
  <si>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</si>
  <si>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</si>
  <si>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</si>
  <si>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</si>
  <si>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</si>
  <si>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</si>
  <si>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</si>
  <si>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</si>
  <si>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</si>
  <si>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</si>
  <si>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</si>
  <si>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</si>
  <si>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</si>
  <si>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</si>
  <si>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</si>
  <si>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</si>
  <si>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</si>
  <si>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</si>
  <si>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</si>
  <si>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</si>
  <si>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</si>
  <si>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</si>
  <si>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</si>
  <si>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</si>
  <si>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</si>
  <si>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</si>
  <si>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</si>
  <si>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</si>
  <si>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</si>
  <si>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</si>
  <si>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</si>
  <si>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</si>
  <si>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</si>
  <si>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</si>
  <si>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</si>
  <si>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</si>
  <si>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</si>
  <si>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</si>
  <si>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</si>
  <si>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</si>
  <si>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</si>
  <si>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</si>
  <si>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</si>
  <si>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</si>
  <si>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</si>
  <si>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</si>
  <si>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</si>
  <si>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</si>
  <si>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</si>
  <si>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</si>
  <si>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</si>
  <si>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</si>
  <si>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</si>
  <si>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</si>
  <si>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</si>
  <si>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</si>
  <si>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</si>
  <si>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</si>
  <si>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</si>
  <si>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</si>
  <si>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</si>
  <si>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</si>
  <si>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</si>
  <si>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</si>
  <si>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</si>
  <si>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</si>
  <si>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</si>
  <si>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</si>
  <si>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</si>
  <si>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</si>
  <si>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</si>
  <si>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</si>
  <si>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</si>
  <si>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</si>
  <si>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</si>
  <si>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</si>
  <si>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</si>
  <si>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</si>
  <si>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</si>
  <si>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</si>
  <si>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</si>
  <si>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</si>
  <si>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</si>
  <si>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</si>
  <si>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</si>
  <si>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</si>
  <si>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</si>
  <si>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</si>
  <si>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</si>
  <si>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</si>
  <si>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</si>
  <si>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</si>
  <si>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</si>
  <si>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</si>
  <si>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</si>
  <si>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</si>
  <si>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</si>
  <si>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</si>
  <si>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</si>
  <si>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</si>
  <si>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</si>
  <si>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</si>
  <si>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</si>
  <si>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</si>
  <si>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</si>
  <si>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</si>
  <si>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</si>
  <si>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</si>
  <si>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</si>
  <si>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</si>
  <si>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</si>
  <si>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</si>
  <si>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</si>
  <si>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</si>
  <si>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</si>
  <si>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</si>
  <si>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</si>
  <si>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</si>
  <si>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</si>
  <si>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</si>
  <si>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</si>
  <si>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</si>
  <si>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</si>
  <si>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</si>
  <si>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</si>
  <si>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</si>
  <si>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</si>
  <si>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</si>
  <si>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</si>
  <si>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</si>
  <si>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</si>
  <si>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</si>
  <si>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</si>
  <si>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</si>
  <si>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</si>
  <si>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</si>
  <si>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</si>
  <si>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</si>
  <si>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</si>
  <si>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</si>
  <si>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</si>
  <si>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</si>
  <si>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</si>
  <si>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</si>
  <si>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</si>
  <si>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</si>
  <si>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</si>
  <si>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</si>
  <si>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</si>
  <si>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</si>
  <si>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</si>
  <si>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</si>
  <si>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</si>
  <si>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</si>
  <si>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</si>
  <si>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</si>
  <si>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</si>
  <si>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</si>
  <si>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</si>
  <si>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</si>
  <si>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</si>
  <si>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</si>
  <si>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</si>
  <si>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</si>
  <si>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</si>
  <si>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</si>
  <si>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</si>
  <si>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</si>
  <si>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</si>
  <si>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</si>
  <si>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</si>
  <si>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</si>
  <si>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</si>
  <si>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</si>
  <si>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</si>
  <si>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</si>
  <si>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</si>
  <si>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</si>
  <si>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</si>
  <si>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</si>
  <si>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</si>
  <si>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</si>
  <si>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</si>
  <si>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</si>
  <si>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</si>
  <si>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</si>
  <si>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</si>
  <si>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</si>
  <si>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</si>
  <si>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</si>
  <si>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</si>
  <si>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</si>
  <si>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</si>
  <si>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</si>
  <si>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</si>
  <si>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</si>
  <si>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</si>
  <si>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</si>
  <si>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</si>
  <si>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</si>
  <si>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</si>
  <si>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</si>
  <si>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</si>
  <si>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</si>
  <si>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</si>
  <si>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</si>
  <si>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</si>
  <si>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</si>
  <si>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</si>
  <si>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</si>
  <si>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</si>
  <si>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</si>
  <si>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</si>
  <si>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</si>
  <si>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</si>
  <si>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</si>
  <si>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</si>
  <si>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</si>
  <si>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</si>
  <si>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</si>
  <si>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</si>
  <si>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</si>
  <si>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</si>
  <si>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</si>
  <si>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</si>
  <si>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</si>
  <si>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</si>
  <si>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</si>
  <si>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</si>
  <si>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</si>
  <si>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</si>
  <si>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</si>
  <si>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</si>
  <si>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</si>
  <si>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</si>
  <si>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</si>
  <si>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</si>
  <si>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</si>
  <si>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</si>
  <si>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</si>
  <si>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</si>
  <si>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</si>
  <si>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</si>
  <si>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</si>
  <si>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</si>
  <si>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</si>
  <si>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</si>
  <si>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</si>
  <si>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</si>
  <si>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</si>
  <si>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</si>
  <si>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</si>
  <si>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</si>
  <si>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</si>
  <si>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</si>
  <si>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</si>
  <si>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</si>
  <si>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</si>
  <si>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</si>
  <si>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</si>
  <si>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</si>
  <si>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</si>
  <si>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</si>
  <si>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</si>
  <si>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</si>
  <si>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</si>
  <si>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</si>
  <si>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</si>
  <si>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</si>
  <si>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</si>
  <si>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</si>
  <si>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</si>
  <si>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</si>
  <si>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</si>
  <si>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</si>
  <si>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</si>
  <si>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</si>
  <si>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</si>
  <si>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</si>
  <si>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</si>
  <si>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</si>
  <si>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</si>
  <si>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</si>
  <si>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</si>
  <si>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</si>
  <si>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</si>
  <si>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</si>
  <si>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</si>
  <si>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</si>
  <si>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</si>
  <si>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</si>
  <si>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</si>
  <si>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</si>
  <si>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</si>
  <si>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</si>
  <si>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</si>
  <si>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</si>
  <si>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</si>
  <si>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</si>
  <si>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</si>
  <si>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</si>
  <si>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</si>
  <si>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</si>
  <si>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</si>
  <si>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</si>
  <si>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</si>
  <si>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</si>
  <si>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</si>
  <si>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</si>
  <si>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</si>
  <si>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</si>
  <si>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</si>
  <si>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</si>
  <si>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</si>
  <si>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</si>
  <si>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</si>
  <si>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</si>
  <si>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</si>
  <si>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</si>
  <si>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</si>
  <si>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</si>
  <si>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</si>
  <si>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</si>
  <si>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</si>
  <si>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</si>
  <si>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</si>
  <si>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</si>
  <si>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</si>
  <si>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</si>
  <si>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</si>
  <si>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</si>
  <si>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</si>
  <si>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</si>
  <si>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</si>
  <si>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</si>
  <si>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</si>
  <si>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</si>
  <si>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</si>
  <si>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</si>
  <si>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</si>
  <si>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</si>
  <si>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</si>
  <si>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</si>
  <si>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</si>
  <si>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</si>
  <si>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</si>
  <si>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</si>
  <si>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</si>
  <si>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</si>
  <si>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</si>
  <si>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</si>
  <si>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</si>
  <si>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</si>
  <si>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</si>
  <si>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</si>
  <si>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</si>
  <si>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</si>
  <si>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</si>
  <si>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</si>
  <si>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</si>
  <si>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</si>
  <si>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</si>
  <si>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</si>
  <si>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</si>
  <si>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</si>
  <si>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</si>
  <si>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</si>
  <si>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</si>
  <si>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</si>
  <si>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</si>
  <si>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</si>
  <si>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</si>
  <si>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</si>
  <si>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</si>
  <si>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</si>
  <si>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</si>
  <si>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</si>
  <si>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</si>
  <si>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</si>
  <si>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</si>
  <si>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</si>
  <si>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</si>
  <si>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</si>
  <si>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</si>
  <si>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</si>
  <si>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</si>
  <si>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</si>
  <si>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</si>
  <si>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</si>
  <si>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</si>
  <si>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</si>
  <si>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</si>
  <si>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</si>
  <si>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</si>
  <si>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</si>
  <si>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</si>
  <si>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</si>
  <si>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</si>
  <si>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</si>
  <si>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</si>
  <si>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</si>
  <si>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</si>
  <si>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</si>
  <si>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</si>
  <si>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</si>
  <si>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</si>
  <si>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</si>
  <si>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</si>
  <si>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</si>
  <si>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</si>
  <si>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</si>
  <si>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</si>
  <si>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</si>
  <si>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</si>
  <si>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</si>
  <si>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</si>
  <si>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</si>
  <si>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</si>
  <si>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</si>
  <si>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</si>
  <si>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</si>
  <si>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</si>
  <si>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</si>
  <si>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</si>
  <si>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</si>
  <si>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</si>
  <si>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</si>
  <si>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</si>
  <si>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</si>
  <si>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</si>
  <si>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</si>
  <si>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</si>
  <si>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</si>
  <si>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</si>
  <si>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</si>
  <si>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</si>
  <si>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</si>
  <si>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</si>
  <si>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</si>
  <si>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</si>
  <si>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</si>
  <si>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</si>
  <si>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</si>
  <si>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</si>
  <si>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</si>
  <si>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</si>
  <si>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</si>
  <si>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</si>
  <si>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</si>
  <si>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</si>
  <si>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</si>
  <si>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</si>
  <si>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</si>
  <si>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</si>
  <si>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</si>
  <si>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</si>
  <si>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</si>
  <si>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</si>
  <si>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</si>
  <si>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</si>
  <si>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</si>
  <si>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</si>
  <si>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</si>
  <si>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</si>
  <si>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</si>
  <si>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</si>
  <si>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</si>
  <si>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</si>
  <si>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</si>
  <si>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</si>
  <si>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</si>
  <si>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</si>
  <si>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</si>
  <si>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</si>
  <si>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</si>
  <si>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</si>
  <si>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</si>
  <si>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</si>
  <si>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</si>
  <si>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</si>
  <si>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</si>
  <si>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</si>
  <si>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</si>
  <si>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</si>
  <si>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</si>
  <si>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</si>
  <si>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</si>
  <si>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</si>
  <si>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</si>
  <si>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</si>
  <si>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</si>
  <si>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</si>
  <si>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</si>
  <si>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</si>
  <si>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</si>
  <si>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</si>
  <si>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</si>
  <si>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</si>
  <si>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</si>
  <si>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</si>
  <si>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</si>
  <si>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</si>
  <si>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</si>
  <si>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</si>
  <si>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</si>
  <si>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</si>
  <si>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</si>
  <si>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</si>
  <si>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</si>
  <si>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</si>
  <si>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</si>
  <si>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</si>
  <si>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</si>
  <si>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</si>
  <si>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</si>
  <si>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</si>
  <si>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</si>
  <si>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</si>
  <si>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</si>
  <si>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</si>
  <si>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</si>
  <si>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</si>
  <si>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</si>
  <si>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</si>
  <si>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</si>
  <si>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</si>
  <si>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</si>
  <si>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</si>
  <si>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</si>
  <si>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</si>
  <si>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</si>
  <si>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</si>
  <si>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</si>
  <si>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</si>
  <si>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</si>
  <si>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</si>
  <si>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</si>
  <si>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</si>
  <si>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</si>
  <si>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</si>
  <si>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</si>
  <si>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</si>
  <si>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</si>
  <si>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</si>
  <si>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</si>
  <si>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</si>
  <si>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</si>
  <si>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</si>
  <si>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</si>
  <si>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</si>
  <si>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</si>
  <si>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</si>
  <si>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</si>
  <si>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</si>
  <si>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</si>
  <si>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</si>
  <si>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</si>
  <si>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</si>
  <si>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</si>
  <si>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</si>
  <si>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</si>
  <si>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</si>
  <si>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</si>
  <si>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</si>
  <si>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</si>
  <si>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</si>
  <si>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</si>
  <si>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</si>
  <si>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</si>
  <si>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</si>
  <si>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</si>
  <si>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</si>
  <si>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</si>
  <si>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</si>
  <si>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</si>
  <si>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</si>
  <si>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</si>
  <si>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</si>
  <si>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</si>
  <si>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</si>
  <si>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</si>
  <si>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</si>
  <si>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</si>
  <si>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</si>
  <si>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</si>
  <si>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</si>
  <si>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</si>
  <si>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</si>
  <si>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</si>
  <si>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</si>
  <si>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</si>
  <si>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</si>
  <si>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</si>
  <si>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</si>
  <si>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</si>
  <si>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</si>
  <si>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</si>
  <si>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</si>
  <si>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</si>
  <si>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</si>
  <si>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</si>
  <si>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</si>
  <si>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</si>
  <si>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</si>
  <si>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</si>
  <si>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</si>
  <si>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</si>
  <si>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</si>
  <si>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</si>
  <si>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</si>
  <si>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</si>
  <si>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</si>
  <si>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</si>
  <si>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</si>
  <si>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</si>
  <si>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</si>
  <si>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</si>
  <si>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</si>
  <si>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</si>
  <si>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</si>
  <si>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</si>
  <si>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</si>
  <si>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</si>
  <si>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</si>
  <si>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</si>
  <si>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</si>
  <si>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</si>
  <si>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</si>
  <si>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</si>
  <si>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</si>
  <si>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</si>
  <si>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</si>
  <si>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</si>
  <si>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</si>
  <si>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</si>
  <si>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</si>
  <si>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</si>
  <si>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</si>
  <si>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</si>
  <si>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</si>
  <si>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</si>
  <si>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</si>
  <si>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</si>
  <si>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</si>
  <si>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</si>
  <si>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</si>
  <si>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</si>
  <si>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</si>
  <si>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</si>
  <si>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</si>
  <si>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</si>
  <si>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</si>
  <si>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</si>
  <si>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</si>
  <si>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</si>
  <si>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</si>
  <si>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</si>
  <si>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</si>
  <si>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</si>
  <si>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</si>
  <si>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</si>
  <si>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</si>
  <si>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</si>
  <si>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</si>
  <si>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</si>
  <si>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</si>
  <si>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</si>
  <si>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</si>
  <si>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</si>
  <si>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</si>
  <si>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</si>
  <si>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</si>
  <si>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</si>
  <si>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</si>
  <si>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</si>
  <si>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</si>
  <si>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</si>
  <si>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</si>
  <si>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</si>
  <si>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</si>
  <si>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</si>
  <si>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</si>
  <si>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</si>
  <si>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</si>
  <si>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</si>
  <si>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</si>
  <si>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</si>
  <si>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</si>
  <si>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</si>
  <si>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</si>
  <si>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</si>
  <si>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</si>
  <si>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</si>
  <si>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</si>
  <si>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</si>
  <si>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</si>
  <si>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</si>
  <si>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</si>
  <si>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</si>
  <si>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</si>
  <si>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</si>
  <si>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</si>
  <si>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</si>
  <si>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</si>
  <si>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</si>
  <si>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</si>
  <si>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</si>
  <si>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</si>
  <si>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</si>
  <si>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</si>
  <si>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</si>
  <si>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</si>
  <si>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</si>
  <si>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</si>
  <si>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</si>
  <si>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</si>
  <si>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</si>
  <si>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</si>
  <si>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</si>
  <si>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</si>
  <si>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</si>
  <si>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</si>
  <si>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</si>
  <si>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</si>
  <si>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</si>
  <si>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</si>
  <si>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</si>
  <si>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</si>
  <si>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</si>
  <si>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</si>
  <si>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</si>
  <si>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</si>
  <si>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</si>
  <si>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</si>
  <si>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</si>
  <si>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</si>
  <si>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</si>
  <si>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</si>
  <si>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</si>
  <si>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</si>
  <si>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</si>
  <si>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</si>
  <si>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</si>
  <si>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</si>
  <si>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</si>
  <si>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</si>
  <si>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</si>
  <si>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</si>
  <si>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</si>
  <si>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</si>
  <si>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</si>
  <si>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</si>
  <si>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</si>
  <si>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</si>
  <si>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</si>
  <si>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</si>
  <si>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</si>
  <si>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</si>
  <si>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</si>
  <si>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</si>
  <si>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</si>
  <si>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</si>
  <si>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</si>
  <si>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</si>
  <si>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</si>
  <si>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</si>
  <si>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</si>
  <si>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</si>
  <si>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</si>
  <si>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</si>
  <si>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</si>
  <si>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</si>
  <si>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</si>
  <si>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</si>
  <si>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</si>
  <si>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</si>
  <si>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</si>
  <si>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</si>
  <si>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</si>
  <si>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</si>
  <si>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</si>
  <si>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</si>
  <si>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</si>
  <si>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</si>
  <si>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</si>
  <si>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</si>
  <si>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</si>
  <si>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</si>
  <si>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</si>
  <si>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</si>
  <si>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</si>
  <si>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</si>
  <si>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</si>
  <si>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</si>
  <si>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</si>
  <si>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</si>
  <si>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</si>
  <si>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</si>
  <si>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</si>
  <si>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</si>
  <si>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</si>
  <si>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</si>
  <si>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</si>
  <si>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</si>
  <si>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</si>
  <si>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</si>
  <si>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</si>
  <si>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</si>
  <si>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</si>
  <si>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</si>
  <si>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</si>
  <si>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</si>
  <si>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</si>
  <si>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</si>
  <si>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</si>
  <si>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</si>
  <si>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</si>
  <si>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</si>
  <si>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</si>
  <si>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</si>
  <si>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</si>
  <si>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</si>
  <si>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</si>
  <si>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</si>
  <si>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</si>
  <si>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</si>
  <si>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</si>
  <si>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</si>
  <si>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</si>
  <si>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</si>
  <si>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</si>
  <si>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</si>
  <si>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</si>
  <si>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</si>
  <si>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</si>
  <si>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</si>
  <si>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</si>
  <si>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</si>
  <si>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</si>
  <si>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</si>
  <si>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</si>
  <si>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</si>
  <si>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</si>
  <si>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</si>
  <si>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</si>
  <si>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</si>
  <si>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</si>
  <si>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</si>
  <si>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</si>
  <si>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</si>
  <si>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</si>
  <si>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</si>
  <si>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</si>
  <si>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</si>
  <si>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</si>
  <si>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</si>
  <si>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</si>
  <si>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</si>
  <si>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</si>
  <si>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</si>
  <si>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</si>
  <si>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</si>
  <si>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</si>
  <si>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</si>
  <si>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</si>
  <si>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</si>
  <si>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</si>
  <si>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</si>
  <si>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</si>
  <si>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</si>
  <si>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</si>
  <si>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</si>
  <si>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</si>
  <si>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</si>
  <si>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</si>
  <si>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</si>
  <si>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</si>
  <si>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</si>
  <si>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</si>
  <si>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</si>
  <si>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</si>
  <si>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</si>
  <si>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</si>
  <si>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</si>
  <si>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</si>
  <si>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</si>
  <si>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</si>
  <si>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</si>
  <si>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</si>
  <si>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</si>
  <si>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</si>
  <si>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</si>
  <si>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</si>
  <si>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</si>
  <si>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</si>
  <si>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</si>
  <si>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</si>
  <si>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</si>
  <si>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</si>
  <si>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</si>
  <si>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</si>
  <si>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</si>
  <si>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</si>
  <si>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</si>
  <si>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</si>
  <si>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</si>
  <si>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</si>
  <si>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</si>
  <si>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</si>
  <si>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</si>
  <si>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</si>
  <si>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</si>
  <si>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</si>
  <si>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</si>
  <si>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</si>
  <si>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</si>
  <si>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</si>
  <si>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</si>
  <si>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</si>
  <si>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</si>
  <si>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</si>
  <si>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</si>
  <si>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</si>
  <si>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</si>
  <si>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</si>
  <si>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</si>
  <si>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</si>
  <si>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</si>
  <si>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</si>
  <si>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</si>
  <si>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</si>
  <si>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</si>
  <si>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</si>
  <si>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</si>
  <si>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</si>
  <si>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</si>
  <si>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</si>
  <si>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</si>
  <si>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</si>
  <si>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</si>
  <si>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</si>
  <si>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</si>
  <si>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</si>
  <si>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</si>
  <si>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</si>
  <si>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</si>
  <si>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</si>
  <si>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</si>
  <si>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</si>
  <si>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</si>
  <si>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</si>
  <si>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</si>
  <si>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</si>
  <si>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</si>
  <si>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</si>
  <si>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</si>
  <si>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</si>
  <si>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</si>
  <si>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</si>
  <si>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</si>
  <si>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</si>
  <si>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</si>
  <si>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</si>
  <si>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</si>
  <si>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</si>
  <si>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</si>
  <si>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</si>
  <si>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</si>
  <si>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</si>
  <si>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</si>
  <si>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</si>
  <si>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</si>
  <si>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</si>
  <si>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</si>
  <si>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</si>
  <si>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</si>
  <si>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</si>
  <si>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</si>
  <si>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</si>
  <si>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</si>
  <si>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</si>
  <si>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</si>
  <si>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</si>
  <si>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</si>
  <si>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</si>
  <si>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</si>
  <si>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</si>
  <si>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</si>
  <si>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</si>
  <si>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</si>
  <si>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</si>
  <si>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</si>
  <si>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</si>
  <si>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</si>
  <si>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</si>
  <si>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</si>
  <si>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</si>
  <si>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</si>
  <si>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</si>
  <si>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</si>
  <si>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</si>
  <si>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</si>
  <si>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</si>
  <si>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</si>
  <si>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</si>
  <si>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</si>
  <si>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</si>
  <si>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</si>
  <si>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</si>
  <si>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</si>
  <si>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</si>
  <si>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</si>
  <si>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</si>
  <si>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</si>
  <si>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</si>
  <si>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</si>
  <si>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</si>
  <si>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</si>
  <si>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</si>
  <si>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</si>
  <si>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</si>
  <si>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</si>
  <si>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</si>
  <si>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</si>
  <si>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</si>
  <si>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</si>
  <si>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</si>
  <si>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</si>
  <si>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</si>
  <si>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</si>
  <si>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</si>
  <si>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</si>
  <si>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</si>
  <si>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</si>
  <si>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</si>
  <si>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</si>
  <si>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</si>
  <si>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</si>
  <si>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</si>
  <si>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</si>
  <si>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</si>
  <si>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</si>
  <si>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</si>
  <si>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</si>
  <si>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</si>
  <si>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</si>
  <si>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</si>
  <si>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</si>
  <si>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</si>
  <si>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</si>
  <si>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</si>
  <si>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</si>
  <si>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</si>
  <si>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</si>
  <si>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</si>
  <si>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</si>
  <si>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</si>
  <si>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</si>
  <si>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</si>
  <si>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</si>
  <si>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</si>
  <si>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</si>
  <si>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</si>
  <si>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</si>
  <si>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</si>
  <si>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</si>
  <si>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</si>
  <si>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</si>
  <si>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</si>
  <si>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</si>
  <si>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</si>
  <si>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</si>
  <si>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</si>
  <si>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</si>
  <si>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</si>
  <si>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</si>
  <si>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</si>
  <si>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</si>
  <si>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</si>
  <si>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</si>
  <si>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</si>
  <si>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</si>
  <si>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</si>
  <si>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</si>
  <si>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</si>
  <si>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</si>
  <si>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</si>
  <si>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</si>
  <si>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</si>
  <si>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</si>
  <si>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</si>
  <si>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</si>
  <si>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</si>
  <si>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</si>
  <si>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</si>
  <si>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</si>
  <si>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</si>
  <si>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</si>
  <si>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</si>
  <si>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</si>
  <si>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</si>
  <si>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</si>
  <si>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</si>
  <si>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</si>
  <si>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</si>
  <si>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</si>
  <si>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</si>
  <si>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</si>
  <si>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</si>
  <si>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</si>
  <si>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</si>
  <si>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</si>
  <si>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</si>
  <si>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</si>
  <si>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</si>
  <si>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</si>
  <si>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</si>
  <si>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</si>
  <si>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</si>
  <si>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</si>
  <si>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</si>
  <si>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</si>
  <si>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</si>
  <si>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</si>
  <si>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</si>
  <si>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</si>
  <si>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</si>
  <si>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</si>
  <si>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</si>
  <si>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</si>
  <si>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</si>
  <si>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</si>
  <si>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</si>
  <si>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</si>
  <si>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</si>
  <si>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</si>
  <si>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</si>
  <si>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</si>
  <si>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</si>
  <si>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</si>
  <si>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</si>
  <si>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</si>
  <si>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</si>
  <si>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</si>
  <si>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</si>
  <si>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</si>
  <si>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</si>
  <si>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</si>
  <si>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</si>
  <si>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</si>
  <si>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</si>
  <si>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</si>
  <si>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</si>
  <si>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</si>
  <si>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</si>
  <si>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</si>
  <si>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</si>
  <si>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</si>
  <si>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</si>
  <si>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</si>
  <si>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</si>
  <si>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</si>
  <si>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</si>
  <si>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</si>
  <si>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</si>
  <si>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</si>
  <si>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</si>
  <si>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</si>
  <si>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</si>
  <si>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</si>
  <si>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</si>
  <si>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</si>
  <si>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</si>
  <si>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</si>
  <si>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</si>
  <si>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</si>
  <si>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</si>
  <si>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</si>
  <si>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</si>
  <si>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</si>
  <si>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</si>
  <si>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</si>
  <si>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</si>
  <si>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</si>
  <si>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</si>
  <si>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</si>
  <si>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</si>
  <si>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</si>
  <si>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</si>
  <si>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</si>
  <si>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</si>
  <si>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</si>
  <si>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</si>
  <si>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</si>
  <si>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</si>
  <si>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</si>
  <si>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</si>
  <si>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</si>
  <si>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</si>
  <si>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</si>
  <si>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</si>
  <si>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</si>
  <si>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</si>
  <si>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</si>
  <si>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</si>
  <si>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</si>
  <si>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</si>
  <si>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</si>
  <si>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</si>
  <si>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</si>
  <si>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</si>
  <si>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</si>
  <si>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</si>
  <si>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</si>
  <si>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</si>
  <si>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</si>
  <si>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</si>
  <si>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</si>
  <si>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</si>
  <si>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</si>
  <si>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</si>
  <si>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</si>
  <si>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</si>
  <si>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</si>
  <si>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</si>
  <si>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</si>
  <si>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</si>
  <si>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</si>
  <si>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</si>
  <si>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</si>
  <si>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</si>
  <si>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</si>
  <si>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</si>
  <si>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</si>
  <si>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</si>
  <si>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</si>
  <si>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</si>
  <si>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</si>
  <si>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</si>
  <si>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</si>
  <si>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</si>
  <si>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</si>
  <si>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</si>
  <si>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</si>
  <si>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</si>
  <si>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</si>
  <si>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</si>
  <si>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</si>
  <si>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</si>
  <si>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</si>
  <si>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</si>
  <si>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</si>
  <si>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</si>
  <si>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</si>
  <si>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</si>
  <si>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</si>
  <si>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</si>
  <si>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</si>
  <si>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</si>
  <si>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</si>
  <si>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</si>
  <si>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</si>
  <si>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</si>
  <si>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</si>
  <si>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</si>
  <si>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</si>
  <si>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</si>
  <si>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</si>
  <si>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</si>
  <si>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</si>
  <si>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</si>
  <si>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</si>
  <si>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</si>
  <si>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</si>
  <si>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</si>
  <si>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</si>
  <si>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</si>
  <si>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</si>
  <si>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</si>
  <si>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</si>
  <si>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</si>
  <si>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</si>
  <si>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</si>
  <si>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</si>
  <si>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</si>
  <si>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</si>
  <si>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</si>
  <si>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</si>
  <si>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</si>
  <si>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</si>
  <si>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</si>
  <si>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</si>
  <si>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</si>
  <si>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</si>
  <si>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</si>
  <si>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</si>
  <si>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</si>
  <si>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</si>
  <si>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</si>
  <si>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</si>
  <si>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</si>
  <si>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</si>
  <si>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</si>
  <si>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</si>
  <si>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</si>
  <si>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</si>
  <si>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</si>
  <si>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</si>
  <si>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</si>
  <si>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</si>
  <si>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</si>
  <si>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</si>
  <si>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</si>
  <si>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</si>
  <si>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</si>
  <si>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</si>
  <si>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</si>
  <si>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</si>
  <si>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</si>
  <si>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</si>
  <si>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</si>
  <si>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</si>
  <si>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</si>
  <si>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</si>
  <si>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</si>
  <si>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</si>
  <si>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</si>
  <si>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</si>
  <si>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</si>
  <si>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</si>
  <si>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</si>
  <si>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</si>
  <si>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</si>
  <si>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</si>
  <si>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</si>
  <si>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</si>
  <si>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</si>
  <si>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</si>
  <si>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</si>
  <si>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</si>
  <si>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</si>
  <si>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</si>
  <si>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</si>
  <si>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</si>
  <si>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</si>
  <si>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</si>
  <si>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</si>
  <si>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</si>
  <si>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</si>
  <si>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</si>
  <si>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</si>
  <si>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</si>
  <si>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</si>
  <si>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</si>
  <si>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</si>
  <si>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</si>
  <si>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</si>
  <si>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</si>
  <si>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</si>
  <si>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</si>
  <si>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</si>
  <si>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</si>
  <si>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</si>
  <si>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</si>
  <si>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</si>
  <si>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</si>
  <si>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</si>
  <si>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</si>
  <si>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</si>
  <si>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</si>
  <si>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</si>
  <si>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</si>
  <si>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</si>
  <si>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</si>
  <si>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</si>
  <si>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</si>
  <si>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</si>
  <si>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</si>
  <si>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</si>
  <si>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</si>
  <si>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</si>
  <si>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</si>
  <si>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</si>
  <si>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</si>
  <si>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</si>
  <si>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</si>
  <si>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</si>
  <si>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</si>
  <si>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</si>
  <si>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</si>
  <si>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</si>
  <si>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</si>
  <si>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</si>
  <si>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</si>
  <si>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</si>
  <si>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</si>
  <si>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</si>
  <si>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</si>
  <si>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</si>
  <si>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</si>
  <si>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</si>
  <si>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</si>
  <si>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</si>
  <si>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</si>
  <si>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</si>
  <si>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</si>
  <si>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</si>
  <si>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</si>
  <si>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</si>
  <si>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</si>
  <si>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</si>
  <si>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</si>
  <si>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</si>
  <si>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</si>
  <si>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</si>
  <si>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</si>
  <si>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</si>
  <si>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</si>
  <si>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</si>
  <si>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</si>
  <si>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</si>
  <si>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</si>
  <si>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</si>
  <si>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</si>
  <si>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</si>
  <si>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</si>
  <si>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</si>
  <si>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</si>
  <si>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</si>
  <si>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</si>
  <si>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</si>
  <si>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</si>
  <si>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</si>
  <si>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</si>
  <si>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</si>
  <si>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</si>
  <si>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</si>
  <si>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</si>
  <si>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</si>
  <si>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</si>
  <si>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</si>
  <si>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</si>
  <si>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</si>
  <si>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</si>
  <si>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</si>
  <si>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</si>
  <si>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</si>
  <si>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</si>
  <si>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</si>
  <si>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</si>
  <si>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</si>
  <si>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</si>
  <si>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</si>
  <si>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</si>
  <si>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</si>
  <si>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</si>
  <si>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</si>
  <si>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</si>
  <si>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</si>
  <si>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</si>
  <si>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</si>
  <si>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</si>
  <si>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</si>
  <si>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</si>
  <si>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</si>
  <si>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</si>
  <si>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</si>
  <si>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</si>
  <si>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</si>
  <si>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</si>
  <si>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</si>
  <si>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</si>
  <si>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</si>
  <si>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</si>
  <si>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</si>
  <si>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</si>
  <si>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</si>
  <si>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</si>
  <si>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</si>
  <si>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</si>
  <si>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</si>
  <si>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</si>
  <si>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</si>
  <si>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</si>
  <si>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</si>
  <si>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</si>
  <si>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</si>
  <si>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</si>
  <si>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</si>
  <si>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</si>
  <si>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</si>
  <si>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</si>
  <si>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</si>
  <si>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</si>
  <si>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</si>
  <si>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</si>
  <si>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</si>
  <si>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</si>
  <si>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</si>
  <si>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</si>
  <si>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</si>
  <si>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</si>
  <si>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</si>
  <si>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</si>
  <si>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</si>
  <si>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</si>
  <si>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</si>
  <si>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</si>
  <si>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</si>
  <si>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</si>
  <si>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</si>
  <si>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</si>
  <si>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</si>
  <si>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</si>
  <si>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</si>
  <si>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</si>
  <si>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</si>
  <si>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</si>
  <si>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</si>
  <si>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</si>
  <si>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</si>
  <si>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</si>
  <si>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</si>
  <si>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</si>
  <si>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</si>
  <si>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</si>
  <si>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</si>
  <si>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</si>
  <si>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</si>
  <si>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</si>
  <si>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</si>
  <si>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</si>
  <si>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</si>
  <si>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</si>
  <si>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</si>
  <si>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</si>
  <si>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</si>
  <si>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</si>
  <si>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</si>
  <si>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</si>
  <si>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</si>
  <si>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</si>
  <si>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</si>
  <si>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</si>
  <si>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</si>
  <si>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</si>
  <si>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</si>
  <si>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</si>
  <si>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</si>
  <si>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</si>
  <si>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</si>
  <si>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</si>
  <si>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</si>
  <si>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</si>
  <si>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</si>
  <si>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</si>
  <si>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</si>
  <si>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</si>
  <si>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</si>
  <si>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</si>
  <si>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</si>
  <si>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</si>
  <si>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</si>
  <si>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</si>
  <si>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</si>
  <si>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</si>
  <si>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</si>
  <si>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</si>
  <si>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</si>
  <si>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</si>
  <si>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</si>
  <si>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</si>
  <si>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</si>
  <si>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</si>
  <si>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</si>
  <si>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</si>
  <si>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</si>
  <si>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</si>
  <si>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</si>
  <si>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</si>
  <si>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</si>
  <si>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</si>
  <si>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</si>
  <si>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</si>
  <si>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</si>
  <si>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</si>
  <si>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</si>
  <si>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</si>
  <si>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</si>
  <si>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</si>
  <si>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</si>
  <si>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</si>
  <si>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</si>
  <si>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</si>
  <si>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</si>
  <si>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</si>
  <si>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</si>
  <si>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</si>
  <si>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</si>
  <si>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</si>
  <si>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</si>
  <si>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</si>
  <si>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</si>
  <si>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</si>
  <si>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</si>
  <si>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</si>
  <si>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</si>
  <si>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</si>
  <si>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</si>
  <si>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</si>
  <si>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</si>
  <si>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</si>
  <si>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</si>
  <si>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</si>
  <si>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</si>
  <si>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</si>
  <si>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</si>
  <si>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</si>
  <si>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</si>
  <si>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</si>
  <si>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</si>
  <si>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</si>
  <si>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</si>
  <si>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</si>
  <si>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</si>
  <si>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</si>
  <si>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</si>
  <si>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</si>
  <si>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</si>
  <si>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</si>
  <si>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</si>
  <si>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</si>
  <si>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</si>
  <si>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</si>
  <si>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</si>
  <si>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</si>
  <si>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</si>
  <si>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</si>
  <si>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</si>
  <si>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</si>
  <si>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</si>
  <si>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</si>
  <si>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</si>
  <si>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</si>
  <si>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</si>
  <si>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</si>
  <si>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</si>
  <si>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</si>
  <si>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</si>
  <si>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</si>
  <si>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</si>
  <si>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</si>
  <si>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</si>
  <si>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</si>
  <si>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</si>
  <si>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</si>
  <si>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</si>
  <si>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</si>
  <si>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</si>
  <si>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</si>
  <si>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</si>
  <si>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</si>
  <si>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</si>
  <si>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</si>
  <si>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</si>
  <si>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</si>
  <si>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</si>
  <si>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</si>
  <si>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</si>
  <si>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</si>
  <si>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</si>
  <si>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</si>
  <si>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</si>
  <si>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</si>
  <si>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</si>
  <si>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</si>
  <si>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</si>
  <si>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</si>
  <si>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</si>
  <si>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</si>
  <si>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</si>
  <si>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</si>
  <si>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</si>
  <si>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</si>
  <si>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</si>
  <si>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</si>
  <si>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</si>
  <si>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</si>
  <si>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</si>
  <si>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</si>
  <si>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</si>
  <si>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</si>
  <si>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</si>
  <si>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</si>
  <si>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</si>
  <si>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</si>
  <si>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</si>
  <si>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</si>
  <si>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</si>
  <si>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</si>
  <si>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</si>
  <si>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</si>
  <si>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</si>
  <si>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</si>
  <si>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</si>
  <si>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</si>
  <si>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</si>
  <si>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</si>
  <si>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</si>
  <si>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</si>
  <si>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</si>
  <si>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</si>
  <si>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</si>
  <si>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</si>
  <si>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</si>
  <si>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</si>
  <si>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</si>
  <si>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</si>
  <si>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</si>
  <si>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</si>
  <si>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</si>
  <si>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</si>
  <si>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</si>
  <si>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</si>
  <si>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</si>
  <si>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</si>
  <si>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</si>
  <si>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</si>
  <si>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</si>
  <si>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</si>
  <si>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</si>
  <si>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</si>
  <si>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</si>
  <si>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</si>
  <si>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</si>
  <si>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</si>
  <si>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</si>
  <si>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</si>
  <si>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</si>
  <si>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</si>
  <si>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</si>
  <si>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</si>
  <si>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</si>
  <si>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</si>
  <si>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</si>
  <si>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</si>
  <si>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</si>
  <si>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</si>
  <si>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</si>
  <si>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</si>
  <si>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</si>
  <si>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</si>
  <si>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</si>
  <si>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</si>
  <si>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</si>
  <si>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</si>
  <si>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</si>
  <si>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</si>
  <si>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</si>
  <si>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</si>
  <si>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</si>
  <si>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</si>
  <si>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</si>
  <si>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</si>
  <si>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</si>
  <si>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</si>
  <si>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</si>
  <si>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</si>
  <si>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</si>
  <si>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</si>
  <si>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</si>
  <si>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</si>
  <si>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</si>
  <si>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</si>
  <si>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</si>
  <si>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</si>
  <si>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</si>
  <si>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</si>
  <si>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</si>
  <si>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</si>
  <si>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</si>
  <si>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</si>
  <si>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</si>
  <si>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</si>
  <si>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</si>
  <si>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</si>
  <si>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</si>
  <si>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</si>
  <si>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</si>
  <si>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</si>
  <si>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</si>
  <si>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</si>
  <si>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</si>
  <si>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</si>
  <si>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</si>
  <si>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</si>
  <si>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</si>
  <si>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</si>
  <si>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</si>
  <si>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</si>
  <si>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</si>
  <si>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2 Gavetas Fallando y 1 Vacia</t>
  </si>
  <si>
    <t>3335885786</t>
  </si>
  <si>
    <t>FALLA NO CONFIRMADO</t>
  </si>
  <si>
    <t>3335886373</t>
  </si>
  <si>
    <t>3335886415</t>
  </si>
  <si>
    <t>3335886410</t>
  </si>
  <si>
    <t>3335886406</t>
  </si>
  <si>
    <t>3335886405</t>
  </si>
  <si>
    <t xml:space="preserve">Gil Carrera, Santiago </t>
  </si>
  <si>
    <t>14 Mayo de 2021</t>
  </si>
  <si>
    <t>3335886720</t>
  </si>
  <si>
    <t>3335886571</t>
  </si>
  <si>
    <t>3335886840</t>
  </si>
  <si>
    <t>3335886838</t>
  </si>
  <si>
    <t>3335887124</t>
  </si>
  <si>
    <t>3335887120</t>
  </si>
  <si>
    <t>3335887113</t>
  </si>
  <si>
    <t>3335887011</t>
  </si>
  <si>
    <t>3335887009</t>
  </si>
  <si>
    <t>3335886982</t>
  </si>
  <si>
    <t>3335887289</t>
  </si>
  <si>
    <t>3335887279</t>
  </si>
  <si>
    <t>3335887268</t>
  </si>
  <si>
    <t>3335887262</t>
  </si>
  <si>
    <t>3335887260</t>
  </si>
  <si>
    <t>3335887230</t>
  </si>
  <si>
    <t>3335887208</t>
  </si>
  <si>
    <t>3335887202</t>
  </si>
  <si>
    <t>ReservaC Norte</t>
  </si>
  <si>
    <t xml:space="preserve">Brioso Luciano, Cristino </t>
  </si>
  <si>
    <t>3335887338</t>
  </si>
  <si>
    <t>3335887331</t>
  </si>
  <si>
    <t>3335887684</t>
  </si>
  <si>
    <t>3335887682</t>
  </si>
  <si>
    <t>3335887680</t>
  </si>
  <si>
    <t>3335887679</t>
  </si>
  <si>
    <t>3335887677</t>
  </si>
  <si>
    <t>3335887676</t>
  </si>
  <si>
    <t>3335887674</t>
  </si>
  <si>
    <t>3335887661</t>
  </si>
  <si>
    <t>3335887639</t>
  </si>
  <si>
    <t>3335887638</t>
  </si>
  <si>
    <t xml:space="preserve"> DISPENSADOR</t>
  </si>
  <si>
    <t>3335887715</t>
  </si>
  <si>
    <t>3335887713</t>
  </si>
  <si>
    <t>3335887712</t>
  </si>
  <si>
    <t>3335887711</t>
  </si>
  <si>
    <t>3335887710</t>
  </si>
  <si>
    <t>3335887709</t>
  </si>
  <si>
    <t>3335887707</t>
  </si>
  <si>
    <t>3335887704</t>
  </si>
  <si>
    <t>3335887702</t>
  </si>
  <si>
    <t>3335887700</t>
  </si>
  <si>
    <t>3335887699</t>
  </si>
  <si>
    <t>3335887698</t>
  </si>
  <si>
    <t>3335887732</t>
  </si>
  <si>
    <t>3335887731</t>
  </si>
  <si>
    <t>3335887729</t>
  </si>
  <si>
    <t>3335887728</t>
  </si>
  <si>
    <t>3335887727</t>
  </si>
  <si>
    <t>3335887726</t>
  </si>
  <si>
    <t>3335887725</t>
  </si>
  <si>
    <t>3335887724</t>
  </si>
  <si>
    <t>3335887723</t>
  </si>
  <si>
    <t>3335887722</t>
  </si>
  <si>
    <t>3335887720</t>
  </si>
  <si>
    <t>3335887719</t>
  </si>
  <si>
    <t>3335887718</t>
  </si>
  <si>
    <t>3335887717</t>
  </si>
  <si>
    <t>3335887716</t>
  </si>
  <si>
    <t>GAVETA DE DEPOSITO LLENA</t>
  </si>
  <si>
    <t>3335887737</t>
  </si>
  <si>
    <t>3335887736</t>
  </si>
  <si>
    <t>3335887735</t>
  </si>
  <si>
    <t>3335887734</t>
  </si>
  <si>
    <t>En Servicio</t>
  </si>
  <si>
    <t>3335887747</t>
  </si>
  <si>
    <t>3335887746</t>
  </si>
  <si>
    <t>3335887745</t>
  </si>
  <si>
    <t>3335887744</t>
  </si>
  <si>
    <t>3335887743</t>
  </si>
  <si>
    <t>3335887742</t>
  </si>
  <si>
    <t>3335887741</t>
  </si>
  <si>
    <t>3335887740</t>
  </si>
  <si>
    <t>3335887738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</si>
</sst>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5"/>
      <tableStyleElement type="headerRow" dxfId="174"/>
      <tableStyleElement type="totalRow" dxfId="173"/>
      <tableStyleElement type="firstColumn" dxfId="172"/>
      <tableStyleElement type="lastColumn" dxfId="171"/>
      <tableStyleElement type="firstRowStripe" dxfId="170"/>
      <tableStyleElement type="firstColumnStripe" dxfId="1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2"/>
  <sheetViews>
    <sheetView tabSelected="1" zoomScale="85" zoomScaleNormal="85" workbookViewId="0">
      <pane ySplit="4" topLeftCell="A16" activePane="bottomLeft" state="frozen"/>
      <selection pane="bottomLeft" sqref="A1:Q22"/>
    </sheetView>
  </sheetViews>
  <sheetFormatPr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customWidth="1"/>
    <col min="4" max="4" width="33.7109375" style="87" customWidth="1"/>
    <col min="5" max="5" width="13.42578125" style="82" customWidth="1"/>
    <col min="6" max="6" width="11.140625" style="45" customWidth="1"/>
    <col min="7" max="7" width="49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NORTE</v>
      </c>
      <c r="B5" s="129" t="s">
        <v>2640</v>
      </c>
      <c r="C5" s="136">
        <v>44330.997395833336</v>
      </c>
      <c r="D5" s="136" t="s">
        <v>2181</v>
      </c>
      <c r="E5" s="124">
        <v>689</v>
      </c>
      <c r="F5" s="147" t="str">
        <f>VLOOKUP(E5,VIP!$A$2:$O13063,2,0)</f>
        <v>DRBR689</v>
      </c>
      <c r="G5" s="134" t="str">
        <f>VLOOKUP(E5,'LISTADO ATM'!$A$2:$B$897,2,0)</f>
        <v>ATM Eco Petroleo Villa Gonzalez</v>
      </c>
      <c r="H5" s="134" t="str">
        <f>VLOOKUP(E5,VIP!$A$2:$O17939,7,FALSE)</f>
        <v>NO</v>
      </c>
      <c r="I5" s="134" t="str">
        <f>VLOOKUP(E5,VIP!$A$2:$O9904,8,FALSE)</f>
        <v>NO</v>
      </c>
      <c r="J5" s="134" t="str">
        <f>VLOOKUP(E5,VIP!$A$2:$O9854,8,FALSE)</f>
        <v>NO</v>
      </c>
      <c r="K5" s="134" t="str">
        <f>VLOOKUP(E5,VIP!$A$2:$O13428,6,0)</f>
        <v>NO</v>
      </c>
      <c r="L5" s="125" t="s">
        <v>2245</v>
      </c>
      <c r="M5" s="201" t="s">
        <v>2650</v>
      </c>
      <c r="N5" s="135" t="s">
        <v>2455</v>
      </c>
      <c r="O5" s="134" t="s">
        <v>2483</v>
      </c>
      <c r="P5" s="137"/>
      <c r="Q5" s="202">
        <v>44331.322916666664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2649</v>
      </c>
      <c r="C6" s="136">
        <v>44331.121678240743</v>
      </c>
      <c r="D6" s="136" t="s">
        <v>2180</v>
      </c>
      <c r="E6" s="124">
        <v>570</v>
      </c>
      <c r="F6" s="147" t="str">
        <f>VLOOKUP(E6,VIP!$A$2:$O13057,2,0)</f>
        <v>DRBR478</v>
      </c>
      <c r="G6" s="134" t="str">
        <f>VLOOKUP(E6,'LISTADO ATM'!$A$2:$B$897,2,0)</f>
        <v xml:space="preserve">ATM S/M Liverpool Villa Mella </v>
      </c>
      <c r="H6" s="134" t="str">
        <f>VLOOKUP(E6,VIP!$A$2:$O17933,7,FALSE)</f>
        <v>Si</v>
      </c>
      <c r="I6" s="134" t="str">
        <f>VLOOKUP(E6,VIP!$A$2:$O9898,8,FALSE)</f>
        <v>Si</v>
      </c>
      <c r="J6" s="134" t="str">
        <f>VLOOKUP(E6,VIP!$A$2:$O9848,8,FALSE)</f>
        <v>Si</v>
      </c>
      <c r="K6" s="134" t="str">
        <f>VLOOKUP(E6,VIP!$A$2:$O13422,6,0)</f>
        <v>NO</v>
      </c>
      <c r="L6" s="125" t="s">
        <v>2219</v>
      </c>
      <c r="M6" s="201" t="s">
        <v>2650</v>
      </c>
      <c r="N6" s="135" t="s">
        <v>2455</v>
      </c>
      <c r="O6" s="134" t="s">
        <v>2457</v>
      </c>
      <c r="P6" s="137"/>
      <c r="Q6" s="202">
        <v>44331.317361111112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2576</v>
      </c>
      <c r="C7" s="136">
        <v>44329.510706018518</v>
      </c>
      <c r="D7" s="136" t="s">
        <v>2180</v>
      </c>
      <c r="E7" s="124">
        <v>797</v>
      </c>
      <c r="F7" s="147" t="str">
        <f>VLOOKUP(E7,VIP!$A$2:$O13175,2,0)</f>
        <v xml:space="preserve">DRBR797 </v>
      </c>
      <c r="G7" s="134" t="str">
        <f>VLOOKUP(E7,'LISTADO ATM'!$A$2:$B$897,2,0)</f>
        <v>ATM Dirección de Pensiones y Jubilaciones</v>
      </c>
      <c r="H7" s="134" t="str">
        <f>VLOOKUP(E7,VIP!$A$2:$O18038,7,FALSE)</f>
        <v>N/A</v>
      </c>
      <c r="I7" s="134" t="str">
        <f>VLOOKUP(E7,VIP!$A$2:$O10003,8,FALSE)</f>
        <v>N/A</v>
      </c>
      <c r="J7" s="134" t="str">
        <f>VLOOKUP(E7,VIP!$A$2:$O9953,8,FALSE)</f>
        <v>N/A</v>
      </c>
      <c r="K7" s="134" t="str">
        <f>VLOOKUP(E7,VIP!$A$2:$O13527,6,0)</f>
        <v>N/A</v>
      </c>
      <c r="L7" s="125" t="s">
        <v>2577</v>
      </c>
      <c r="M7" s="135" t="s">
        <v>2448</v>
      </c>
      <c r="N7" s="135" t="s">
        <v>2567</v>
      </c>
      <c r="O7" s="134" t="s">
        <v>2457</v>
      </c>
      <c r="P7" s="137"/>
      <c r="Q7" s="135" t="s">
        <v>2245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2578</v>
      </c>
      <c r="C8" s="136">
        <v>44329.771620370368</v>
      </c>
      <c r="D8" s="136" t="s">
        <v>2180</v>
      </c>
      <c r="E8" s="124">
        <v>54</v>
      </c>
      <c r="F8" s="147" t="str">
        <f>VLOOKUP(E8,VIP!$A$2:$O13174,2,0)</f>
        <v>DRBR054</v>
      </c>
      <c r="G8" s="134" t="str">
        <f>VLOOKUP(E8,'LISTADO ATM'!$A$2:$B$897,2,0)</f>
        <v xml:space="preserve">ATM Autoservicio Galería 360 </v>
      </c>
      <c r="H8" s="134" t="str">
        <f>VLOOKUP(E8,VIP!$A$2:$O18037,7,FALSE)</f>
        <v>Si</v>
      </c>
      <c r="I8" s="134" t="str">
        <f>VLOOKUP(E8,VIP!$A$2:$O10002,8,FALSE)</f>
        <v>Si</v>
      </c>
      <c r="J8" s="134" t="str">
        <f>VLOOKUP(E8,VIP!$A$2:$O9952,8,FALSE)</f>
        <v>Si</v>
      </c>
      <c r="K8" s="134" t="str">
        <f>VLOOKUP(E8,VIP!$A$2:$O13526,6,0)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ESTE</v>
      </c>
      <c r="B9" s="129" t="s">
        <v>2582</v>
      </c>
      <c r="C9" s="136">
        <v>44329.84002314815</v>
      </c>
      <c r="D9" s="136" t="s">
        <v>2474</v>
      </c>
      <c r="E9" s="124">
        <v>912</v>
      </c>
      <c r="F9" s="147" t="str">
        <f>VLOOKUP(E9,VIP!$A$2:$O13181,2,0)</f>
        <v>DRBR973</v>
      </c>
      <c r="G9" s="134" t="str">
        <f>VLOOKUP(E9,'LISTADO ATM'!$A$2:$B$897,2,0)</f>
        <v xml:space="preserve">ATM Oficina San Pedro II </v>
      </c>
      <c r="H9" s="134" t="str">
        <f>VLOOKUP(E9,VIP!$A$2:$O18044,7,FALSE)</f>
        <v>Si</v>
      </c>
      <c r="I9" s="134" t="str">
        <f>VLOOKUP(E9,VIP!$A$2:$O10009,8,FALSE)</f>
        <v>Si</v>
      </c>
      <c r="J9" s="134" t="str">
        <f>VLOOKUP(E9,VIP!$A$2:$O9959,8,FALSE)</f>
        <v>Si</v>
      </c>
      <c r="K9" s="134" t="str">
        <f>VLOOKUP(E9,VIP!$A$2:$O13533,6,0)</f>
        <v>SI</v>
      </c>
      <c r="L9" s="125" t="s">
        <v>2573</v>
      </c>
      <c r="M9" s="135" t="s">
        <v>2448</v>
      </c>
      <c r="N9" s="135" t="s">
        <v>2455</v>
      </c>
      <c r="O9" s="134" t="s">
        <v>2475</v>
      </c>
      <c r="P9" s="137"/>
      <c r="Q9" s="135" t="s">
        <v>2573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2581</v>
      </c>
      <c r="C10" s="136">
        <v>44329.842581018522</v>
      </c>
      <c r="D10" s="136" t="s">
        <v>2180</v>
      </c>
      <c r="E10" s="124">
        <v>696</v>
      </c>
      <c r="F10" s="147" t="str">
        <f>VLOOKUP(E10,VIP!$A$2:$O13180,2,0)</f>
        <v>DRBR696</v>
      </c>
      <c r="G10" s="134" t="str">
        <f>VLOOKUP(E10,'LISTADO ATM'!$A$2:$B$897,2,0)</f>
        <v>ATM Olé Jacobo Majluta</v>
      </c>
      <c r="H10" s="134" t="str">
        <f>VLOOKUP(E10,VIP!$A$2:$O18043,7,FALSE)</f>
        <v>Si</v>
      </c>
      <c r="I10" s="134" t="str">
        <f>VLOOKUP(E10,VIP!$A$2:$O10008,8,FALSE)</f>
        <v>Si</v>
      </c>
      <c r="J10" s="134" t="str">
        <f>VLOOKUP(E10,VIP!$A$2:$O9958,8,FALSE)</f>
        <v>Si</v>
      </c>
      <c r="K10" s="134" t="str">
        <f>VLOOKUP(E10,VIP!$A$2:$O13532,6,0)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ESTE</v>
      </c>
      <c r="B11" s="129" t="s">
        <v>2580</v>
      </c>
      <c r="C11" s="136">
        <v>44329.847025462965</v>
      </c>
      <c r="D11" s="136" t="s">
        <v>2180</v>
      </c>
      <c r="E11" s="124">
        <v>114</v>
      </c>
      <c r="F11" s="147" t="str">
        <f>VLOOKUP(E11,VIP!$A$2:$O13176,2,0)</f>
        <v>DRBR114</v>
      </c>
      <c r="G11" s="134" t="str">
        <f>VLOOKUP(E11,'LISTADO ATM'!$A$2:$B$897,2,0)</f>
        <v xml:space="preserve">ATM Oficina Hato Mayor </v>
      </c>
      <c r="H11" s="134" t="str">
        <f>VLOOKUP(E11,VIP!$A$2:$O18039,7,FALSE)</f>
        <v>Si</v>
      </c>
      <c r="I11" s="134" t="str">
        <f>VLOOKUP(E11,VIP!$A$2:$O10004,8,FALSE)</f>
        <v>Si</v>
      </c>
      <c r="J11" s="134" t="str">
        <f>VLOOKUP(E11,VIP!$A$2:$O9954,8,FALSE)</f>
        <v>Si</v>
      </c>
      <c r="K11" s="134" t="str">
        <f>VLOOKUP(E11,VIP!$A$2:$O13528,6,0)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35" t="s">
        <v>2470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2579</v>
      </c>
      <c r="C12" s="136">
        <v>44329.860486111109</v>
      </c>
      <c r="D12" s="136" t="s">
        <v>2180</v>
      </c>
      <c r="E12" s="124">
        <v>10</v>
      </c>
      <c r="F12" s="147" t="str">
        <f>VLOOKUP(E12,VIP!$A$2:$O13171,2,0)</f>
        <v>DRBR010</v>
      </c>
      <c r="G12" s="134" t="str">
        <f>VLOOKUP(E12,'LISTADO ATM'!$A$2:$B$897,2,0)</f>
        <v xml:space="preserve">ATM Ministerio Salud Pública </v>
      </c>
      <c r="H12" s="134" t="str">
        <f>VLOOKUP(E12,VIP!$A$2:$O18034,7,FALSE)</f>
        <v>Si</v>
      </c>
      <c r="I12" s="134" t="str">
        <f>VLOOKUP(E12,VIP!$A$2:$O9999,8,FALSE)</f>
        <v>Si</v>
      </c>
      <c r="J12" s="134" t="str">
        <f>VLOOKUP(E12,VIP!$A$2:$O9949,8,FALSE)</f>
        <v>Si</v>
      </c>
      <c r="K12" s="134" t="str">
        <f>VLOOKUP(E12,VIP!$A$2:$O13523,6,0)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2586</v>
      </c>
      <c r="C13" s="136">
        <v>44330.368206018517</v>
      </c>
      <c r="D13" s="136" t="s">
        <v>2180</v>
      </c>
      <c r="E13" s="124">
        <v>967</v>
      </c>
      <c r="F13" s="147" t="str">
        <f>VLOOKUP(E13,VIP!$A$2:$O13185,2,0)</f>
        <v>DRBR967</v>
      </c>
      <c r="G13" s="134" t="str">
        <f>VLOOKUP(E13,'LISTADO ATM'!$A$2:$B$897,2,0)</f>
        <v xml:space="preserve">ATM UNP Hiper Olé Autopista Duarte </v>
      </c>
      <c r="H13" s="134" t="str">
        <f>VLOOKUP(E13,VIP!$A$2:$O18048,7,FALSE)</f>
        <v>Si</v>
      </c>
      <c r="I13" s="134" t="str">
        <f>VLOOKUP(E13,VIP!$A$2:$O10013,8,FALSE)</f>
        <v>Si</v>
      </c>
      <c r="J13" s="134" t="str">
        <f>VLOOKUP(E13,VIP!$A$2:$O9963,8,FALSE)</f>
        <v>Si</v>
      </c>
      <c r="K13" s="134" t="str">
        <f>VLOOKUP(E13,VIP!$A$2:$O13537,6,0)</f>
        <v>NO</v>
      </c>
      <c r="L13" s="125" t="s">
        <v>2470</v>
      </c>
      <c r="M13" s="135" t="s">
        <v>2448</v>
      </c>
      <c r="N13" s="135" t="s">
        <v>2455</v>
      </c>
      <c r="O13" s="134" t="s">
        <v>2457</v>
      </c>
      <c r="P13" s="137"/>
      <c r="Q13" s="148" t="s">
        <v>2470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2585</v>
      </c>
      <c r="C14" s="136">
        <v>44330.40730324074</v>
      </c>
      <c r="D14" s="136" t="s">
        <v>2451</v>
      </c>
      <c r="E14" s="124">
        <v>684</v>
      </c>
      <c r="F14" s="147" t="str">
        <f>VLOOKUP(E14,VIP!$A$2:$O13178,2,0)</f>
        <v>DRBR684</v>
      </c>
      <c r="G14" s="134" t="str">
        <f>VLOOKUP(E14,'LISTADO ATM'!$A$2:$B$897,2,0)</f>
        <v>ATM Estación Texaco Prolongación 27 Febrero</v>
      </c>
      <c r="H14" s="134" t="str">
        <f>VLOOKUP(E14,VIP!$A$2:$O18041,7,FALSE)</f>
        <v>NO</v>
      </c>
      <c r="I14" s="134" t="str">
        <f>VLOOKUP(E14,VIP!$A$2:$O10006,8,FALSE)</f>
        <v>NO</v>
      </c>
      <c r="J14" s="134" t="str">
        <f>VLOOKUP(E14,VIP!$A$2:$O9956,8,FALSE)</f>
        <v>NO</v>
      </c>
      <c r="K14" s="134" t="str">
        <f>VLOOKUP(E14,VIP!$A$2:$O13530,6,0)</f>
        <v>NO</v>
      </c>
      <c r="L14" s="125" t="s">
        <v>2219</v>
      </c>
      <c r="M14" s="135" t="s">
        <v>2448</v>
      </c>
      <c r="N14" s="135" t="s">
        <v>2455</v>
      </c>
      <c r="O14" s="134" t="s">
        <v>2456</v>
      </c>
      <c r="P14" s="137"/>
      <c r="Q14" s="148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2588</v>
      </c>
      <c r="C15" s="136">
        <v>44330.435532407406</v>
      </c>
      <c r="D15" s="136" t="s">
        <v>2180</v>
      </c>
      <c r="E15" s="124">
        <v>685</v>
      </c>
      <c r="F15" s="147" t="str">
        <f>VLOOKUP(E15,VIP!$A$2:$O13184,2,0)</f>
        <v>DRBR685</v>
      </c>
      <c r="G15" s="134" t="str">
        <f>VLOOKUP(E15,'LISTADO ATM'!$A$2:$B$897,2,0)</f>
        <v>ATM Autoservicio UASD</v>
      </c>
      <c r="H15" s="134" t="str">
        <f>VLOOKUP(E15,VIP!$A$2:$O18047,7,FALSE)</f>
        <v>NO</v>
      </c>
      <c r="I15" s="134" t="str">
        <f>VLOOKUP(E15,VIP!$A$2:$O10012,8,FALSE)</f>
        <v>SI</v>
      </c>
      <c r="J15" s="134" t="str">
        <f>VLOOKUP(E15,VIP!$A$2:$O9962,8,FALSE)</f>
        <v>SI</v>
      </c>
      <c r="K15" s="134" t="str">
        <f>VLOOKUP(E15,VIP!$A$2:$O13536,6,0)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48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2587</v>
      </c>
      <c r="C16" s="136">
        <v>44330.436608796299</v>
      </c>
      <c r="D16" s="136" t="s">
        <v>2180</v>
      </c>
      <c r="E16" s="124">
        <v>835</v>
      </c>
      <c r="F16" s="147" t="str">
        <f>VLOOKUP(E16,VIP!$A$2:$O13183,2,0)</f>
        <v>DRBR835</v>
      </c>
      <c r="G16" s="134" t="str">
        <f>VLOOKUP(E16,'LISTADO ATM'!$A$2:$B$897,2,0)</f>
        <v xml:space="preserve">ATM UNP Megacentro </v>
      </c>
      <c r="H16" s="134" t="str">
        <f>VLOOKUP(E16,VIP!$A$2:$O18046,7,FALSE)</f>
        <v>Si</v>
      </c>
      <c r="I16" s="134" t="str">
        <f>VLOOKUP(E16,VIP!$A$2:$O10011,8,FALSE)</f>
        <v>Si</v>
      </c>
      <c r="J16" s="134" t="str">
        <f>VLOOKUP(E16,VIP!$A$2:$O9961,8,FALSE)</f>
        <v>Si</v>
      </c>
      <c r="K16" s="134" t="str">
        <f>VLOOKUP(E16,VIP!$A$2:$O13535,6,0)</f>
        <v>SI</v>
      </c>
      <c r="L16" s="125" t="s">
        <v>2421</v>
      </c>
      <c r="M16" s="135" t="s">
        <v>2448</v>
      </c>
      <c r="N16" s="135" t="s">
        <v>2455</v>
      </c>
      <c r="O16" s="134" t="s">
        <v>2457</v>
      </c>
      <c r="P16" s="137"/>
      <c r="Q16" s="148" t="s">
        <v>2421</v>
      </c>
    </row>
    <row r="17" spans="1:17" s="96" customFormat="1" ht="18" x14ac:dyDescent="0.25">
      <c r="A17" s="134" t="str">
        <f>VLOOKUP(E17,'LISTADO ATM'!$A$2:$C$898,3,0)</f>
        <v>ESTE</v>
      </c>
      <c r="B17" s="129" t="s">
        <v>2594</v>
      </c>
      <c r="C17" s="136">
        <v>44330.470138888886</v>
      </c>
      <c r="D17" s="136" t="s">
        <v>2474</v>
      </c>
      <c r="E17" s="124">
        <v>16</v>
      </c>
      <c r="F17" s="147" t="str">
        <f>VLOOKUP(E17,VIP!$A$2:$O13208,2,0)</f>
        <v>DRBR046</v>
      </c>
      <c r="G17" s="134" t="str">
        <f>VLOOKUP(E17,'LISTADO ATM'!$A$2:$B$897,2,0)</f>
        <v>ATM Estación Texaco Sabana de la Mar</v>
      </c>
      <c r="H17" s="134" t="str">
        <f>VLOOKUP(E17,VIP!$A$2:$O18071,7,FALSE)</f>
        <v>Si</v>
      </c>
      <c r="I17" s="134" t="str">
        <f>VLOOKUP(E17,VIP!$A$2:$O10036,8,FALSE)</f>
        <v>Si</v>
      </c>
      <c r="J17" s="134" t="str">
        <f>VLOOKUP(E17,VIP!$A$2:$O9986,8,FALSE)</f>
        <v>Si</v>
      </c>
      <c r="K17" s="134" t="str">
        <f>VLOOKUP(E17,VIP!$A$2:$O13560,6,0)</f>
        <v>NO</v>
      </c>
      <c r="L17" s="125" t="s">
        <v>2418</v>
      </c>
      <c r="M17" s="135" t="s">
        <v>2448</v>
      </c>
      <c r="N17" s="135" t="s">
        <v>2455</v>
      </c>
      <c r="O17" s="134" t="s">
        <v>2475</v>
      </c>
      <c r="P17" s="137"/>
      <c r="Q17" s="148" t="s">
        <v>2418</v>
      </c>
    </row>
    <row r="18" spans="1:17" s="96" customFormat="1" ht="18" x14ac:dyDescent="0.25">
      <c r="A18" s="134" t="str">
        <f>VLOOKUP(E18,'LISTADO ATM'!$A$2:$C$898,3,0)</f>
        <v>DISTRITO NACIONAL</v>
      </c>
      <c r="B18" s="129" t="s">
        <v>2593</v>
      </c>
      <c r="C18" s="136">
        <v>44330.48097222222</v>
      </c>
      <c r="D18" s="136" t="s">
        <v>2180</v>
      </c>
      <c r="E18" s="124">
        <v>610</v>
      </c>
      <c r="F18" s="147" t="str">
        <f>VLOOKUP(E18,VIP!$A$2:$O13206,2,0)</f>
        <v>DRBR610</v>
      </c>
      <c r="G18" s="134" t="str">
        <f>VLOOKUP(E18,'LISTADO ATM'!$A$2:$B$897,2,0)</f>
        <v xml:space="preserve">ATM EDEESTE </v>
      </c>
      <c r="H18" s="134" t="str">
        <f>VLOOKUP(E18,VIP!$A$2:$O18069,7,FALSE)</f>
        <v>Si</v>
      </c>
      <c r="I18" s="134" t="str">
        <f>VLOOKUP(E18,VIP!$A$2:$O10034,8,FALSE)</f>
        <v>Si</v>
      </c>
      <c r="J18" s="134" t="str">
        <f>VLOOKUP(E18,VIP!$A$2:$O9984,8,FALSE)</f>
        <v>Si</v>
      </c>
      <c r="K18" s="134" t="str">
        <f>VLOOKUP(E18,VIP!$A$2:$O13558,6,0)</f>
        <v>NO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48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2592</v>
      </c>
      <c r="C19" s="136">
        <v>44330.481712962966</v>
      </c>
      <c r="D19" s="136" t="s">
        <v>2180</v>
      </c>
      <c r="E19" s="124">
        <v>162</v>
      </c>
      <c r="F19" s="147" t="str">
        <f>VLOOKUP(E19,VIP!$A$2:$O13205,2,0)</f>
        <v>DRBR162</v>
      </c>
      <c r="G19" s="134" t="str">
        <f>VLOOKUP(E19,'LISTADO ATM'!$A$2:$B$897,2,0)</f>
        <v xml:space="preserve">ATM Oficina Tiradentes I </v>
      </c>
      <c r="H19" s="134" t="str">
        <f>VLOOKUP(E19,VIP!$A$2:$O18068,7,FALSE)</f>
        <v>Si</v>
      </c>
      <c r="I19" s="134" t="str">
        <f>VLOOKUP(E19,VIP!$A$2:$O10033,8,FALSE)</f>
        <v>Si</v>
      </c>
      <c r="J19" s="134" t="str">
        <f>VLOOKUP(E19,VIP!$A$2:$O9983,8,FALSE)</f>
        <v>Si</v>
      </c>
      <c r="K19" s="134" t="str">
        <f>VLOOKUP(E19,VIP!$A$2:$O13557,6,0)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48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 t="s">
        <v>2591</v>
      </c>
      <c r="C20" s="136">
        <v>44330.515439814815</v>
      </c>
      <c r="D20" s="136" t="s">
        <v>2180</v>
      </c>
      <c r="E20" s="124">
        <v>238</v>
      </c>
      <c r="F20" s="147" t="str">
        <f>VLOOKUP(E20,VIP!$A$2:$O13198,2,0)</f>
        <v>DRBR238</v>
      </c>
      <c r="G20" s="134" t="str">
        <f>VLOOKUP(E20,'LISTADO ATM'!$A$2:$B$897,2,0)</f>
        <v xml:space="preserve">ATM Multicentro La Sirena Charles de Gaulle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2470</v>
      </c>
      <c r="M20" s="135" t="s">
        <v>2448</v>
      </c>
      <c r="N20" s="135" t="s">
        <v>2455</v>
      </c>
      <c r="O20" s="134" t="s">
        <v>2457</v>
      </c>
      <c r="P20" s="137"/>
      <c r="Q20" s="148" t="s">
        <v>2470</v>
      </c>
    </row>
    <row r="21" spans="1:17" s="96" customFormat="1" ht="18" x14ac:dyDescent="0.25">
      <c r="A21" s="134" t="str">
        <f>VLOOKUP(E21,'LISTADO ATM'!$A$2:$C$898,3,0)</f>
        <v>SUR</v>
      </c>
      <c r="B21" s="129" t="s">
        <v>2590</v>
      </c>
      <c r="C21" s="136">
        <v>44330.517361111109</v>
      </c>
      <c r="D21" s="136" t="s">
        <v>2180</v>
      </c>
      <c r="E21" s="124">
        <v>249</v>
      </c>
      <c r="F21" s="147" t="str">
        <f>VLOOKUP(E21,VIP!$A$2:$O13195,2,0)</f>
        <v>DRBR249</v>
      </c>
      <c r="G21" s="134" t="str">
        <f>VLOOKUP(E21,'LISTADO ATM'!$A$2:$B$897,2,0)</f>
        <v xml:space="preserve">ATM Banco Agrícola Neiba </v>
      </c>
      <c r="H21" s="134" t="str">
        <f>VLOOKUP(E21,VIP!$A$2:$O18058,7,FALSE)</f>
        <v>Si</v>
      </c>
      <c r="I21" s="134" t="str">
        <f>VLOOKUP(E21,VIP!$A$2:$O10023,8,FALSE)</f>
        <v>Si</v>
      </c>
      <c r="J21" s="134" t="str">
        <f>VLOOKUP(E21,VIP!$A$2:$O9973,8,FALSE)</f>
        <v>Si</v>
      </c>
      <c r="K21" s="134" t="str">
        <f>VLOOKUP(E21,VIP!$A$2:$O13547,6,0)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48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 t="s">
        <v>2589</v>
      </c>
      <c r="C22" s="136">
        <v>44330.518449074072</v>
      </c>
      <c r="D22" s="136" t="s">
        <v>2180</v>
      </c>
      <c r="E22" s="124">
        <v>792</v>
      </c>
      <c r="F22" s="147" t="str">
        <f>VLOOKUP(E22,VIP!$A$2:$O13193,2,0)</f>
        <v>DRBR792</v>
      </c>
      <c r="G22" s="134" t="str">
        <f>VLOOKUP(E22,'LISTADO ATM'!$A$2:$B$897,2,0)</f>
        <v>ATM Hospital Salvador de Gautier</v>
      </c>
      <c r="H22" s="134" t="str">
        <f>VLOOKUP(E22,VIP!$A$2:$O18056,7,FALSE)</f>
        <v>Si</v>
      </c>
      <c r="I22" s="134" t="str">
        <f>VLOOKUP(E22,VIP!$A$2:$O10021,8,FALSE)</f>
        <v>Si</v>
      </c>
      <c r="J22" s="134" t="str">
        <f>VLOOKUP(E22,VIP!$A$2:$O9971,8,FALSE)</f>
        <v>Si</v>
      </c>
      <c r="K22" s="134" t="str">
        <f>VLOOKUP(E22,VIP!$A$2:$O13545,6,0)</f>
        <v>NO</v>
      </c>
      <c r="L22" s="125" t="s">
        <v>2245</v>
      </c>
      <c r="M22" s="135" t="s">
        <v>2448</v>
      </c>
      <c r="N22" s="135" t="s">
        <v>2455</v>
      </c>
      <c r="O22" s="134" t="s">
        <v>2457</v>
      </c>
      <c r="P22" s="137"/>
      <c r="Q22" s="148" t="s">
        <v>2245</v>
      </c>
    </row>
    <row r="23" spans="1:17" s="96" customFormat="1" ht="18" x14ac:dyDescent="0.25">
      <c r="A23" s="134" t="str">
        <f>VLOOKUP(E23,'LISTADO ATM'!$A$2:$C$898,3,0)</f>
        <v>DISTRITO NACIONAL</v>
      </c>
      <c r="B23" s="129" t="s">
        <v>2602</v>
      </c>
      <c r="C23" s="136">
        <v>44330.567280092589</v>
      </c>
      <c r="D23" s="136" t="s">
        <v>2180</v>
      </c>
      <c r="E23" s="124">
        <v>919</v>
      </c>
      <c r="F23" s="147" t="str">
        <f>VLOOKUP(E23,VIP!$A$2:$O13204,2,0)</f>
        <v>DRBR16F</v>
      </c>
      <c r="G23" s="134" t="str">
        <f>VLOOKUP(E23,'LISTADO ATM'!$A$2:$B$897,2,0)</f>
        <v xml:space="preserve">ATM S/M La Cadena Sarasota </v>
      </c>
      <c r="H23" s="134" t="str">
        <f>VLOOKUP(E23,VIP!$A$2:$O18067,7,FALSE)</f>
        <v>Si</v>
      </c>
      <c r="I23" s="134" t="str">
        <f>VLOOKUP(E23,VIP!$A$2:$O10032,8,FALSE)</f>
        <v>Si</v>
      </c>
      <c r="J23" s="134" t="str">
        <f>VLOOKUP(E23,VIP!$A$2:$O9982,8,FALSE)</f>
        <v>Si</v>
      </c>
      <c r="K23" s="134" t="str">
        <f>VLOOKUP(E23,VIP!$A$2:$O13556,6,0)</f>
        <v>SI</v>
      </c>
      <c r="L23" s="125" t="s">
        <v>2219</v>
      </c>
      <c r="M23" s="135" t="s">
        <v>2448</v>
      </c>
      <c r="N23" s="135" t="s">
        <v>2567</v>
      </c>
      <c r="O23" s="134" t="s">
        <v>2457</v>
      </c>
      <c r="P23" s="137"/>
      <c r="Q23" s="148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2601</v>
      </c>
      <c r="C24" s="136">
        <v>44330.568958333337</v>
      </c>
      <c r="D24" s="136" t="s">
        <v>2180</v>
      </c>
      <c r="E24" s="124">
        <v>35</v>
      </c>
      <c r="F24" s="147" t="str">
        <f>VLOOKUP(E24,VIP!$A$2:$O13202,2,0)</f>
        <v>DRBR035</v>
      </c>
      <c r="G24" s="134" t="str">
        <f>VLOOKUP(E24,'LISTADO ATM'!$A$2:$B$897,2,0)</f>
        <v xml:space="preserve">ATM Dirección General de Aduanas I </v>
      </c>
      <c r="H24" s="134" t="str">
        <f>VLOOKUP(E24,VIP!$A$2:$O18065,7,FALSE)</f>
        <v>Si</v>
      </c>
      <c r="I24" s="134" t="str">
        <f>VLOOKUP(E24,VIP!$A$2:$O10030,8,FALSE)</f>
        <v>Si</v>
      </c>
      <c r="J24" s="134" t="str">
        <f>VLOOKUP(E24,VIP!$A$2:$O9980,8,FALSE)</f>
        <v>Si</v>
      </c>
      <c r="K24" s="134" t="str">
        <f>VLOOKUP(E24,VIP!$A$2:$O13554,6,0)</f>
        <v>NO</v>
      </c>
      <c r="L24" s="125" t="s">
        <v>2219</v>
      </c>
      <c r="M24" s="135" t="s">
        <v>2448</v>
      </c>
      <c r="N24" s="135" t="s">
        <v>2567</v>
      </c>
      <c r="O24" s="134" t="s">
        <v>2457</v>
      </c>
      <c r="P24" s="137"/>
      <c r="Q24" s="148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2600</v>
      </c>
      <c r="C25" s="136">
        <v>44330.582812499997</v>
      </c>
      <c r="D25" s="136" t="s">
        <v>2451</v>
      </c>
      <c r="E25" s="124">
        <v>563</v>
      </c>
      <c r="F25" s="147" t="str">
        <f>VLOOKUP(E25,VIP!$A$2:$O13201,2,0)</f>
        <v>DRBR233</v>
      </c>
      <c r="G25" s="134" t="str">
        <f>VLOOKUP(E25,'LISTADO ATM'!$A$2:$B$897,2,0)</f>
        <v xml:space="preserve">ATM Base Aérea San Isidro </v>
      </c>
      <c r="H25" s="134" t="str">
        <f>VLOOKUP(E25,VIP!$A$2:$O18064,7,FALSE)</f>
        <v>Si</v>
      </c>
      <c r="I25" s="134" t="str">
        <f>VLOOKUP(E25,VIP!$A$2:$O10029,8,FALSE)</f>
        <v>Si</v>
      </c>
      <c r="J25" s="134" t="str">
        <f>VLOOKUP(E25,VIP!$A$2:$O9979,8,FALSE)</f>
        <v>Si</v>
      </c>
      <c r="K25" s="134" t="str">
        <f>VLOOKUP(E25,VIP!$A$2:$O13553,6,0)</f>
        <v>NO</v>
      </c>
      <c r="L25" s="125" t="s">
        <v>2444</v>
      </c>
      <c r="M25" s="135" t="s">
        <v>2448</v>
      </c>
      <c r="N25" s="135" t="s">
        <v>2455</v>
      </c>
      <c r="O25" s="134" t="s">
        <v>2456</v>
      </c>
      <c r="P25" s="137"/>
      <c r="Q25" s="148" t="s">
        <v>2444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2599</v>
      </c>
      <c r="C26" s="136">
        <v>44330.591458333336</v>
      </c>
      <c r="D26" s="136" t="s">
        <v>2180</v>
      </c>
      <c r="E26" s="124">
        <v>183</v>
      </c>
      <c r="F26" s="147" t="str">
        <f>VLOOKUP(E26,VIP!$A$2:$O13200,2,0)</f>
        <v>DRBR183</v>
      </c>
      <c r="G26" s="134" t="str">
        <f>VLOOKUP(E26,'LISTADO ATM'!$A$2:$B$897,2,0)</f>
        <v>ATM Estación Nativa Km. 22 Aut. Duarte.</v>
      </c>
      <c r="H26" s="134" t="str">
        <f>VLOOKUP(E26,VIP!$A$2:$O18063,7,FALSE)</f>
        <v>N/A</v>
      </c>
      <c r="I26" s="134" t="str">
        <f>VLOOKUP(E26,VIP!$A$2:$O10028,8,FALSE)</f>
        <v>N/A</v>
      </c>
      <c r="J26" s="134" t="str">
        <f>VLOOKUP(E26,VIP!$A$2:$O9978,8,FALSE)</f>
        <v>N/A</v>
      </c>
      <c r="K26" s="134" t="str">
        <f>VLOOKUP(E26,VIP!$A$2:$O13552,6,0)</f>
        <v>N/A</v>
      </c>
      <c r="L26" s="125" t="s">
        <v>2470</v>
      </c>
      <c r="M26" s="135" t="s">
        <v>2448</v>
      </c>
      <c r="N26" s="135" t="s">
        <v>2455</v>
      </c>
      <c r="O26" s="134" t="s">
        <v>2457</v>
      </c>
      <c r="P26" s="137"/>
      <c r="Q26" s="148" t="s">
        <v>2470</v>
      </c>
    </row>
    <row r="27" spans="1:17" s="96" customFormat="1" ht="18" x14ac:dyDescent="0.25">
      <c r="A27" s="134" t="str">
        <f>VLOOKUP(E27,'LISTADO ATM'!$A$2:$C$898,3,0)</f>
        <v>NORTE</v>
      </c>
      <c r="B27" s="129" t="s">
        <v>2598</v>
      </c>
      <c r="C27" s="136">
        <v>44330.593194444446</v>
      </c>
      <c r="D27" s="136" t="s">
        <v>2181</v>
      </c>
      <c r="E27" s="124">
        <v>747</v>
      </c>
      <c r="F27" s="147" t="str">
        <f>VLOOKUP(E27,VIP!$A$2:$O13199,2,0)</f>
        <v>DRBR200</v>
      </c>
      <c r="G27" s="134" t="str">
        <f>VLOOKUP(E27,'LISTADO ATM'!$A$2:$B$897,2,0)</f>
        <v xml:space="preserve">ATM Club BR (Santiago) </v>
      </c>
      <c r="H27" s="134" t="str">
        <f>VLOOKUP(E27,VIP!$A$2:$O18062,7,FALSE)</f>
        <v>Si</v>
      </c>
      <c r="I27" s="134" t="str">
        <f>VLOOKUP(E27,VIP!$A$2:$O10027,8,FALSE)</f>
        <v>Si</v>
      </c>
      <c r="J27" s="134" t="str">
        <f>VLOOKUP(E27,VIP!$A$2:$O9977,8,FALSE)</f>
        <v>Si</v>
      </c>
      <c r="K27" s="134" t="str">
        <f>VLOOKUP(E27,VIP!$A$2:$O13551,6,0)</f>
        <v>SI</v>
      </c>
      <c r="L27" s="125" t="s">
        <v>2245</v>
      </c>
      <c r="M27" s="135" t="s">
        <v>2448</v>
      </c>
      <c r="N27" s="135" t="s">
        <v>2455</v>
      </c>
      <c r="O27" s="134" t="s">
        <v>2583</v>
      </c>
      <c r="P27" s="137"/>
      <c r="Q27" s="148" t="s">
        <v>2245</v>
      </c>
    </row>
    <row r="28" spans="1:17" s="96" customFormat="1" ht="18" x14ac:dyDescent="0.25">
      <c r="A28" s="134" t="str">
        <f>VLOOKUP(E28,'LISTADO ATM'!$A$2:$C$898,3,0)</f>
        <v>NORTE</v>
      </c>
      <c r="B28" s="129" t="s">
        <v>2597</v>
      </c>
      <c r="C28" s="136">
        <v>44330.597997685189</v>
      </c>
      <c r="D28" s="136" t="s">
        <v>2603</v>
      </c>
      <c r="E28" s="124">
        <v>799</v>
      </c>
      <c r="F28" s="147" t="str">
        <f>VLOOKUP(E28,VIP!$A$2:$O13196,2,0)</f>
        <v>DRBR799</v>
      </c>
      <c r="G28" s="134" t="str">
        <f>VLOOKUP(E28,'LISTADO ATM'!$A$2:$B$897,2,0)</f>
        <v xml:space="preserve">ATM Clínica Corominas (Santiago) </v>
      </c>
      <c r="H28" s="134" t="str">
        <f>VLOOKUP(E28,VIP!$A$2:$O18059,7,FALSE)</f>
        <v>Si</v>
      </c>
      <c r="I28" s="134" t="str">
        <f>VLOOKUP(E28,VIP!$A$2:$O10024,8,FALSE)</f>
        <v>Si</v>
      </c>
      <c r="J28" s="134" t="str">
        <f>VLOOKUP(E28,VIP!$A$2:$O9974,8,FALSE)</f>
        <v>Si</v>
      </c>
      <c r="K28" s="134" t="str">
        <f>VLOOKUP(E28,VIP!$A$2:$O13548,6,0)</f>
        <v>NO</v>
      </c>
      <c r="L28" s="125" t="s">
        <v>2444</v>
      </c>
      <c r="M28" s="135" t="s">
        <v>2448</v>
      </c>
      <c r="N28" s="135" t="s">
        <v>2455</v>
      </c>
      <c r="O28" s="134" t="s">
        <v>2604</v>
      </c>
      <c r="P28" s="137"/>
      <c r="Q28" s="148" t="s">
        <v>2444</v>
      </c>
    </row>
    <row r="29" spans="1:17" s="96" customFormat="1" ht="18" x14ac:dyDescent="0.25">
      <c r="A29" s="134" t="str">
        <f>VLOOKUP(E29,'LISTADO ATM'!$A$2:$C$898,3,0)</f>
        <v>DISTRITO NACIONAL</v>
      </c>
      <c r="B29" s="129" t="s">
        <v>2596</v>
      </c>
      <c r="C29" s="136">
        <v>44330.600046296298</v>
      </c>
      <c r="D29" s="136" t="s">
        <v>2451</v>
      </c>
      <c r="E29" s="124">
        <v>949</v>
      </c>
      <c r="F29" s="147" t="str">
        <f>VLOOKUP(E29,VIP!$A$2:$O13195,2,0)</f>
        <v>DRBR23D</v>
      </c>
      <c r="G29" s="134" t="str">
        <f>VLOOKUP(E29,'LISTADO ATM'!$A$2:$B$897,2,0)</f>
        <v xml:space="preserve">ATM S/M Bravo San Isidro Coral Mall </v>
      </c>
      <c r="H29" s="134" t="str">
        <f>VLOOKUP(E29,VIP!$A$2:$O18058,7,FALSE)</f>
        <v>Si</v>
      </c>
      <c r="I29" s="134" t="str">
        <f>VLOOKUP(E29,VIP!$A$2:$O10023,8,FALSE)</f>
        <v>No</v>
      </c>
      <c r="J29" s="134" t="str">
        <f>VLOOKUP(E29,VIP!$A$2:$O9973,8,FALSE)</f>
        <v>No</v>
      </c>
      <c r="K29" s="134" t="str">
        <f>VLOOKUP(E29,VIP!$A$2:$O13547,6,0)</f>
        <v>NO</v>
      </c>
      <c r="L29" s="125" t="s">
        <v>2418</v>
      </c>
      <c r="M29" s="135" t="s">
        <v>2448</v>
      </c>
      <c r="N29" s="135" t="s">
        <v>2455</v>
      </c>
      <c r="O29" s="134" t="s">
        <v>2456</v>
      </c>
      <c r="P29" s="137"/>
      <c r="Q29" s="148" t="s">
        <v>2418</v>
      </c>
    </row>
    <row r="30" spans="1:17" s="96" customFormat="1" ht="18" x14ac:dyDescent="0.25">
      <c r="A30" s="134" t="str">
        <f>VLOOKUP(E30,'LISTADO ATM'!$A$2:$C$898,3,0)</f>
        <v>DISTRITO NACIONAL</v>
      </c>
      <c r="B30" s="129" t="s">
        <v>2595</v>
      </c>
      <c r="C30" s="136">
        <v>44330.601643518516</v>
      </c>
      <c r="D30" s="136" t="s">
        <v>2180</v>
      </c>
      <c r="E30" s="124">
        <v>719</v>
      </c>
      <c r="F30" s="147" t="str">
        <f>VLOOKUP(E30,VIP!$A$2:$O13194,2,0)</f>
        <v>DRBR419</v>
      </c>
      <c r="G30" s="134" t="str">
        <f>VLOOKUP(E30,'LISTADO ATM'!$A$2:$B$897,2,0)</f>
        <v xml:space="preserve">ATM Ayuntamiento Municipal San Luís </v>
      </c>
      <c r="H30" s="134" t="str">
        <f>VLOOKUP(E30,VIP!$A$2:$O18057,7,FALSE)</f>
        <v>Si</v>
      </c>
      <c r="I30" s="134" t="str">
        <f>VLOOKUP(E30,VIP!$A$2:$O10022,8,FALSE)</f>
        <v>Si</v>
      </c>
      <c r="J30" s="134" t="str">
        <f>VLOOKUP(E30,VIP!$A$2:$O9972,8,FALSE)</f>
        <v>Si</v>
      </c>
      <c r="K30" s="134" t="str">
        <f>VLOOKUP(E30,VIP!$A$2:$O13546,6,0)</f>
        <v>NO</v>
      </c>
      <c r="L30" s="125" t="s">
        <v>2426</v>
      </c>
      <c r="M30" s="135" t="s">
        <v>2448</v>
      </c>
      <c r="N30" s="135" t="s">
        <v>2455</v>
      </c>
      <c r="O30" s="134" t="s">
        <v>2457</v>
      </c>
      <c r="P30" s="137"/>
      <c r="Q30" s="148" t="s">
        <v>2426</v>
      </c>
    </row>
    <row r="31" spans="1:17" s="96" customFormat="1" ht="18" x14ac:dyDescent="0.25">
      <c r="A31" s="134" t="str">
        <f>VLOOKUP(E31,'LISTADO ATM'!$A$2:$C$898,3,0)</f>
        <v>DISTRITO NACIONAL</v>
      </c>
      <c r="B31" s="129" t="s">
        <v>2606</v>
      </c>
      <c r="C31" s="136">
        <v>44330.617800925924</v>
      </c>
      <c r="D31" s="136" t="s">
        <v>2180</v>
      </c>
      <c r="E31" s="124">
        <v>225</v>
      </c>
      <c r="F31" s="147" t="str">
        <f>VLOOKUP(E31,VIP!$A$2:$O13200,2,0)</f>
        <v>DRBR225</v>
      </c>
      <c r="G31" s="134" t="str">
        <f>VLOOKUP(E31,'LISTADO ATM'!$A$2:$B$897,2,0)</f>
        <v xml:space="preserve">ATM S/M Nacional Arroyo Hondo </v>
      </c>
      <c r="H31" s="134" t="str">
        <f>VLOOKUP(E31,VIP!$A$2:$O18063,7,FALSE)</f>
        <v>Si</v>
      </c>
      <c r="I31" s="134" t="str">
        <f>VLOOKUP(E31,VIP!$A$2:$O10028,8,FALSE)</f>
        <v>Si</v>
      </c>
      <c r="J31" s="134" t="str">
        <f>VLOOKUP(E31,VIP!$A$2:$O9978,8,FALSE)</f>
        <v>Si</v>
      </c>
      <c r="K31" s="134" t="str">
        <f>VLOOKUP(E31,VIP!$A$2:$O13552,6,0)</f>
        <v>NO</v>
      </c>
      <c r="L31" s="125" t="s">
        <v>2219</v>
      </c>
      <c r="M31" s="135" t="s">
        <v>2448</v>
      </c>
      <c r="N31" s="135" t="s">
        <v>2455</v>
      </c>
      <c r="O31" s="134" t="s">
        <v>2457</v>
      </c>
      <c r="P31" s="137"/>
      <c r="Q31" s="148" t="s">
        <v>2219</v>
      </c>
    </row>
    <row r="32" spans="1:17" s="96" customFormat="1" ht="18" x14ac:dyDescent="0.25">
      <c r="A32" s="134" t="str">
        <f>VLOOKUP(E32,'LISTADO ATM'!$A$2:$C$898,3,0)</f>
        <v>DISTRITO NACIONAL</v>
      </c>
      <c r="B32" s="129" t="s">
        <v>2605</v>
      </c>
      <c r="C32" s="136">
        <v>44330.620868055557</v>
      </c>
      <c r="D32" s="136" t="s">
        <v>2180</v>
      </c>
      <c r="E32" s="124">
        <v>577</v>
      </c>
      <c r="F32" s="147" t="str">
        <f>VLOOKUP(E32,VIP!$A$2:$O13199,2,0)</f>
        <v>DRBR173</v>
      </c>
      <c r="G32" s="134" t="str">
        <f>VLOOKUP(E32,'LISTADO ATM'!$A$2:$B$897,2,0)</f>
        <v xml:space="preserve">ATM Olé Ave. Duarte </v>
      </c>
      <c r="H32" s="134" t="str">
        <f>VLOOKUP(E32,VIP!$A$2:$O18062,7,FALSE)</f>
        <v>Si</v>
      </c>
      <c r="I32" s="134" t="str">
        <f>VLOOKUP(E32,VIP!$A$2:$O10027,8,FALSE)</f>
        <v>Si</v>
      </c>
      <c r="J32" s="134" t="str">
        <f>VLOOKUP(E32,VIP!$A$2:$O9977,8,FALSE)</f>
        <v>Si</v>
      </c>
      <c r="K32" s="134" t="str">
        <f>VLOOKUP(E32,VIP!$A$2:$O13551,6,0)</f>
        <v>SI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37"/>
      <c r="Q32" s="148" t="s">
        <v>2219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3335887383</v>
      </c>
      <c r="C33" s="136">
        <v>44330.628472222219</v>
      </c>
      <c r="D33" s="136" t="s">
        <v>2451</v>
      </c>
      <c r="E33" s="124">
        <v>793</v>
      </c>
      <c r="F33" s="147" t="str">
        <f>VLOOKUP(E33,VIP!$A$2:$O13053,2,0)</f>
        <v>DRBR793</v>
      </c>
      <c r="G33" s="134" t="str">
        <f>VLOOKUP(E33,'LISTADO ATM'!$A$2:$B$897,2,0)</f>
        <v xml:space="preserve">ATM Centro de Caja Agora Mall </v>
      </c>
      <c r="H33" s="134" t="str">
        <f>VLOOKUP(E33,VIP!$A$2:$O17929,7,FALSE)</f>
        <v>Si</v>
      </c>
      <c r="I33" s="134" t="str">
        <f>VLOOKUP(E33,VIP!$A$2:$O9894,8,FALSE)</f>
        <v>Si</v>
      </c>
      <c r="J33" s="134" t="str">
        <f>VLOOKUP(E33,VIP!$A$2:$O9844,8,FALSE)</f>
        <v>Si</v>
      </c>
      <c r="K33" s="134" t="str">
        <f>VLOOKUP(E33,VIP!$A$2:$O13418,6,0)</f>
        <v>NO</v>
      </c>
      <c r="L33" s="125" t="s">
        <v>2645</v>
      </c>
      <c r="M33" s="135" t="s">
        <v>2448</v>
      </c>
      <c r="N33" s="135" t="s">
        <v>2455</v>
      </c>
      <c r="O33" s="134" t="s">
        <v>2456</v>
      </c>
      <c r="P33" s="137"/>
      <c r="Q33" s="135" t="s">
        <v>2645</v>
      </c>
    </row>
    <row r="34" spans="1:17" s="96" customFormat="1" ht="18" x14ac:dyDescent="0.25">
      <c r="A34" s="134" t="str">
        <f>VLOOKUP(E34,'LISTADO ATM'!$A$2:$C$898,3,0)</f>
        <v>ESTE</v>
      </c>
      <c r="B34" s="129" t="s">
        <v>2616</v>
      </c>
      <c r="C34" s="136">
        <v>44330.713020833333</v>
      </c>
      <c r="D34" s="136" t="s">
        <v>2451</v>
      </c>
      <c r="E34" s="124">
        <v>213</v>
      </c>
      <c r="F34" s="147" t="str">
        <f>VLOOKUP(E34,VIP!$A$2:$O13206,2,0)</f>
        <v>DRBR213</v>
      </c>
      <c r="G34" s="134" t="str">
        <f>VLOOKUP(E34,'LISTADO ATM'!$A$2:$B$897,2,0)</f>
        <v xml:space="preserve">ATM Almacenes Iberia (La Romana) </v>
      </c>
      <c r="H34" s="134" t="str">
        <f>VLOOKUP(E34,VIP!$A$2:$O18069,7,FALSE)</f>
        <v>Si</v>
      </c>
      <c r="I34" s="134" t="str">
        <f>VLOOKUP(E34,VIP!$A$2:$O10034,8,FALSE)</f>
        <v>Si</v>
      </c>
      <c r="J34" s="134" t="str">
        <f>VLOOKUP(E34,VIP!$A$2:$O9984,8,FALSE)</f>
        <v>Si</v>
      </c>
      <c r="K34" s="134" t="str">
        <f>VLOOKUP(E34,VIP!$A$2:$O13558,6,0)</f>
        <v>NO</v>
      </c>
      <c r="L34" s="125" t="s">
        <v>2444</v>
      </c>
      <c r="M34" s="135" t="s">
        <v>2448</v>
      </c>
      <c r="N34" s="135" t="s">
        <v>2455</v>
      </c>
      <c r="O34" s="134" t="s">
        <v>2456</v>
      </c>
      <c r="P34" s="137"/>
      <c r="Q34" s="135" t="s">
        <v>2444</v>
      </c>
    </row>
    <row r="35" spans="1:17" s="96" customFormat="1" ht="18" x14ac:dyDescent="0.25">
      <c r="A35" s="134" t="str">
        <f>VLOOKUP(E35,'LISTADO ATM'!$A$2:$C$898,3,0)</f>
        <v>NORTE</v>
      </c>
      <c r="B35" s="129" t="s">
        <v>2615</v>
      </c>
      <c r="C35" s="136">
        <v>44330.714641203704</v>
      </c>
      <c r="D35" s="136" t="s">
        <v>2474</v>
      </c>
      <c r="E35" s="124">
        <v>63</v>
      </c>
      <c r="F35" s="147" t="str">
        <f>VLOOKUP(E35,VIP!$A$2:$O13205,2,0)</f>
        <v>DRBR063</v>
      </c>
      <c r="G35" s="134" t="str">
        <f>VLOOKUP(E35,'LISTADO ATM'!$A$2:$B$897,2,0)</f>
        <v xml:space="preserve">ATM Oficina Villa Vásquez (Montecristi) </v>
      </c>
      <c r="H35" s="134" t="str">
        <f>VLOOKUP(E35,VIP!$A$2:$O18068,7,FALSE)</f>
        <v>Si</v>
      </c>
      <c r="I35" s="134" t="str">
        <f>VLOOKUP(E35,VIP!$A$2:$O10033,8,FALSE)</f>
        <v>Si</v>
      </c>
      <c r="J35" s="134" t="str">
        <f>VLOOKUP(E35,VIP!$A$2:$O9983,8,FALSE)</f>
        <v>Si</v>
      </c>
      <c r="K35" s="134" t="str">
        <f>VLOOKUP(E35,VIP!$A$2:$O13557,6,0)</f>
        <v>NO</v>
      </c>
      <c r="L35" s="125" t="s">
        <v>2418</v>
      </c>
      <c r="M35" s="135" t="s">
        <v>2448</v>
      </c>
      <c r="N35" s="135" t="s">
        <v>2455</v>
      </c>
      <c r="O35" s="134" t="s">
        <v>2475</v>
      </c>
      <c r="P35" s="137"/>
      <c r="Q35" s="135" t="s">
        <v>2418</v>
      </c>
    </row>
    <row r="36" spans="1:17" s="96" customFormat="1" ht="18" x14ac:dyDescent="0.25">
      <c r="A36" s="134" t="str">
        <f>VLOOKUP(E36,'LISTADO ATM'!$A$2:$C$898,3,0)</f>
        <v>NORTE</v>
      </c>
      <c r="B36" s="129" t="s">
        <v>2614</v>
      </c>
      <c r="C36" s="136">
        <v>44330.733587962961</v>
      </c>
      <c r="D36" s="136" t="s">
        <v>2181</v>
      </c>
      <c r="E36" s="124">
        <v>228</v>
      </c>
      <c r="F36" s="147" t="str">
        <f>VLOOKUP(E36,VIP!$A$2:$O13204,2,0)</f>
        <v>DRBR228</v>
      </c>
      <c r="G36" s="134" t="str">
        <f>VLOOKUP(E36,'LISTADO ATM'!$A$2:$B$897,2,0)</f>
        <v xml:space="preserve">ATM Oficina SAJOMA </v>
      </c>
      <c r="H36" s="134" t="str">
        <f>VLOOKUP(E36,VIP!$A$2:$O18067,7,FALSE)</f>
        <v>Si</v>
      </c>
      <c r="I36" s="134" t="str">
        <f>VLOOKUP(E36,VIP!$A$2:$O10032,8,FALSE)</f>
        <v>Si</v>
      </c>
      <c r="J36" s="134" t="str">
        <f>VLOOKUP(E36,VIP!$A$2:$O9982,8,FALSE)</f>
        <v>Si</v>
      </c>
      <c r="K36" s="134" t="str">
        <f>VLOOKUP(E36,VIP!$A$2:$O13556,6,0)</f>
        <v>NO</v>
      </c>
      <c r="L36" s="125" t="s">
        <v>2470</v>
      </c>
      <c r="M36" s="135" t="s">
        <v>2448</v>
      </c>
      <c r="N36" s="135" t="s">
        <v>2455</v>
      </c>
      <c r="O36" s="134" t="s">
        <v>2483</v>
      </c>
      <c r="P36" s="137"/>
      <c r="Q36" s="135" t="s">
        <v>2470</v>
      </c>
    </row>
    <row r="37" spans="1:17" s="96" customFormat="1" ht="18" x14ac:dyDescent="0.25">
      <c r="A37" s="134" t="str">
        <f>VLOOKUP(E37,'LISTADO ATM'!$A$2:$C$898,3,0)</f>
        <v>NORTE</v>
      </c>
      <c r="B37" s="129" t="s">
        <v>2613</v>
      </c>
      <c r="C37" s="136">
        <v>44330.755335648151</v>
      </c>
      <c r="D37" s="136" t="s">
        <v>2181</v>
      </c>
      <c r="E37" s="124">
        <v>840</v>
      </c>
      <c r="F37" s="147" t="str">
        <f>VLOOKUP(E37,VIP!$A$2:$O13203,2,0)</f>
        <v>DRBR840</v>
      </c>
      <c r="G37" s="134" t="str">
        <f>VLOOKUP(E37,'LISTADO ATM'!$A$2:$B$897,2,0)</f>
        <v xml:space="preserve">ATM PUCMM (Santiago) </v>
      </c>
      <c r="H37" s="134" t="str">
        <f>VLOOKUP(E37,VIP!$A$2:$O18066,7,FALSE)</f>
        <v>Si</v>
      </c>
      <c r="I37" s="134" t="str">
        <f>VLOOKUP(E37,VIP!$A$2:$O10031,8,FALSE)</f>
        <v>Si</v>
      </c>
      <c r="J37" s="134" t="str">
        <f>VLOOKUP(E37,VIP!$A$2:$O9981,8,FALSE)</f>
        <v>Si</v>
      </c>
      <c r="K37" s="134" t="str">
        <f>VLOOKUP(E37,VIP!$A$2:$O13555,6,0)</f>
        <v>NO</v>
      </c>
      <c r="L37" s="125" t="s">
        <v>2421</v>
      </c>
      <c r="M37" s="135" t="s">
        <v>2448</v>
      </c>
      <c r="N37" s="135" t="s">
        <v>2455</v>
      </c>
      <c r="O37" s="134" t="s">
        <v>2583</v>
      </c>
      <c r="P37" s="137"/>
      <c r="Q37" s="135" t="s">
        <v>2421</v>
      </c>
    </row>
    <row r="38" spans="1:17" s="96" customFormat="1" ht="18" x14ac:dyDescent="0.25">
      <c r="A38" s="134" t="str">
        <f>VLOOKUP(E38,'LISTADO ATM'!$A$2:$C$898,3,0)</f>
        <v>SUR</v>
      </c>
      <c r="B38" s="129" t="s">
        <v>2612</v>
      </c>
      <c r="C38" s="136">
        <v>44330.757939814815</v>
      </c>
      <c r="D38" s="136" t="s">
        <v>2180</v>
      </c>
      <c r="E38" s="124">
        <v>677</v>
      </c>
      <c r="F38" s="147" t="str">
        <f>VLOOKUP(E38,VIP!$A$2:$O13202,2,0)</f>
        <v>DRBR677</v>
      </c>
      <c r="G38" s="134" t="str">
        <f>VLOOKUP(E38,'LISTADO ATM'!$A$2:$B$897,2,0)</f>
        <v>ATM PBG Villa Jaragua</v>
      </c>
      <c r="H38" s="134" t="str">
        <f>VLOOKUP(E38,VIP!$A$2:$O18065,7,FALSE)</f>
        <v>Si</v>
      </c>
      <c r="I38" s="134" t="str">
        <f>VLOOKUP(E38,VIP!$A$2:$O10030,8,FALSE)</f>
        <v>Si</v>
      </c>
      <c r="J38" s="134" t="str">
        <f>VLOOKUP(E38,VIP!$A$2:$O9980,8,FALSE)</f>
        <v>Si</v>
      </c>
      <c r="K38" s="134" t="str">
        <f>VLOOKUP(E38,VIP!$A$2:$O13554,6,0)</f>
        <v>SI</v>
      </c>
      <c r="L38" s="125" t="s">
        <v>2421</v>
      </c>
      <c r="M38" s="135" t="s">
        <v>2448</v>
      </c>
      <c r="N38" s="135" t="s">
        <v>2455</v>
      </c>
      <c r="O38" s="134" t="s">
        <v>2457</v>
      </c>
      <c r="P38" s="137"/>
      <c r="Q38" s="135" t="s">
        <v>2421</v>
      </c>
    </row>
    <row r="39" spans="1:17" s="96" customFormat="1" ht="18" x14ac:dyDescent="0.25">
      <c r="A39" s="134" t="str">
        <f>VLOOKUP(E39,'LISTADO ATM'!$A$2:$C$898,3,0)</f>
        <v>DISTRITO NACIONAL</v>
      </c>
      <c r="B39" s="129" t="s">
        <v>2611</v>
      </c>
      <c r="C39" s="136">
        <v>44330.764236111114</v>
      </c>
      <c r="D39" s="136" t="s">
        <v>2180</v>
      </c>
      <c r="E39" s="124">
        <v>527</v>
      </c>
      <c r="F39" s="147" t="str">
        <f>VLOOKUP(E39,VIP!$A$2:$O13201,2,0)</f>
        <v>DRBR527</v>
      </c>
      <c r="G39" s="134" t="str">
        <f>VLOOKUP(E39,'LISTADO ATM'!$A$2:$B$897,2,0)</f>
        <v>ATM Oficina Zona Oriental II</v>
      </c>
      <c r="H39" s="134" t="str">
        <f>VLOOKUP(E39,VIP!$A$2:$O18064,7,FALSE)</f>
        <v>Si</v>
      </c>
      <c r="I39" s="134" t="str">
        <f>VLOOKUP(E39,VIP!$A$2:$O10029,8,FALSE)</f>
        <v>Si</v>
      </c>
      <c r="J39" s="134" t="str">
        <f>VLOOKUP(E39,VIP!$A$2:$O9979,8,FALSE)</f>
        <v>Si</v>
      </c>
      <c r="K39" s="134" t="str">
        <f>VLOOKUP(E39,VIP!$A$2:$O13553,6,0)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2617</v>
      </c>
    </row>
    <row r="40" spans="1:17" s="96" customFormat="1" ht="18" x14ac:dyDescent="0.25">
      <c r="A40" s="134" t="str">
        <f>VLOOKUP(E40,'LISTADO ATM'!$A$2:$C$898,3,0)</f>
        <v>SUR</v>
      </c>
      <c r="B40" s="129" t="s">
        <v>2610</v>
      </c>
      <c r="C40" s="136">
        <v>44330.766724537039</v>
      </c>
      <c r="D40" s="136" t="s">
        <v>2180</v>
      </c>
      <c r="E40" s="124">
        <v>6</v>
      </c>
      <c r="F40" s="147" t="str">
        <f>VLOOKUP(E40,VIP!$A$2:$O13200,2,0)</f>
        <v>DRBR006</v>
      </c>
      <c r="G40" s="134" t="str">
        <f>VLOOKUP(E40,'LISTADO ATM'!$A$2:$B$897,2,0)</f>
        <v xml:space="preserve">ATM Plaza WAO San Juan </v>
      </c>
      <c r="H40" s="134" t="str">
        <f>VLOOKUP(E40,VIP!$A$2:$O18063,7,FALSE)</f>
        <v>N/A</v>
      </c>
      <c r="I40" s="134" t="str">
        <f>VLOOKUP(E40,VIP!$A$2:$O10028,8,FALSE)</f>
        <v>N/A</v>
      </c>
      <c r="J40" s="134" t="str">
        <f>VLOOKUP(E40,VIP!$A$2:$O9978,8,FALSE)</f>
        <v>N/A</v>
      </c>
      <c r="K40" s="134" t="str">
        <f>VLOOKUP(E40,VIP!$A$2:$O13552,6,0)</f>
        <v/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2609</v>
      </c>
      <c r="C41" s="136">
        <v>44330.767928240741</v>
      </c>
      <c r="D41" s="136" t="s">
        <v>2180</v>
      </c>
      <c r="E41" s="124">
        <v>790</v>
      </c>
      <c r="F41" s="147" t="str">
        <f>VLOOKUP(E41,VIP!$A$2:$O13199,2,0)</f>
        <v>DRBR16I</v>
      </c>
      <c r="G41" s="134" t="str">
        <f>VLOOKUP(E41,'LISTADO ATM'!$A$2:$B$897,2,0)</f>
        <v xml:space="preserve">ATM Oficina Bella Vista Mall I </v>
      </c>
      <c r="H41" s="134" t="str">
        <f>VLOOKUP(E41,VIP!$A$2:$O18062,7,FALSE)</f>
        <v>Si</v>
      </c>
      <c r="I41" s="134" t="str">
        <f>VLOOKUP(E41,VIP!$A$2:$O10027,8,FALSE)</f>
        <v>Si</v>
      </c>
      <c r="J41" s="134" t="str">
        <f>VLOOKUP(E41,VIP!$A$2:$O9977,8,FALSE)</f>
        <v>Si</v>
      </c>
      <c r="K41" s="134" t="str">
        <f>VLOOKUP(E41,VIP!$A$2:$O13551,6,0)</f>
        <v>SI</v>
      </c>
      <c r="L41" s="125" t="s">
        <v>2219</v>
      </c>
      <c r="M41" s="135" t="s">
        <v>2448</v>
      </c>
      <c r="N41" s="135" t="s">
        <v>2455</v>
      </c>
      <c r="O41" s="134" t="s">
        <v>2457</v>
      </c>
      <c r="P41" s="137"/>
      <c r="Q41" s="135" t="s">
        <v>2219</v>
      </c>
    </row>
    <row r="42" spans="1:17" s="96" customFormat="1" ht="18" x14ac:dyDescent="0.25">
      <c r="A42" s="134" t="str">
        <f>VLOOKUP(E42,'LISTADO ATM'!$A$2:$C$898,3,0)</f>
        <v>DISTRITO NACIONAL</v>
      </c>
      <c r="B42" s="129" t="s">
        <v>2608</v>
      </c>
      <c r="C42" s="136">
        <v>44330.770196759258</v>
      </c>
      <c r="D42" s="136" t="s">
        <v>2180</v>
      </c>
      <c r="E42" s="124">
        <v>642</v>
      </c>
      <c r="F42" s="147" t="str">
        <f>VLOOKUP(E42,VIP!$A$2:$O13198,2,0)</f>
        <v>DRBR24O</v>
      </c>
      <c r="G42" s="134" t="str">
        <f>VLOOKUP(E42,'LISTADO ATM'!$A$2:$B$897,2,0)</f>
        <v xml:space="preserve">ATM OMSA Sto. Dgo. </v>
      </c>
      <c r="H42" s="134" t="str">
        <f>VLOOKUP(E42,VIP!$A$2:$O18061,7,FALSE)</f>
        <v>Si</v>
      </c>
      <c r="I42" s="134" t="str">
        <f>VLOOKUP(E42,VIP!$A$2:$O10026,8,FALSE)</f>
        <v>Si</v>
      </c>
      <c r="J42" s="134" t="str">
        <f>VLOOKUP(E42,VIP!$A$2:$O9976,8,FALSE)</f>
        <v>Si</v>
      </c>
      <c r="K42" s="134" t="str">
        <f>VLOOKUP(E42,VIP!$A$2:$O13550,6,0)</f>
        <v>NO</v>
      </c>
      <c r="L42" s="125" t="s">
        <v>2219</v>
      </c>
      <c r="M42" s="135" t="s">
        <v>2448</v>
      </c>
      <c r="N42" s="135" t="s">
        <v>2455</v>
      </c>
      <c r="O42" s="134" t="s">
        <v>2457</v>
      </c>
      <c r="P42" s="137"/>
      <c r="Q42" s="135" t="s">
        <v>2219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2607</v>
      </c>
      <c r="C43" s="136">
        <v>44330.772928240738</v>
      </c>
      <c r="D43" s="136" t="s">
        <v>2180</v>
      </c>
      <c r="E43" s="124">
        <v>516</v>
      </c>
      <c r="F43" s="147" t="str">
        <f>VLOOKUP(E43,VIP!$A$2:$O13197,2,0)</f>
        <v>DRBR516</v>
      </c>
      <c r="G43" s="134" t="str">
        <f>VLOOKUP(E43,'LISTADO ATM'!$A$2:$B$897,2,0)</f>
        <v xml:space="preserve">ATM Oficina Gascue </v>
      </c>
      <c r="H43" s="134" t="str">
        <f>VLOOKUP(E43,VIP!$A$2:$O18060,7,FALSE)</f>
        <v>Si</v>
      </c>
      <c r="I43" s="134" t="str">
        <f>VLOOKUP(E43,VIP!$A$2:$O10025,8,FALSE)</f>
        <v>Si</v>
      </c>
      <c r="J43" s="134" t="str">
        <f>VLOOKUP(E43,VIP!$A$2:$O9975,8,FALSE)</f>
        <v>Si</v>
      </c>
      <c r="K43" s="134" t="str">
        <f>VLOOKUP(E43,VIP!$A$2:$O13549,6,0)</f>
        <v>SI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37"/>
      <c r="Q43" s="135" t="s">
        <v>2245</v>
      </c>
    </row>
    <row r="44" spans="1:17" s="96" customFormat="1" ht="18" x14ac:dyDescent="0.25">
      <c r="A44" s="134" t="str">
        <f>VLOOKUP(E44,'LISTADO ATM'!$A$2:$C$898,3,0)</f>
        <v>SUR</v>
      </c>
      <c r="B44" s="129" t="s">
        <v>2629</v>
      </c>
      <c r="C44" s="136">
        <v>44330.824212962965</v>
      </c>
      <c r="D44" s="136" t="s">
        <v>2451</v>
      </c>
      <c r="E44" s="124">
        <v>783</v>
      </c>
      <c r="F44" s="147" t="str">
        <f>VLOOKUP(E44,VIP!$A$2:$O13063,2,0)</f>
        <v>DRBR303</v>
      </c>
      <c r="G44" s="134" t="str">
        <f>VLOOKUP(E44,'LISTADO ATM'!$A$2:$B$897,2,0)</f>
        <v xml:space="preserve">ATM Autobanco Alfa y Omega (Barahona) </v>
      </c>
      <c r="H44" s="134" t="str">
        <f>VLOOKUP(E44,VIP!$A$2:$O17939,7,FALSE)</f>
        <v>Si</v>
      </c>
      <c r="I44" s="134" t="str">
        <f>VLOOKUP(E44,VIP!$A$2:$O9904,8,FALSE)</f>
        <v>Si</v>
      </c>
      <c r="J44" s="134" t="str">
        <f>VLOOKUP(E44,VIP!$A$2:$O9854,8,FALSE)</f>
        <v>Si</v>
      </c>
      <c r="K44" s="134" t="str">
        <f>VLOOKUP(E44,VIP!$A$2:$O13428,6,0)</f>
        <v>NO</v>
      </c>
      <c r="L44" s="125" t="s">
        <v>2418</v>
      </c>
      <c r="M44" s="135" t="s">
        <v>2448</v>
      </c>
      <c r="N44" s="135" t="s">
        <v>2455</v>
      </c>
      <c r="O44" s="134" t="s">
        <v>2456</v>
      </c>
      <c r="P44" s="137"/>
      <c r="Q44" s="135" t="s">
        <v>2418</v>
      </c>
    </row>
    <row r="45" spans="1:17" s="96" customFormat="1" ht="18" x14ac:dyDescent="0.25">
      <c r="A45" s="134" t="str">
        <f>VLOOKUP(E45,'LISTADO ATM'!$A$2:$C$898,3,0)</f>
        <v>ESTE</v>
      </c>
      <c r="B45" s="129" t="s">
        <v>2628</v>
      </c>
      <c r="C45" s="136">
        <v>44330.825648148151</v>
      </c>
      <c r="D45" s="136" t="s">
        <v>2451</v>
      </c>
      <c r="E45" s="124">
        <v>660</v>
      </c>
      <c r="F45" s="147" t="str">
        <f>VLOOKUP(E45,VIP!$A$2:$O13062,2,0)</f>
        <v>DRBR660</v>
      </c>
      <c r="G45" s="134" t="str">
        <f>VLOOKUP(E45,'LISTADO ATM'!$A$2:$B$897,2,0)</f>
        <v>ATM Romana Norte II</v>
      </c>
      <c r="H45" s="134" t="str">
        <f>VLOOKUP(E45,VIP!$A$2:$O17938,7,FALSE)</f>
        <v>N/A</v>
      </c>
      <c r="I45" s="134" t="str">
        <f>VLOOKUP(E45,VIP!$A$2:$O9903,8,FALSE)</f>
        <v>N/A</v>
      </c>
      <c r="J45" s="134" t="str">
        <f>VLOOKUP(E45,VIP!$A$2:$O9853,8,FALSE)</f>
        <v>N/A</v>
      </c>
      <c r="K45" s="134" t="str">
        <f>VLOOKUP(E45,VIP!$A$2:$O13427,6,0)</f>
        <v>N/A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2627</v>
      </c>
      <c r="C46" s="136">
        <v>44330.827013888891</v>
      </c>
      <c r="D46" s="136" t="s">
        <v>2474</v>
      </c>
      <c r="E46" s="124">
        <v>268</v>
      </c>
      <c r="F46" s="147" t="str">
        <f>VLOOKUP(E46,VIP!$A$2:$O13061,2,0)</f>
        <v>DRBR268</v>
      </c>
      <c r="G46" s="134" t="str">
        <f>VLOOKUP(E46,'LISTADO ATM'!$A$2:$B$897,2,0)</f>
        <v xml:space="preserve">ATM Autobanco La Altagracia (Higuey) </v>
      </c>
      <c r="H46" s="134" t="str">
        <f>VLOOKUP(E46,VIP!$A$2:$O17937,7,FALSE)</f>
        <v>Si</v>
      </c>
      <c r="I46" s="134" t="str">
        <f>VLOOKUP(E46,VIP!$A$2:$O9902,8,FALSE)</f>
        <v>Si</v>
      </c>
      <c r="J46" s="134" t="str">
        <f>VLOOKUP(E46,VIP!$A$2:$O9852,8,FALSE)</f>
        <v>Si</v>
      </c>
      <c r="K46" s="134" t="str">
        <f>VLOOKUP(E46,VIP!$A$2:$O13426,6,0)</f>
        <v>NO</v>
      </c>
      <c r="L46" s="125" t="s">
        <v>2418</v>
      </c>
      <c r="M46" s="135" t="s">
        <v>2448</v>
      </c>
      <c r="N46" s="135" t="s">
        <v>2455</v>
      </c>
      <c r="O46" s="134" t="s">
        <v>2475</v>
      </c>
      <c r="P46" s="137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2626</v>
      </c>
      <c r="C47" s="136">
        <v>44330.834537037037</v>
      </c>
      <c r="D47" s="136" t="s">
        <v>2451</v>
      </c>
      <c r="E47" s="124">
        <v>918</v>
      </c>
      <c r="F47" s="147" t="str">
        <f>VLOOKUP(E47,VIP!$A$2:$O13060,2,0)</f>
        <v>DRBR918</v>
      </c>
      <c r="G47" s="134" t="str">
        <f>VLOOKUP(E47,'LISTADO ATM'!$A$2:$B$897,2,0)</f>
        <v xml:space="preserve">ATM S/M Liverpool de la Jacobo Majluta </v>
      </c>
      <c r="H47" s="134" t="str">
        <f>VLOOKUP(E47,VIP!$A$2:$O17936,7,FALSE)</f>
        <v>Si</v>
      </c>
      <c r="I47" s="134" t="str">
        <f>VLOOKUP(E47,VIP!$A$2:$O9901,8,FALSE)</f>
        <v>Si</v>
      </c>
      <c r="J47" s="134" t="str">
        <f>VLOOKUP(E47,VIP!$A$2:$O9851,8,FALSE)</f>
        <v>Si</v>
      </c>
      <c r="K47" s="134" t="str">
        <f>VLOOKUP(E47,VIP!$A$2:$O13425,6,0)</f>
        <v>NO</v>
      </c>
      <c r="L47" s="125" t="s">
        <v>2418</v>
      </c>
      <c r="M47" s="135" t="s">
        <v>2448</v>
      </c>
      <c r="N47" s="135" t="s">
        <v>2455</v>
      </c>
      <c r="O47" s="134" t="s">
        <v>2456</v>
      </c>
      <c r="P47" s="137"/>
      <c r="Q47" s="135" t="s">
        <v>2418</v>
      </c>
    </row>
    <row r="48" spans="1:17" s="96" customFormat="1" ht="18" x14ac:dyDescent="0.25">
      <c r="A48" s="134" t="str">
        <f>VLOOKUP(E48,'LISTADO ATM'!$A$2:$C$898,3,0)</f>
        <v>DISTRITO NACIONAL</v>
      </c>
      <c r="B48" s="129" t="s">
        <v>2625</v>
      </c>
      <c r="C48" s="136">
        <v>44330.880162037036</v>
      </c>
      <c r="D48" s="136" t="s">
        <v>2451</v>
      </c>
      <c r="E48" s="124">
        <v>192</v>
      </c>
      <c r="F48" s="147" t="str">
        <f>VLOOKUP(E48,VIP!$A$2:$O13059,2,0)</f>
        <v>DRBR192</v>
      </c>
      <c r="G48" s="134" t="str">
        <f>VLOOKUP(E48,'LISTADO ATM'!$A$2:$B$897,2,0)</f>
        <v xml:space="preserve">ATM Autobanco Luperón II </v>
      </c>
      <c r="H48" s="134" t="str">
        <f>VLOOKUP(E48,VIP!$A$2:$O17935,7,FALSE)</f>
        <v>Si</v>
      </c>
      <c r="I48" s="134" t="str">
        <f>VLOOKUP(E48,VIP!$A$2:$O9900,8,FALSE)</f>
        <v>Si</v>
      </c>
      <c r="J48" s="134" t="str">
        <f>VLOOKUP(E48,VIP!$A$2:$O9850,8,FALSE)</f>
        <v>Si</v>
      </c>
      <c r="K48" s="134" t="str">
        <f>VLOOKUP(E48,VIP!$A$2:$O13424,6,0)</f>
        <v>NO</v>
      </c>
      <c r="L48" s="125" t="s">
        <v>2418</v>
      </c>
      <c r="M48" s="135" t="s">
        <v>2448</v>
      </c>
      <c r="N48" s="135" t="s">
        <v>2455</v>
      </c>
      <c r="O48" s="134" t="s">
        <v>2456</v>
      </c>
      <c r="P48" s="137"/>
      <c r="Q48" s="135" t="s">
        <v>2418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2624</v>
      </c>
      <c r="C49" s="136">
        <v>44330.908495370371</v>
      </c>
      <c r="D49" s="136" t="s">
        <v>2451</v>
      </c>
      <c r="E49" s="124">
        <v>441</v>
      </c>
      <c r="F49" s="147" t="str">
        <f>VLOOKUP(E49,VIP!$A$2:$O13058,2,0)</f>
        <v>DRBR441</v>
      </c>
      <c r="G49" s="134" t="str">
        <f>VLOOKUP(E49,'LISTADO ATM'!$A$2:$B$897,2,0)</f>
        <v>ATM Estacion de Servicio Romulo Betancour</v>
      </c>
      <c r="H49" s="134" t="str">
        <f>VLOOKUP(E49,VIP!$A$2:$O17934,7,FALSE)</f>
        <v>NO</v>
      </c>
      <c r="I49" s="134" t="str">
        <f>VLOOKUP(E49,VIP!$A$2:$O9899,8,FALSE)</f>
        <v>NO</v>
      </c>
      <c r="J49" s="134" t="str">
        <f>VLOOKUP(E49,VIP!$A$2:$O9849,8,FALSE)</f>
        <v>NO</v>
      </c>
      <c r="K49" s="134" t="str">
        <f>VLOOKUP(E49,VIP!$A$2:$O13423,6,0)</f>
        <v>NO</v>
      </c>
      <c r="L49" s="125" t="s">
        <v>2418</v>
      </c>
      <c r="M49" s="135" t="s">
        <v>2448</v>
      </c>
      <c r="N49" s="135" t="s">
        <v>2455</v>
      </c>
      <c r="O49" s="134" t="s">
        <v>2456</v>
      </c>
      <c r="P49" s="137"/>
      <c r="Q49" s="135" t="s">
        <v>2418</v>
      </c>
    </row>
    <row r="50" spans="1:17" s="96" customFormat="1" ht="18" x14ac:dyDescent="0.25">
      <c r="A50" s="134" t="str">
        <f>VLOOKUP(E50,'LISTADO ATM'!$A$2:$C$898,3,0)</f>
        <v>DISTRITO NACIONAL</v>
      </c>
      <c r="B50" s="129" t="s">
        <v>2623</v>
      </c>
      <c r="C50" s="136">
        <v>44330.910266203704</v>
      </c>
      <c r="D50" s="136" t="s">
        <v>2451</v>
      </c>
      <c r="E50" s="124">
        <v>438</v>
      </c>
      <c r="F50" s="147" t="str">
        <f>VLOOKUP(E50,VIP!$A$2:$O13057,2,0)</f>
        <v>DRBR438</v>
      </c>
      <c r="G50" s="134" t="str">
        <f>VLOOKUP(E50,'LISTADO ATM'!$A$2:$B$897,2,0)</f>
        <v xml:space="preserve">ATM Autobanco Torre IV </v>
      </c>
      <c r="H50" s="134" t="str">
        <f>VLOOKUP(E50,VIP!$A$2:$O17933,7,FALSE)</f>
        <v>Si</v>
      </c>
      <c r="I50" s="134" t="str">
        <f>VLOOKUP(E50,VIP!$A$2:$O9898,8,FALSE)</f>
        <v>Si</v>
      </c>
      <c r="J50" s="134" t="str">
        <f>VLOOKUP(E50,VIP!$A$2:$O9848,8,FALSE)</f>
        <v>Si</v>
      </c>
      <c r="K50" s="134" t="str">
        <f>VLOOKUP(E50,VIP!$A$2:$O13422,6,0)</f>
        <v>SI</v>
      </c>
      <c r="L50" s="125" t="s">
        <v>2418</v>
      </c>
      <c r="M50" s="135" t="s">
        <v>2448</v>
      </c>
      <c r="N50" s="135" t="s">
        <v>2455</v>
      </c>
      <c r="O50" s="134" t="s">
        <v>2456</v>
      </c>
      <c r="P50" s="137"/>
      <c r="Q50" s="135" t="s">
        <v>2418</v>
      </c>
    </row>
    <row r="51" spans="1:17" s="96" customFormat="1" ht="18" x14ac:dyDescent="0.25">
      <c r="A51" s="134" t="str">
        <f>VLOOKUP(E51,'LISTADO ATM'!$A$2:$C$898,3,0)</f>
        <v>NORTE</v>
      </c>
      <c r="B51" s="129" t="s">
        <v>2622</v>
      </c>
      <c r="C51" s="136">
        <v>44330.918865740743</v>
      </c>
      <c r="D51" s="136" t="s">
        <v>2181</v>
      </c>
      <c r="E51" s="124">
        <v>64</v>
      </c>
      <c r="F51" s="147" t="str">
        <f>VLOOKUP(E51,VIP!$A$2:$O13056,2,0)</f>
        <v>DRBR064</v>
      </c>
      <c r="G51" s="134" t="str">
        <f>VLOOKUP(E51,'LISTADO ATM'!$A$2:$B$897,2,0)</f>
        <v xml:space="preserve">ATM COOPALINA (Cotuí) </v>
      </c>
      <c r="H51" s="134" t="str">
        <f>VLOOKUP(E51,VIP!$A$2:$O17932,7,FALSE)</f>
        <v>Si</v>
      </c>
      <c r="I51" s="134" t="str">
        <f>VLOOKUP(E51,VIP!$A$2:$O9897,8,FALSE)</f>
        <v>Si</v>
      </c>
      <c r="J51" s="134" t="str">
        <f>VLOOKUP(E51,VIP!$A$2:$O9847,8,FALSE)</f>
        <v>Si</v>
      </c>
      <c r="K51" s="134" t="str">
        <f>VLOOKUP(E51,VIP!$A$2:$O13421,6,0)</f>
        <v>NO</v>
      </c>
      <c r="L51" s="125" t="s">
        <v>2245</v>
      </c>
      <c r="M51" s="135" t="s">
        <v>2448</v>
      </c>
      <c r="N51" s="135" t="s">
        <v>2455</v>
      </c>
      <c r="O51" s="134" t="s">
        <v>2583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SUR</v>
      </c>
      <c r="B52" s="129" t="s">
        <v>2621</v>
      </c>
      <c r="C52" s="136">
        <v>44330.920127314814</v>
      </c>
      <c r="D52" s="136" t="s">
        <v>2180</v>
      </c>
      <c r="E52" s="124">
        <v>885</v>
      </c>
      <c r="F52" s="147" t="str">
        <f>VLOOKUP(E52,VIP!$A$2:$O13055,2,0)</f>
        <v>DRBR885</v>
      </c>
      <c r="G52" s="134" t="str">
        <f>VLOOKUP(E52,'LISTADO ATM'!$A$2:$B$897,2,0)</f>
        <v xml:space="preserve">ATM UNP Rancho Arriba </v>
      </c>
      <c r="H52" s="134" t="str">
        <f>VLOOKUP(E52,VIP!$A$2:$O17931,7,FALSE)</f>
        <v>Si</v>
      </c>
      <c r="I52" s="134" t="str">
        <f>VLOOKUP(E52,VIP!$A$2:$O9896,8,FALSE)</f>
        <v>Si</v>
      </c>
      <c r="J52" s="134" t="str">
        <f>VLOOKUP(E52,VIP!$A$2:$O9846,8,FALSE)</f>
        <v>Si</v>
      </c>
      <c r="K52" s="134" t="str">
        <f>VLOOKUP(E52,VIP!$A$2:$O13420,6,0)</f>
        <v>NO</v>
      </c>
      <c r="L52" s="125" t="s">
        <v>2245</v>
      </c>
      <c r="M52" s="135" t="s">
        <v>2448</v>
      </c>
      <c r="N52" s="135" t="s">
        <v>2455</v>
      </c>
      <c r="O52" s="134" t="s">
        <v>2457</v>
      </c>
      <c r="P52" s="137"/>
      <c r="Q52" s="135" t="s">
        <v>2245</v>
      </c>
    </row>
    <row r="53" spans="1:17" s="96" customFormat="1" ht="18" x14ac:dyDescent="0.25">
      <c r="A53" s="134" t="str">
        <f>VLOOKUP(E53,'LISTADO ATM'!$A$2:$C$898,3,0)</f>
        <v>SUR</v>
      </c>
      <c r="B53" s="129" t="s">
        <v>2620</v>
      </c>
      <c r="C53" s="136">
        <v>44330.921134259261</v>
      </c>
      <c r="D53" s="136" t="s">
        <v>2180</v>
      </c>
      <c r="E53" s="124">
        <v>619</v>
      </c>
      <c r="F53" s="149" t="str">
        <f>VLOOKUP(E53,VIP!$A$2:$O13054,2,0)</f>
        <v>DRBR619</v>
      </c>
      <c r="G53" s="134" t="str">
        <f>VLOOKUP(E53,'LISTADO ATM'!$A$2:$B$897,2,0)</f>
        <v xml:space="preserve">ATM Academia P.N. Hatillo (San Cristóbal) </v>
      </c>
      <c r="H53" s="134" t="str">
        <f>VLOOKUP(E53,VIP!$A$2:$O17930,7,FALSE)</f>
        <v>Si</v>
      </c>
      <c r="I53" s="134" t="str">
        <f>VLOOKUP(E53,VIP!$A$2:$O9895,8,FALSE)</f>
        <v>Si</v>
      </c>
      <c r="J53" s="134" t="str">
        <f>VLOOKUP(E53,VIP!$A$2:$O9845,8,FALSE)</f>
        <v>Si</v>
      </c>
      <c r="K53" s="134" t="str">
        <f>VLOOKUP(E53,VIP!$A$2:$O13419,6,0)</f>
        <v>NO</v>
      </c>
      <c r="L53" s="125" t="s">
        <v>2245</v>
      </c>
      <c r="M53" s="135" t="s">
        <v>2448</v>
      </c>
      <c r="N53" s="135" t="s">
        <v>2455</v>
      </c>
      <c r="O53" s="134" t="s">
        <v>2457</v>
      </c>
      <c r="P53" s="137"/>
      <c r="Q53" s="135" t="s">
        <v>2245</v>
      </c>
    </row>
    <row r="54" spans="1:17" s="96" customFormat="1" ht="18" x14ac:dyDescent="0.25">
      <c r="A54" s="134" t="str">
        <f>VLOOKUP(E54,'LISTADO ATM'!$A$2:$C$898,3,0)</f>
        <v>NORTE</v>
      </c>
      <c r="B54" s="129" t="s">
        <v>2619</v>
      </c>
      <c r="C54" s="136">
        <v>44330.924629629626</v>
      </c>
      <c r="D54" s="136" t="s">
        <v>2181</v>
      </c>
      <c r="E54" s="124">
        <v>315</v>
      </c>
      <c r="F54" s="149" t="str">
        <f>VLOOKUP(E54,VIP!$A$2:$O13053,2,0)</f>
        <v>DRBR315</v>
      </c>
      <c r="G54" s="134" t="str">
        <f>VLOOKUP(E54,'LISTADO ATM'!$A$2:$B$897,2,0)</f>
        <v xml:space="preserve">ATM Oficina Estrella Sadalá </v>
      </c>
      <c r="H54" s="134" t="str">
        <f>VLOOKUP(E54,VIP!$A$2:$O17929,7,FALSE)</f>
        <v>Si</v>
      </c>
      <c r="I54" s="134" t="str">
        <f>VLOOKUP(E54,VIP!$A$2:$O9894,8,FALSE)</f>
        <v>Si</v>
      </c>
      <c r="J54" s="134" t="str">
        <f>VLOOKUP(E54,VIP!$A$2:$O9844,8,FALSE)</f>
        <v>Si</v>
      </c>
      <c r="K54" s="134" t="str">
        <f>VLOOKUP(E54,VIP!$A$2:$O13418,6,0)</f>
        <v>NO</v>
      </c>
      <c r="L54" s="125" t="s">
        <v>2421</v>
      </c>
      <c r="M54" s="135" t="s">
        <v>2448</v>
      </c>
      <c r="N54" s="135" t="s">
        <v>2455</v>
      </c>
      <c r="O54" s="134" t="s">
        <v>2583</v>
      </c>
      <c r="P54" s="137"/>
      <c r="Q54" s="135" t="s">
        <v>2421</v>
      </c>
    </row>
    <row r="55" spans="1:17" s="96" customFormat="1" ht="18" x14ac:dyDescent="0.25">
      <c r="A55" s="134" t="str">
        <f>VLOOKUP(E55,'LISTADO ATM'!$A$2:$C$898,3,0)</f>
        <v>DISTRITO NACIONAL</v>
      </c>
      <c r="B55" s="129" t="s">
        <v>2618</v>
      </c>
      <c r="C55" s="136">
        <v>44330.928124999999</v>
      </c>
      <c r="D55" s="136" t="s">
        <v>2180</v>
      </c>
      <c r="E55" s="124">
        <v>836</v>
      </c>
      <c r="F55" s="149" t="str">
        <f>VLOOKUP(E55,VIP!$A$2:$O13052,2,0)</f>
        <v>DRBR836</v>
      </c>
      <c r="G55" s="134" t="str">
        <f>VLOOKUP(E55,'LISTADO ATM'!$A$2:$B$897,2,0)</f>
        <v xml:space="preserve">ATM UNP Plaza Luperón </v>
      </c>
      <c r="H55" s="134" t="str">
        <f>VLOOKUP(E55,VIP!$A$2:$O17928,7,FALSE)</f>
        <v>Si</v>
      </c>
      <c r="I55" s="134" t="str">
        <f>VLOOKUP(E55,VIP!$A$2:$O9893,8,FALSE)</f>
        <v>Si</v>
      </c>
      <c r="J55" s="134" t="str">
        <f>VLOOKUP(E55,VIP!$A$2:$O9843,8,FALSE)</f>
        <v>Si</v>
      </c>
      <c r="K55" s="134" t="str">
        <f>VLOOKUP(E55,VIP!$A$2:$O13417,6,0)</f>
        <v>NO</v>
      </c>
      <c r="L55" s="125" t="s">
        <v>2470</v>
      </c>
      <c r="M55" s="135" t="s">
        <v>2448</v>
      </c>
      <c r="N55" s="135" t="s">
        <v>2455</v>
      </c>
      <c r="O55" s="134" t="s">
        <v>2457</v>
      </c>
      <c r="P55" s="137"/>
      <c r="Q55" s="135" t="s">
        <v>2470</v>
      </c>
    </row>
    <row r="56" spans="1:17" s="96" customFormat="1" ht="18" x14ac:dyDescent="0.25">
      <c r="A56" s="134" t="str">
        <f>VLOOKUP(E56,'LISTADO ATM'!$A$2:$C$898,3,0)</f>
        <v>DISTRITO NACIONAL</v>
      </c>
      <c r="B56" s="129" t="s">
        <v>2644</v>
      </c>
      <c r="C56" s="136">
        <v>44330.984340277777</v>
      </c>
      <c r="D56" s="136" t="s">
        <v>2180</v>
      </c>
      <c r="E56" s="124">
        <v>858</v>
      </c>
      <c r="F56" s="149" t="str">
        <f>VLOOKUP(E56,VIP!$A$2:$O13067,2,0)</f>
        <v>DRBR858</v>
      </c>
      <c r="G56" s="134" t="str">
        <f>VLOOKUP(E56,'LISTADO ATM'!$A$2:$B$897,2,0)</f>
        <v xml:space="preserve">ATM Cooperativa Maestros (COOPNAMA) </v>
      </c>
      <c r="H56" s="134" t="str">
        <f>VLOOKUP(E56,VIP!$A$2:$O17943,7,FALSE)</f>
        <v>Si</v>
      </c>
      <c r="I56" s="134" t="str">
        <f>VLOOKUP(E56,VIP!$A$2:$O9908,8,FALSE)</f>
        <v>No</v>
      </c>
      <c r="J56" s="134" t="str">
        <f>VLOOKUP(E56,VIP!$A$2:$O9858,8,FALSE)</f>
        <v>No</v>
      </c>
      <c r="K56" s="134" t="str">
        <f>VLOOKUP(E56,VIP!$A$2:$O13432,6,0)</f>
        <v>NO</v>
      </c>
      <c r="L56" s="125" t="s">
        <v>2219</v>
      </c>
      <c r="M56" s="135" t="s">
        <v>2448</v>
      </c>
      <c r="N56" s="135" t="s">
        <v>2455</v>
      </c>
      <c r="O56" s="134" t="s">
        <v>2457</v>
      </c>
      <c r="P56" s="137"/>
      <c r="Q56" s="135" t="s">
        <v>2219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2643</v>
      </c>
      <c r="C57" s="136">
        <v>44330.98841435185</v>
      </c>
      <c r="D57" s="136" t="s">
        <v>2180</v>
      </c>
      <c r="E57" s="124">
        <v>160</v>
      </c>
      <c r="F57" s="149" t="str">
        <f>VLOOKUP(E57,VIP!$A$2:$O13066,2,0)</f>
        <v>DRBR160</v>
      </c>
      <c r="G57" s="134" t="str">
        <f>VLOOKUP(E57,'LISTADO ATM'!$A$2:$B$897,2,0)</f>
        <v xml:space="preserve">ATM Oficina Herrera </v>
      </c>
      <c r="H57" s="134" t="str">
        <f>VLOOKUP(E57,VIP!$A$2:$O17942,7,FALSE)</f>
        <v>Si</v>
      </c>
      <c r="I57" s="134" t="str">
        <f>VLOOKUP(E57,VIP!$A$2:$O9907,8,FALSE)</f>
        <v>Si</v>
      </c>
      <c r="J57" s="134" t="str">
        <f>VLOOKUP(E57,VIP!$A$2:$O9857,8,FALSE)</f>
        <v>Si</v>
      </c>
      <c r="K57" s="134" t="str">
        <f>VLOOKUP(E57,VIP!$A$2:$O13431,6,0)</f>
        <v>NO</v>
      </c>
      <c r="L57" s="125" t="s">
        <v>2219</v>
      </c>
      <c r="M57" s="135" t="s">
        <v>2448</v>
      </c>
      <c r="N57" s="135" t="s">
        <v>2455</v>
      </c>
      <c r="O57" s="134" t="s">
        <v>2457</v>
      </c>
      <c r="P57" s="137"/>
      <c r="Q57" s="135" t="s">
        <v>2219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2642</v>
      </c>
      <c r="C58" s="136">
        <v>44330.99</v>
      </c>
      <c r="D58" s="136" t="s">
        <v>2474</v>
      </c>
      <c r="E58" s="124">
        <v>431</v>
      </c>
      <c r="F58" s="149" t="str">
        <f>VLOOKUP(E58,VIP!$A$2:$O13065,2,0)</f>
        <v>DRBR583</v>
      </c>
      <c r="G58" s="134" t="str">
        <f>VLOOKUP(E58,'LISTADO ATM'!$A$2:$B$897,2,0)</f>
        <v xml:space="preserve">ATM Autoservicio Sol (Santiago) </v>
      </c>
      <c r="H58" s="134" t="str">
        <f>VLOOKUP(E58,VIP!$A$2:$O17941,7,FALSE)</f>
        <v>Si</v>
      </c>
      <c r="I58" s="134" t="str">
        <f>VLOOKUP(E58,VIP!$A$2:$O9906,8,FALSE)</f>
        <v>Si</v>
      </c>
      <c r="J58" s="134" t="str">
        <f>VLOOKUP(E58,VIP!$A$2:$O9856,8,FALSE)</f>
        <v>Si</v>
      </c>
      <c r="K58" s="134" t="str">
        <f>VLOOKUP(E58,VIP!$A$2:$O13430,6,0)</f>
        <v>SI</v>
      </c>
      <c r="L58" s="125" t="s">
        <v>2573</v>
      </c>
      <c r="M58" s="135" t="s">
        <v>2448</v>
      </c>
      <c r="N58" s="135" t="s">
        <v>2455</v>
      </c>
      <c r="O58" s="134" t="s">
        <v>2475</v>
      </c>
      <c r="P58" s="137"/>
      <c r="Q58" s="135" t="s">
        <v>2573</v>
      </c>
    </row>
    <row r="59" spans="1:17" s="96" customFormat="1" ht="18" x14ac:dyDescent="0.25">
      <c r="A59" s="134" t="str">
        <f>VLOOKUP(E59,'LISTADO ATM'!$A$2:$C$898,3,0)</f>
        <v>SUR</v>
      </c>
      <c r="B59" s="129" t="s">
        <v>2641</v>
      </c>
      <c r="C59" s="136">
        <v>44330.991180555553</v>
      </c>
      <c r="D59" s="136" t="s">
        <v>2180</v>
      </c>
      <c r="E59" s="124">
        <v>50</v>
      </c>
      <c r="F59" s="149" t="str">
        <f>VLOOKUP(E59,VIP!$A$2:$O13064,2,0)</f>
        <v>DRBR050</v>
      </c>
      <c r="G59" s="134" t="str">
        <f>VLOOKUP(E59,'LISTADO ATM'!$A$2:$B$897,2,0)</f>
        <v xml:space="preserve">ATM Oficina Padre Las Casas (Azua) </v>
      </c>
      <c r="H59" s="134" t="str">
        <f>VLOOKUP(E59,VIP!$A$2:$O17940,7,FALSE)</f>
        <v>Si</v>
      </c>
      <c r="I59" s="134" t="str">
        <f>VLOOKUP(E59,VIP!$A$2:$O9905,8,FALSE)</f>
        <v>Si</v>
      </c>
      <c r="J59" s="134" t="str">
        <f>VLOOKUP(E59,VIP!$A$2:$O9855,8,FALSE)</f>
        <v>Si</v>
      </c>
      <c r="K59" s="134" t="str">
        <f>VLOOKUP(E59,VIP!$A$2:$O13429,6,0)</f>
        <v>NO</v>
      </c>
      <c r="L59" s="125" t="s">
        <v>2245</v>
      </c>
      <c r="M59" s="135" t="s">
        <v>2448</v>
      </c>
      <c r="N59" s="135" t="s">
        <v>2455</v>
      </c>
      <c r="O59" s="134" t="s">
        <v>2457</v>
      </c>
      <c r="P59" s="137"/>
      <c r="Q59" s="135" t="s">
        <v>2245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2639</v>
      </c>
      <c r="C60" s="136">
        <v>44331.021678240744</v>
      </c>
      <c r="D60" s="136" t="s">
        <v>2451</v>
      </c>
      <c r="E60" s="124">
        <v>676</v>
      </c>
      <c r="F60" s="149" t="str">
        <f>VLOOKUP(E60,VIP!$A$2:$O13062,2,0)</f>
        <v>DRBR676</v>
      </c>
      <c r="G60" s="134" t="str">
        <f>VLOOKUP(E60,'LISTADO ATM'!$A$2:$B$897,2,0)</f>
        <v>ATM S/M Bravo Colina Del Oeste</v>
      </c>
      <c r="H60" s="134" t="str">
        <f>VLOOKUP(E60,VIP!$A$2:$O17938,7,FALSE)</f>
        <v>Si</v>
      </c>
      <c r="I60" s="134" t="str">
        <f>VLOOKUP(E60,VIP!$A$2:$O9903,8,FALSE)</f>
        <v>Si</v>
      </c>
      <c r="J60" s="134" t="str">
        <f>VLOOKUP(E60,VIP!$A$2:$O9853,8,FALSE)</f>
        <v>Si</v>
      </c>
      <c r="K60" s="134" t="str">
        <f>VLOOKUP(E60,VIP!$A$2:$O13427,6,0)</f>
        <v>NO</v>
      </c>
      <c r="L60" s="125" t="s">
        <v>2418</v>
      </c>
      <c r="M60" s="135" t="s">
        <v>2448</v>
      </c>
      <c r="N60" s="135" t="s">
        <v>2455</v>
      </c>
      <c r="O60" s="134" t="s">
        <v>2456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2638</v>
      </c>
      <c r="C61" s="136">
        <v>44331.023854166669</v>
      </c>
      <c r="D61" s="136" t="s">
        <v>2474</v>
      </c>
      <c r="E61" s="124">
        <v>231</v>
      </c>
      <c r="F61" s="149" t="str">
        <f>VLOOKUP(E61,VIP!$A$2:$O13061,2,0)</f>
        <v>DRBR231</v>
      </c>
      <c r="G61" s="134" t="str">
        <f>VLOOKUP(E61,'LISTADO ATM'!$A$2:$B$897,2,0)</f>
        <v xml:space="preserve">ATM Oficina Zona Oriental </v>
      </c>
      <c r="H61" s="134" t="str">
        <f>VLOOKUP(E61,VIP!$A$2:$O17937,7,FALSE)</f>
        <v>Si</v>
      </c>
      <c r="I61" s="134" t="str">
        <f>VLOOKUP(E61,VIP!$A$2:$O9902,8,FALSE)</f>
        <v>Si</v>
      </c>
      <c r="J61" s="134" t="str">
        <f>VLOOKUP(E61,VIP!$A$2:$O9852,8,FALSE)</f>
        <v>Si</v>
      </c>
      <c r="K61" s="134" t="str">
        <f>VLOOKUP(E61,VIP!$A$2:$O13426,6,0)</f>
        <v>SI</v>
      </c>
      <c r="L61" s="125" t="s">
        <v>2645</v>
      </c>
      <c r="M61" s="135" t="s">
        <v>2448</v>
      </c>
      <c r="N61" s="135" t="s">
        <v>2455</v>
      </c>
      <c r="O61" s="134" t="s">
        <v>2475</v>
      </c>
      <c r="P61" s="137"/>
      <c r="Q61" s="135" t="s">
        <v>2645</v>
      </c>
    </row>
    <row r="62" spans="1:17" s="96" customFormat="1" ht="18" x14ac:dyDescent="0.25">
      <c r="A62" s="134" t="str">
        <f>VLOOKUP(E62,'LISTADO ATM'!$A$2:$C$898,3,0)</f>
        <v>DISTRITO NACIONAL</v>
      </c>
      <c r="B62" s="129" t="s">
        <v>2637</v>
      </c>
      <c r="C62" s="136">
        <v>44331.026099537034</v>
      </c>
      <c r="D62" s="136" t="s">
        <v>2451</v>
      </c>
      <c r="E62" s="124">
        <v>165</v>
      </c>
      <c r="F62" s="149" t="str">
        <f>VLOOKUP(E62,VIP!$A$2:$O13060,2,0)</f>
        <v>DRBR165</v>
      </c>
      <c r="G62" s="134" t="str">
        <f>VLOOKUP(E62,'LISTADO ATM'!$A$2:$B$897,2,0)</f>
        <v>ATM Autoservicio Megacentro</v>
      </c>
      <c r="H62" s="134" t="str">
        <f>VLOOKUP(E62,VIP!$A$2:$O17936,7,FALSE)</f>
        <v>Si</v>
      </c>
      <c r="I62" s="134" t="str">
        <f>VLOOKUP(E62,VIP!$A$2:$O9901,8,FALSE)</f>
        <v>Si</v>
      </c>
      <c r="J62" s="134" t="str">
        <f>VLOOKUP(E62,VIP!$A$2:$O9851,8,FALSE)</f>
        <v>Si</v>
      </c>
      <c r="K62" s="134" t="str">
        <f>VLOOKUP(E62,VIP!$A$2:$O13425,6,0)</f>
        <v>SI</v>
      </c>
      <c r="L62" s="125" t="s">
        <v>2645</v>
      </c>
      <c r="M62" s="135" t="s">
        <v>2448</v>
      </c>
      <c r="N62" s="135" t="s">
        <v>2455</v>
      </c>
      <c r="O62" s="134" t="s">
        <v>2456</v>
      </c>
      <c r="P62" s="137"/>
      <c r="Q62" s="135" t="s">
        <v>2645</v>
      </c>
    </row>
    <row r="63" spans="1:17" s="96" customFormat="1" ht="18" x14ac:dyDescent="0.25">
      <c r="A63" s="134" t="str">
        <f>VLOOKUP(E63,'LISTADO ATM'!$A$2:$C$898,3,0)</f>
        <v>ESTE</v>
      </c>
      <c r="B63" s="129" t="s">
        <v>2636</v>
      </c>
      <c r="C63" s="136">
        <v>44331.030428240738</v>
      </c>
      <c r="D63" s="136" t="s">
        <v>2451</v>
      </c>
      <c r="E63" s="124">
        <v>293</v>
      </c>
      <c r="F63" s="149" t="str">
        <f>VLOOKUP(E63,VIP!$A$2:$O13059,2,0)</f>
        <v>DRBR293</v>
      </c>
      <c r="G63" s="134" t="str">
        <f>VLOOKUP(E63,'LISTADO ATM'!$A$2:$B$897,2,0)</f>
        <v xml:space="preserve">ATM S/M Nueva Visión (San Pedro) </v>
      </c>
      <c r="H63" s="134" t="str">
        <f>VLOOKUP(E63,VIP!$A$2:$O17935,7,FALSE)</f>
        <v>Si</v>
      </c>
      <c r="I63" s="134" t="str">
        <f>VLOOKUP(E63,VIP!$A$2:$O9900,8,FALSE)</f>
        <v>Si</v>
      </c>
      <c r="J63" s="134" t="str">
        <f>VLOOKUP(E63,VIP!$A$2:$O9850,8,FALSE)</f>
        <v>Si</v>
      </c>
      <c r="K63" s="134" t="str">
        <f>VLOOKUP(E63,VIP!$A$2:$O13424,6,0)</f>
        <v>NO</v>
      </c>
      <c r="L63" s="125" t="s">
        <v>2444</v>
      </c>
      <c r="M63" s="135" t="s">
        <v>2448</v>
      </c>
      <c r="N63" s="135" t="s">
        <v>2455</v>
      </c>
      <c r="O63" s="134" t="s">
        <v>2456</v>
      </c>
      <c r="P63" s="137"/>
      <c r="Q63" s="135" t="s">
        <v>2444</v>
      </c>
    </row>
    <row r="64" spans="1:17" s="96" customFormat="1" ht="18" x14ac:dyDescent="0.25">
      <c r="A64" s="134" t="str">
        <f>VLOOKUP(E64,'LISTADO ATM'!$A$2:$C$898,3,0)</f>
        <v>DISTRITO NACIONAL</v>
      </c>
      <c r="B64" s="129" t="s">
        <v>2635</v>
      </c>
      <c r="C64" s="136">
        <v>44331.055856481478</v>
      </c>
      <c r="D64" s="136" t="s">
        <v>2451</v>
      </c>
      <c r="E64" s="124">
        <v>938</v>
      </c>
      <c r="F64" s="149" t="str">
        <f>VLOOKUP(E64,VIP!$A$2:$O13058,2,0)</f>
        <v>DRBR938</v>
      </c>
      <c r="G64" s="134" t="str">
        <f>VLOOKUP(E64,'LISTADO ATM'!$A$2:$B$897,2,0)</f>
        <v xml:space="preserve">ATM Autobanco Oficina Filadelfia Plaza </v>
      </c>
      <c r="H64" s="134" t="str">
        <f>VLOOKUP(E64,VIP!$A$2:$O17934,7,FALSE)</f>
        <v>Si</v>
      </c>
      <c r="I64" s="134" t="str">
        <f>VLOOKUP(E64,VIP!$A$2:$O9899,8,FALSE)</f>
        <v>Si</v>
      </c>
      <c r="J64" s="134" t="str">
        <f>VLOOKUP(E64,VIP!$A$2:$O9849,8,FALSE)</f>
        <v>Si</v>
      </c>
      <c r="K64" s="134" t="str">
        <f>VLOOKUP(E64,VIP!$A$2:$O13423,6,0)</f>
        <v>NO</v>
      </c>
      <c r="L64" s="125" t="s">
        <v>2444</v>
      </c>
      <c r="M64" s="135" t="s">
        <v>2448</v>
      </c>
      <c r="N64" s="135" t="s">
        <v>2455</v>
      </c>
      <c r="O64" s="134" t="s">
        <v>2456</v>
      </c>
      <c r="P64" s="137"/>
      <c r="Q64" s="135" t="s">
        <v>2444</v>
      </c>
    </row>
    <row r="65" spans="1:17" s="96" customFormat="1" ht="18" x14ac:dyDescent="0.25">
      <c r="A65" s="134" t="str">
        <f>VLOOKUP(E65,'LISTADO ATM'!$A$2:$C$898,3,0)</f>
        <v>SUR</v>
      </c>
      <c r="B65" s="129" t="s">
        <v>2634</v>
      </c>
      <c r="C65" s="136">
        <v>44331.061585648145</v>
      </c>
      <c r="D65" s="136" t="s">
        <v>2451</v>
      </c>
      <c r="E65" s="124">
        <v>44</v>
      </c>
      <c r="F65" s="149" t="str">
        <f>VLOOKUP(E65,VIP!$A$2:$O13057,2,0)</f>
        <v>DRBR044</v>
      </c>
      <c r="G65" s="134" t="str">
        <f>VLOOKUP(E65,'LISTADO ATM'!$A$2:$B$897,2,0)</f>
        <v xml:space="preserve">ATM Oficina Pedernales </v>
      </c>
      <c r="H65" s="134" t="str">
        <f>VLOOKUP(E65,VIP!$A$2:$O17933,7,FALSE)</f>
        <v>Si</v>
      </c>
      <c r="I65" s="134" t="str">
        <f>VLOOKUP(E65,VIP!$A$2:$O9898,8,FALSE)</f>
        <v>Si</v>
      </c>
      <c r="J65" s="134" t="str">
        <f>VLOOKUP(E65,VIP!$A$2:$O9848,8,FALSE)</f>
        <v>Si</v>
      </c>
      <c r="K65" s="134" t="str">
        <f>VLOOKUP(E65,VIP!$A$2:$O13422,6,0)</f>
        <v>SI</v>
      </c>
      <c r="L65" s="125" t="s">
        <v>2645</v>
      </c>
      <c r="M65" s="135" t="s">
        <v>2448</v>
      </c>
      <c r="N65" s="135" t="s">
        <v>2455</v>
      </c>
      <c r="O65" s="134" t="s">
        <v>2456</v>
      </c>
      <c r="P65" s="137"/>
      <c r="Q65" s="135" t="s">
        <v>2645</v>
      </c>
    </row>
    <row r="66" spans="1:17" s="96" customFormat="1" ht="18" x14ac:dyDescent="0.25">
      <c r="A66" s="134" t="str">
        <f>VLOOKUP(E66,'LISTADO ATM'!$A$2:$C$898,3,0)</f>
        <v>NORTE</v>
      </c>
      <c r="B66" s="129" t="s">
        <v>2633</v>
      </c>
      <c r="C66" s="136">
        <v>44331.067604166667</v>
      </c>
      <c r="D66" s="136" t="s">
        <v>2474</v>
      </c>
      <c r="E66" s="124">
        <v>290</v>
      </c>
      <c r="F66" s="149" t="str">
        <f>VLOOKUP(E66,VIP!$A$2:$O13056,2,0)</f>
        <v>DRBR290</v>
      </c>
      <c r="G66" s="134" t="str">
        <f>VLOOKUP(E66,'LISTADO ATM'!$A$2:$B$897,2,0)</f>
        <v xml:space="preserve">ATM Oficina San Francisco de Macorís </v>
      </c>
      <c r="H66" s="134" t="str">
        <f>VLOOKUP(E66,VIP!$A$2:$O17932,7,FALSE)</f>
        <v>Si</v>
      </c>
      <c r="I66" s="134" t="str">
        <f>VLOOKUP(E66,VIP!$A$2:$O9897,8,FALSE)</f>
        <v>Si</v>
      </c>
      <c r="J66" s="134" t="str">
        <f>VLOOKUP(E66,VIP!$A$2:$O9847,8,FALSE)</f>
        <v>Si</v>
      </c>
      <c r="K66" s="134" t="str">
        <f>VLOOKUP(E66,VIP!$A$2:$O13421,6,0)</f>
        <v>NO</v>
      </c>
      <c r="L66" s="125" t="s">
        <v>2444</v>
      </c>
      <c r="M66" s="135" t="s">
        <v>2448</v>
      </c>
      <c r="N66" s="135" t="s">
        <v>2455</v>
      </c>
      <c r="O66" s="134" t="s">
        <v>2475</v>
      </c>
      <c r="P66" s="137"/>
      <c r="Q66" s="135" t="s">
        <v>2444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2632</v>
      </c>
      <c r="C67" s="136">
        <v>44331.070474537039</v>
      </c>
      <c r="D67" s="136" t="s">
        <v>2180</v>
      </c>
      <c r="E67" s="124">
        <v>377</v>
      </c>
      <c r="F67" s="149" t="str">
        <f>VLOOKUP(E67,VIP!$A$2:$O13055,2,0)</f>
        <v>DRBR377</v>
      </c>
      <c r="G67" s="134" t="str">
        <f>VLOOKUP(E67,'LISTADO ATM'!$A$2:$B$897,2,0)</f>
        <v>ATM Estación del Metro Eduardo Brito</v>
      </c>
      <c r="H67" s="134" t="str">
        <f>VLOOKUP(E67,VIP!$A$2:$O17931,7,FALSE)</f>
        <v>Si</v>
      </c>
      <c r="I67" s="134" t="str">
        <f>VLOOKUP(E67,VIP!$A$2:$O9896,8,FALSE)</f>
        <v>Si</v>
      </c>
      <c r="J67" s="134" t="str">
        <f>VLOOKUP(E67,VIP!$A$2:$O9846,8,FALSE)</f>
        <v>Si</v>
      </c>
      <c r="K67" s="134" t="str">
        <f>VLOOKUP(E67,VIP!$A$2:$O13420,6,0)</f>
        <v>NO</v>
      </c>
      <c r="L67" s="125" t="s">
        <v>2426</v>
      </c>
      <c r="M67" s="135" t="s">
        <v>2448</v>
      </c>
      <c r="N67" s="135" t="s">
        <v>2455</v>
      </c>
      <c r="O67" s="134" t="s">
        <v>2457</v>
      </c>
      <c r="P67" s="137"/>
      <c r="Q67" s="135" t="s">
        <v>2426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2631</v>
      </c>
      <c r="C68" s="136">
        <v>44331.077060185184</v>
      </c>
      <c r="D68" s="136" t="s">
        <v>2451</v>
      </c>
      <c r="E68" s="124">
        <v>927</v>
      </c>
      <c r="F68" s="149" t="str">
        <f>VLOOKUP(E68,VIP!$A$2:$O13054,2,0)</f>
        <v>DRBR927</v>
      </c>
      <c r="G68" s="134" t="str">
        <f>VLOOKUP(E68,'LISTADO ATM'!$A$2:$B$897,2,0)</f>
        <v>ATM S/M Bravo La Esperilla</v>
      </c>
      <c r="H68" s="134" t="str">
        <f>VLOOKUP(E68,VIP!$A$2:$O17930,7,FALSE)</f>
        <v>Si</v>
      </c>
      <c r="I68" s="134" t="str">
        <f>VLOOKUP(E68,VIP!$A$2:$O9895,8,FALSE)</f>
        <v>Si</v>
      </c>
      <c r="J68" s="134" t="str">
        <f>VLOOKUP(E68,VIP!$A$2:$O9845,8,FALSE)</f>
        <v>Si</v>
      </c>
      <c r="K68" s="134" t="str">
        <f>VLOOKUP(E68,VIP!$A$2:$O13419,6,0)</f>
        <v>NO</v>
      </c>
      <c r="L68" s="125" t="s">
        <v>2573</v>
      </c>
      <c r="M68" s="135" t="s">
        <v>2448</v>
      </c>
      <c r="N68" s="135" t="s">
        <v>2455</v>
      </c>
      <c r="O68" s="134" t="s">
        <v>2456</v>
      </c>
      <c r="P68" s="137"/>
      <c r="Q68" s="135" t="s">
        <v>2573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2630</v>
      </c>
      <c r="C69" s="136">
        <v>44331.083043981482</v>
      </c>
      <c r="D69" s="136" t="s">
        <v>2451</v>
      </c>
      <c r="E69" s="124">
        <v>879</v>
      </c>
      <c r="F69" s="152" t="str">
        <f>VLOOKUP(E69,VIP!$A$2:$O13053,2,0)</f>
        <v>DRBR879</v>
      </c>
      <c r="G69" s="134" t="str">
        <f>VLOOKUP(E69,'LISTADO ATM'!$A$2:$B$897,2,0)</f>
        <v xml:space="preserve">ATM Plaza Metropolitana </v>
      </c>
      <c r="H69" s="134" t="str">
        <f>VLOOKUP(E69,VIP!$A$2:$O17929,7,FALSE)</f>
        <v>Si</v>
      </c>
      <c r="I69" s="134" t="str">
        <f>VLOOKUP(E69,VIP!$A$2:$O9894,8,FALSE)</f>
        <v>Si</v>
      </c>
      <c r="J69" s="134" t="str">
        <f>VLOOKUP(E69,VIP!$A$2:$O9844,8,FALSE)</f>
        <v>Si</v>
      </c>
      <c r="K69" s="134" t="str">
        <f>VLOOKUP(E69,VIP!$A$2:$O13418,6,0)</f>
        <v>NO</v>
      </c>
      <c r="L69" s="125" t="s">
        <v>2418</v>
      </c>
      <c r="M69" s="135" t="s">
        <v>2448</v>
      </c>
      <c r="N69" s="135" t="s">
        <v>2455</v>
      </c>
      <c r="O69" s="134" t="s">
        <v>2456</v>
      </c>
      <c r="P69" s="137"/>
      <c r="Q69" s="135" t="s">
        <v>2418</v>
      </c>
    </row>
    <row r="70" spans="1:17" s="96" customFormat="1" ht="18" x14ac:dyDescent="0.25">
      <c r="A70" s="134" t="str">
        <f>VLOOKUP(E70,'LISTADO ATM'!$A$2:$C$898,3,0)</f>
        <v>NORTE</v>
      </c>
      <c r="B70" s="129" t="s">
        <v>2648</v>
      </c>
      <c r="C70" s="136">
        <v>44331.175057870372</v>
      </c>
      <c r="D70" s="136" t="s">
        <v>2181</v>
      </c>
      <c r="E70" s="124">
        <v>518</v>
      </c>
      <c r="F70" s="152" t="str">
        <f>VLOOKUP(E70,VIP!$A$2:$O13056,2,0)</f>
        <v>DRBR518</v>
      </c>
      <c r="G70" s="134" t="str">
        <f>VLOOKUP(E70,'LISTADO ATM'!$A$2:$B$897,2,0)</f>
        <v xml:space="preserve">ATM Autobanco Los Alamos </v>
      </c>
      <c r="H70" s="134" t="str">
        <f>VLOOKUP(E70,VIP!$A$2:$O17932,7,FALSE)</f>
        <v>Si</v>
      </c>
      <c r="I70" s="134" t="str">
        <f>VLOOKUP(E70,VIP!$A$2:$O9897,8,FALSE)</f>
        <v>Si</v>
      </c>
      <c r="J70" s="134" t="str">
        <f>VLOOKUP(E70,VIP!$A$2:$O9847,8,FALSE)</f>
        <v>Si</v>
      </c>
      <c r="K70" s="134" t="str">
        <f>VLOOKUP(E70,VIP!$A$2:$O13421,6,0)</f>
        <v>NO</v>
      </c>
      <c r="L70" s="125" t="s">
        <v>2219</v>
      </c>
      <c r="M70" s="135" t="s">
        <v>2448</v>
      </c>
      <c r="N70" s="135" t="s">
        <v>2455</v>
      </c>
      <c r="O70" s="134" t="s">
        <v>2483</v>
      </c>
      <c r="P70" s="137"/>
      <c r="Q70" s="135" t="s">
        <v>2219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2647</v>
      </c>
      <c r="C71" s="136">
        <v>44331.193993055553</v>
      </c>
      <c r="D71" s="136" t="s">
        <v>2451</v>
      </c>
      <c r="E71" s="124">
        <v>536</v>
      </c>
      <c r="F71" s="152" t="str">
        <f>VLOOKUP(E71,VIP!$A$2:$O13055,2,0)</f>
        <v>DRBR509</v>
      </c>
      <c r="G71" s="134" t="str">
        <f>VLOOKUP(E71,'LISTADO ATM'!$A$2:$B$897,2,0)</f>
        <v xml:space="preserve">ATM Super Lama San Isidro </v>
      </c>
      <c r="H71" s="134" t="str">
        <f>VLOOKUP(E71,VIP!$A$2:$O17931,7,FALSE)</f>
        <v>Si</v>
      </c>
      <c r="I71" s="134" t="str">
        <f>VLOOKUP(E71,VIP!$A$2:$O9896,8,FALSE)</f>
        <v>Si</v>
      </c>
      <c r="J71" s="134" t="str">
        <f>VLOOKUP(E71,VIP!$A$2:$O9846,8,FALSE)</f>
        <v>Si</v>
      </c>
      <c r="K71" s="134" t="str">
        <f>VLOOKUP(E71,VIP!$A$2:$O13420,6,0)</f>
        <v>NO</v>
      </c>
      <c r="L71" s="125" t="s">
        <v>2645</v>
      </c>
      <c r="M71" s="135" t="s">
        <v>2448</v>
      </c>
      <c r="N71" s="135" t="s">
        <v>2455</v>
      </c>
      <c r="O71" s="134" t="s">
        <v>2456</v>
      </c>
      <c r="P71" s="137"/>
      <c r="Q71" s="135" t="s">
        <v>2645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2646</v>
      </c>
      <c r="C72" s="136">
        <v>44331.207013888888</v>
      </c>
      <c r="D72" s="136" t="s">
        <v>2451</v>
      </c>
      <c r="E72" s="124">
        <v>113</v>
      </c>
      <c r="F72" s="152" t="str">
        <f>VLOOKUP(E72,VIP!$A$2:$O13054,2,0)</f>
        <v>DRBR113</v>
      </c>
      <c r="G72" s="134" t="str">
        <f>VLOOKUP(E72,'LISTADO ATM'!$A$2:$B$897,2,0)</f>
        <v xml:space="preserve">ATM Autoservicio Atalaya del Mar </v>
      </c>
      <c r="H72" s="134" t="str">
        <f>VLOOKUP(E72,VIP!$A$2:$O17930,7,FALSE)</f>
        <v>Si</v>
      </c>
      <c r="I72" s="134" t="str">
        <f>VLOOKUP(E72,VIP!$A$2:$O9895,8,FALSE)</f>
        <v>No</v>
      </c>
      <c r="J72" s="134" t="str">
        <f>VLOOKUP(E72,VIP!$A$2:$O9845,8,FALSE)</f>
        <v>No</v>
      </c>
      <c r="K72" s="134" t="str">
        <f>VLOOKUP(E72,VIP!$A$2:$O13419,6,0)</f>
        <v>NO</v>
      </c>
      <c r="L72" s="125" t="s">
        <v>2645</v>
      </c>
      <c r="M72" s="135" t="s">
        <v>2448</v>
      </c>
      <c r="N72" s="135" t="s">
        <v>2455</v>
      </c>
      <c r="O72" s="134" t="s">
        <v>2456</v>
      </c>
      <c r="P72" s="137"/>
      <c r="Q72" s="135" t="s">
        <v>2645</v>
      </c>
    </row>
    <row r="73" spans="1:17" s="96" customFormat="1" ht="18.75" customHeight="1" x14ac:dyDescent="0.25">
      <c r="A73" s="134" t="str">
        <f>VLOOKUP(E73,'LISTADO ATM'!$A$2:$C$898,3,0)</f>
        <v>DISTRITO NACIONAL</v>
      </c>
      <c r="B73" s="129" t="s">
        <v>2651</v>
      </c>
      <c r="C73" s="136">
        <v>44331.326168981483</v>
      </c>
      <c r="D73" s="136" t="s">
        <v>2180</v>
      </c>
      <c r="E73" s="124">
        <v>580</v>
      </c>
      <c r="F73" s="154" t="str">
        <f>VLOOKUP(E73,VIP!$A$2:$O13056,2,0)</f>
        <v>DRBR523</v>
      </c>
      <c r="G73" s="134" t="str">
        <f>VLOOKUP(E73,'LISTADO ATM'!$A$2:$B$897,2,0)</f>
        <v xml:space="preserve">ATM Edificio Propagas </v>
      </c>
      <c r="H73" s="134" t="str">
        <f>VLOOKUP(E73,VIP!$A$2:$O17932,7,FALSE)</f>
        <v>Si</v>
      </c>
      <c r="I73" s="134" t="str">
        <f>VLOOKUP(E73,VIP!$A$2:$O9897,8,FALSE)</f>
        <v>Si</v>
      </c>
      <c r="J73" s="134" t="str">
        <f>VLOOKUP(E73,VIP!$A$2:$O9847,8,FALSE)</f>
        <v>Si</v>
      </c>
      <c r="K73" s="134" t="str">
        <f>VLOOKUP(E73,VIP!$A$2:$O13421,6,0)</f>
        <v>NO</v>
      </c>
      <c r="L73" s="125" t="s">
        <v>2219</v>
      </c>
      <c r="M73" s="135" t="s">
        <v>2448</v>
      </c>
      <c r="N73" s="135" t="s">
        <v>2455</v>
      </c>
      <c r="O73" s="134" t="s">
        <v>2457</v>
      </c>
      <c r="P73" s="137"/>
      <c r="Q73" s="135"/>
    </row>
    <row r="74" spans="1:17" s="96" customFormat="1" ht="18.75" customHeight="1" x14ac:dyDescent="0.25">
      <c r="A74" s="134" t="str">
        <f>VLOOKUP(E74,'LISTADO ATM'!$A$2:$C$898,3,0)</f>
        <v>DISTRITO NACIONAL</v>
      </c>
      <c r="B74" s="129" t="s">
        <v>2652</v>
      </c>
      <c r="C74" s="136">
        <v>44331.325196759259</v>
      </c>
      <c r="D74" s="136" t="s">
        <v>2180</v>
      </c>
      <c r="E74" s="124">
        <v>906</v>
      </c>
      <c r="F74" s="154" t="str">
        <f>VLOOKUP(E74,VIP!$A$2:$O13057,2,0)</f>
        <v>DRBR906</v>
      </c>
      <c r="G74" s="134" t="str">
        <f>VLOOKUP(E74,'LISTADO ATM'!$A$2:$B$897,2,0)</f>
        <v xml:space="preserve">ATM MESCYT  </v>
      </c>
      <c r="H74" s="134" t="str">
        <f>VLOOKUP(E74,VIP!$A$2:$O17933,7,FALSE)</f>
        <v>Si</v>
      </c>
      <c r="I74" s="134" t="str">
        <f>VLOOKUP(E74,VIP!$A$2:$O9898,8,FALSE)</f>
        <v>Si</v>
      </c>
      <c r="J74" s="134" t="str">
        <f>VLOOKUP(E74,VIP!$A$2:$O9848,8,FALSE)</f>
        <v>Si</v>
      </c>
      <c r="K74" s="134" t="str">
        <f>VLOOKUP(E74,VIP!$A$2:$O13422,6,0)</f>
        <v>NO</v>
      </c>
      <c r="L74" s="125" t="s">
        <v>2245</v>
      </c>
      <c r="M74" s="135" t="s">
        <v>2448</v>
      </c>
      <c r="N74" s="135" t="s">
        <v>2455</v>
      </c>
      <c r="O74" s="134" t="s">
        <v>2457</v>
      </c>
      <c r="P74" s="137"/>
      <c r="Q74" s="135" t="s">
        <v>2219</v>
      </c>
    </row>
    <row r="75" spans="1:17" s="96" customFormat="1" ht="18.75" customHeight="1" x14ac:dyDescent="0.25">
      <c r="A75" s="134" t="str">
        <f>VLOOKUP(E75,'LISTADO ATM'!$A$2:$C$898,3,0)</f>
        <v>DISTRITO NACIONAL</v>
      </c>
      <c r="B75" s="129" t="s">
        <v>2653</v>
      </c>
      <c r="C75" s="136">
        <v>44331.324131944442</v>
      </c>
      <c r="D75" s="136" t="s">
        <v>2180</v>
      </c>
      <c r="E75" s="124">
        <v>648</v>
      </c>
      <c r="F75" s="154" t="str">
        <f>VLOOKUP(E75,VIP!$A$2:$O13058,2,0)</f>
        <v>DRBR190</v>
      </c>
      <c r="G75" s="134" t="str">
        <f>VLOOKUP(E75,'LISTADO ATM'!$A$2:$B$897,2,0)</f>
        <v xml:space="preserve">ATM Hermandad de Pensionados </v>
      </c>
      <c r="H75" s="134" t="str">
        <f>VLOOKUP(E75,VIP!$A$2:$O17934,7,FALSE)</f>
        <v>Si</v>
      </c>
      <c r="I75" s="134" t="str">
        <f>VLOOKUP(E75,VIP!$A$2:$O9899,8,FALSE)</f>
        <v>No</v>
      </c>
      <c r="J75" s="134" t="str">
        <f>VLOOKUP(E75,VIP!$A$2:$O9849,8,FALSE)</f>
        <v>No</v>
      </c>
      <c r="K75" s="134" t="str">
        <f>VLOOKUP(E75,VIP!$A$2:$O13423,6,0)</f>
        <v>NO</v>
      </c>
      <c r="L75" s="125" t="s">
        <v>2245</v>
      </c>
      <c r="M75" s="135" t="s">
        <v>2448</v>
      </c>
      <c r="N75" s="135" t="s">
        <v>2455</v>
      </c>
      <c r="O75" s="134" t="s">
        <v>2457</v>
      </c>
      <c r="P75" s="137"/>
      <c r="Q75" s="135" t="s">
        <v>2245</v>
      </c>
    </row>
    <row r="76" spans="1:17" s="96" customFormat="1" ht="18.75" customHeight="1" x14ac:dyDescent="0.25">
      <c r="A76" s="134" t="str">
        <f>VLOOKUP(E76,'LISTADO ATM'!$A$2:$C$898,3,0)</f>
        <v>DISTRITO NACIONAL</v>
      </c>
      <c r="B76" s="129" t="s">
        <v>2654</v>
      </c>
      <c r="C76" s="136">
        <v>44331.314884259256</v>
      </c>
      <c r="D76" s="136" t="s">
        <v>2451</v>
      </c>
      <c r="E76" s="124">
        <v>153</v>
      </c>
      <c r="F76" s="154" t="str">
        <f>VLOOKUP(E76,VIP!$A$2:$O13059,2,0)</f>
        <v>DRBR153</v>
      </c>
      <c r="G76" s="134" t="str">
        <f>VLOOKUP(E76,'LISTADO ATM'!$A$2:$B$897,2,0)</f>
        <v xml:space="preserve">ATM Rehabilitación </v>
      </c>
      <c r="H76" s="134" t="str">
        <f>VLOOKUP(E76,VIP!$A$2:$O17935,7,FALSE)</f>
        <v>No</v>
      </c>
      <c r="I76" s="134" t="str">
        <f>VLOOKUP(E76,VIP!$A$2:$O9900,8,FALSE)</f>
        <v>No</v>
      </c>
      <c r="J76" s="134" t="str">
        <f>VLOOKUP(E76,VIP!$A$2:$O9850,8,FALSE)</f>
        <v>No</v>
      </c>
      <c r="K76" s="134" t="str">
        <f>VLOOKUP(E76,VIP!$A$2:$O13424,6,0)</f>
        <v>NO</v>
      </c>
      <c r="L76" s="125" t="s">
        <v>2418</v>
      </c>
      <c r="M76" s="135" t="s">
        <v>2448</v>
      </c>
      <c r="N76" s="135" t="s">
        <v>2455</v>
      </c>
      <c r="O76" s="134" t="s">
        <v>2456</v>
      </c>
      <c r="P76" s="137"/>
      <c r="Q76" s="135" t="s">
        <v>2245</v>
      </c>
    </row>
    <row r="77" spans="1:17" s="96" customFormat="1" ht="18.75" customHeight="1" x14ac:dyDescent="0.25">
      <c r="A77" s="134" t="str">
        <f>VLOOKUP(E77,'LISTADO ATM'!$A$2:$C$898,3,0)</f>
        <v>NORTE</v>
      </c>
      <c r="B77" s="129" t="s">
        <v>2655</v>
      </c>
      <c r="C77" s="136">
        <v>44331.307766203703</v>
      </c>
      <c r="D77" s="136" t="s">
        <v>2181</v>
      </c>
      <c r="E77" s="124">
        <v>864</v>
      </c>
      <c r="F77" s="154" t="str">
        <f>VLOOKUP(E77,VIP!$A$2:$O13060,2,0)</f>
        <v>DRBR864</v>
      </c>
      <c r="G77" s="134" t="str">
        <f>VLOOKUP(E77,'LISTADO ATM'!$A$2:$B$897,2,0)</f>
        <v xml:space="preserve">ATM Palmares Mall (San Francisco) </v>
      </c>
      <c r="H77" s="134" t="str">
        <f>VLOOKUP(E77,VIP!$A$2:$O17936,7,FALSE)</f>
        <v>Si</v>
      </c>
      <c r="I77" s="134" t="str">
        <f>VLOOKUP(E77,VIP!$A$2:$O9901,8,FALSE)</f>
        <v>Si</v>
      </c>
      <c r="J77" s="134" t="str">
        <f>VLOOKUP(E77,VIP!$A$2:$O9851,8,FALSE)</f>
        <v>Si</v>
      </c>
      <c r="K77" s="134" t="str">
        <f>VLOOKUP(E77,VIP!$A$2:$O13425,6,0)</f>
        <v>NO</v>
      </c>
      <c r="L77" s="125" t="s">
        <v>2219</v>
      </c>
      <c r="M77" s="135" t="s">
        <v>2448</v>
      </c>
      <c r="N77" s="135" t="s">
        <v>2455</v>
      </c>
      <c r="O77" s="134" t="s">
        <v>2583</v>
      </c>
      <c r="P77" s="137"/>
      <c r="Q77" s="135" t="s">
        <v>2418</v>
      </c>
    </row>
    <row r="78" spans="1:17" s="96" customFormat="1" ht="18.75" customHeight="1" x14ac:dyDescent="0.25">
      <c r="A78" s="134" t="str">
        <f>VLOOKUP(E78,'LISTADO ATM'!$A$2:$C$898,3,0)</f>
        <v>ESTE</v>
      </c>
      <c r="B78" s="129" t="s">
        <v>2656</v>
      </c>
      <c r="C78" s="136">
        <v>44331.305601851855</v>
      </c>
      <c r="D78" s="136" t="s">
        <v>2180</v>
      </c>
      <c r="E78" s="124">
        <v>121</v>
      </c>
      <c r="F78" s="154" t="str">
        <f>VLOOKUP(E78,VIP!$A$2:$O13061,2,0)</f>
        <v>DRBR121</v>
      </c>
      <c r="G78" s="134" t="str">
        <f>VLOOKUP(E78,'LISTADO ATM'!$A$2:$B$897,2,0)</f>
        <v xml:space="preserve">ATM Oficina Bayaguana </v>
      </c>
      <c r="H78" s="134" t="str">
        <f>VLOOKUP(E78,VIP!$A$2:$O17937,7,FALSE)</f>
        <v>Si</v>
      </c>
      <c r="I78" s="134" t="str">
        <f>VLOOKUP(E78,VIP!$A$2:$O9902,8,FALSE)</f>
        <v>Si</v>
      </c>
      <c r="J78" s="134" t="str">
        <f>VLOOKUP(E78,VIP!$A$2:$O9852,8,FALSE)</f>
        <v>Si</v>
      </c>
      <c r="K78" s="134" t="str">
        <f>VLOOKUP(E78,VIP!$A$2:$O13426,6,0)</f>
        <v>SI</v>
      </c>
      <c r="L78" s="125" t="s">
        <v>2470</v>
      </c>
      <c r="M78" s="135" t="s">
        <v>2448</v>
      </c>
      <c r="N78" s="135" t="s">
        <v>2455</v>
      </c>
      <c r="O78" s="134" t="s">
        <v>2457</v>
      </c>
      <c r="P78" s="137"/>
      <c r="Q78" s="135" t="s">
        <v>2219</v>
      </c>
    </row>
    <row r="79" spans="1:17" s="96" customFormat="1" ht="18.75" customHeight="1" x14ac:dyDescent="0.25">
      <c r="A79" s="134" t="str">
        <f>VLOOKUP(E79,'LISTADO ATM'!$A$2:$C$898,3,0)</f>
        <v>ESTE</v>
      </c>
      <c r="B79" s="129" t="s">
        <v>2657</v>
      </c>
      <c r="C79" s="136">
        <v>44331.303819444445</v>
      </c>
      <c r="D79" s="136" t="s">
        <v>2180</v>
      </c>
      <c r="E79" s="124">
        <v>399</v>
      </c>
      <c r="F79" s="154" t="str">
        <f>VLOOKUP(E79,VIP!$A$2:$O13062,2,0)</f>
        <v>DRBR399</v>
      </c>
      <c r="G79" s="134" t="str">
        <f>VLOOKUP(E79,'LISTADO ATM'!$A$2:$B$897,2,0)</f>
        <v xml:space="preserve">ATM Oficina La Romana II </v>
      </c>
      <c r="H79" s="134" t="str">
        <f>VLOOKUP(E79,VIP!$A$2:$O17938,7,FALSE)</f>
        <v>Si</v>
      </c>
      <c r="I79" s="134" t="str">
        <f>VLOOKUP(E79,VIP!$A$2:$O9903,8,FALSE)</f>
        <v>Si</v>
      </c>
      <c r="J79" s="134" t="str">
        <f>VLOOKUP(E79,VIP!$A$2:$O9853,8,FALSE)</f>
        <v>Si</v>
      </c>
      <c r="K79" s="134" t="str">
        <f>VLOOKUP(E79,VIP!$A$2:$O13427,6,0)</f>
        <v>NO</v>
      </c>
      <c r="L79" s="125" t="s">
        <v>2219</v>
      </c>
      <c r="M79" s="135" t="s">
        <v>2448</v>
      </c>
      <c r="N79" s="135" t="s">
        <v>2455</v>
      </c>
      <c r="O79" s="134" t="s">
        <v>2457</v>
      </c>
      <c r="P79" s="137"/>
      <c r="Q79" s="135" t="s">
        <v>2470</v>
      </c>
    </row>
    <row r="80" spans="1:17" s="96" customFormat="1" ht="18.75" customHeight="1" x14ac:dyDescent="0.25">
      <c r="A80" s="134" t="str">
        <f>VLOOKUP(E80,'LISTADO ATM'!$A$2:$C$898,3,0)</f>
        <v>SUR</v>
      </c>
      <c r="B80" s="129" t="s">
        <v>2658</v>
      </c>
      <c r="C80" s="136">
        <v>44331.273414351854</v>
      </c>
      <c r="D80" s="136" t="s">
        <v>2180</v>
      </c>
      <c r="E80" s="124">
        <v>134</v>
      </c>
      <c r="F80" s="154" t="str">
        <f>VLOOKUP(E80,VIP!$A$2:$O13063,2,0)</f>
        <v>DRBR134</v>
      </c>
      <c r="G80" s="134" t="str">
        <f>VLOOKUP(E80,'LISTADO ATM'!$A$2:$B$897,2,0)</f>
        <v xml:space="preserve">ATM Oficina San José de Ocoa </v>
      </c>
      <c r="H80" s="134" t="str">
        <f>VLOOKUP(E80,VIP!$A$2:$O17939,7,FALSE)</f>
        <v>Si</v>
      </c>
      <c r="I80" s="134" t="str">
        <f>VLOOKUP(E80,VIP!$A$2:$O9904,8,FALSE)</f>
        <v>Si</v>
      </c>
      <c r="J80" s="134" t="str">
        <f>VLOOKUP(E80,VIP!$A$2:$O9854,8,FALSE)</f>
        <v>Si</v>
      </c>
      <c r="K80" s="134" t="str">
        <f>VLOOKUP(E80,VIP!$A$2:$O13428,6,0)</f>
        <v>SI</v>
      </c>
      <c r="L80" s="125" t="s">
        <v>2219</v>
      </c>
      <c r="M80" s="135" t="s">
        <v>2448</v>
      </c>
      <c r="N80" s="135" t="s">
        <v>2455</v>
      </c>
      <c r="O80" s="134" t="s">
        <v>2457</v>
      </c>
      <c r="P80" s="137"/>
      <c r="Q80" s="135" t="s">
        <v>2219</v>
      </c>
    </row>
    <row r="81" spans="1:17" s="96" customFormat="1" ht="18.75" customHeight="1" x14ac:dyDescent="0.25">
      <c r="A81" s="134" t="str">
        <f>VLOOKUP(E81,'LISTADO ATM'!$A$2:$C$898,3,0)</f>
        <v>DISTRITO NACIONAL</v>
      </c>
      <c r="B81" s="129" t="s">
        <v>2659</v>
      </c>
      <c r="C81" s="136">
        <v>44331.241365740738</v>
      </c>
      <c r="D81" s="136" t="s">
        <v>2180</v>
      </c>
      <c r="E81" s="124">
        <v>14</v>
      </c>
      <c r="F81" s="154" t="str">
        <f>VLOOKUP(E81,VIP!$A$2:$O13064,2,0)</f>
        <v>DRBR014</v>
      </c>
      <c r="G81" s="134" t="str">
        <f>VLOOKUP(E81,'LISTADO ATM'!$A$2:$B$897,2,0)</f>
        <v xml:space="preserve">ATM Oficina Aeropuerto Las Américas I </v>
      </c>
      <c r="H81" s="134" t="str">
        <f>VLOOKUP(E81,VIP!$A$2:$O17940,7,FALSE)</f>
        <v>Si</v>
      </c>
      <c r="I81" s="134" t="str">
        <f>VLOOKUP(E81,VIP!$A$2:$O9905,8,FALSE)</f>
        <v>Si</v>
      </c>
      <c r="J81" s="134" t="str">
        <f>VLOOKUP(E81,VIP!$A$2:$O9855,8,FALSE)</f>
        <v>Si</v>
      </c>
      <c r="K81" s="134" t="str">
        <f>VLOOKUP(E81,VIP!$A$2:$O13429,6,0)</f>
        <v>NO</v>
      </c>
      <c r="L81" s="125" t="s">
        <v>2245</v>
      </c>
      <c r="M81" s="135" t="s">
        <v>2448</v>
      </c>
      <c r="N81" s="135" t="s">
        <v>2455</v>
      </c>
      <c r="O81" s="134" t="s">
        <v>2457</v>
      </c>
      <c r="P81" s="137"/>
      <c r="Q81" s="135" t="s">
        <v>2219</v>
      </c>
    </row>
    <row r="82" spans="1:17" s="96" customFormat="1" ht="18.75" customHeight="1" x14ac:dyDescent="0.25">
      <c r="A82" s="134" t="e">
        <f>VLOOKUP(E82,'LISTADO ATM'!$A$2:$C$898,3,0)</f>
        <v>#N/A</v>
      </c>
      <c r="B82" s="129"/>
      <c r="C82" s="136"/>
      <c r="D82" s="136"/>
      <c r="E82" s="124"/>
      <c r="F82" s="154" t="e">
        <f>VLOOKUP(E82,VIP!$A$2:$O13065,2,0)</f>
        <v>#N/A</v>
      </c>
      <c r="G82" s="134" t="e">
        <f>VLOOKUP(E82,'LISTADO ATM'!$A$2:$B$897,2,0)</f>
        <v>#N/A</v>
      </c>
      <c r="H82" s="134" t="e">
        <f>VLOOKUP(E82,VIP!$A$2:$O17941,7,FALSE)</f>
        <v>#N/A</v>
      </c>
      <c r="I82" s="134" t="e">
        <f>VLOOKUP(E82,VIP!$A$2:$O9906,8,FALSE)</f>
        <v>#N/A</v>
      </c>
      <c r="J82" s="134" t="e">
        <f>VLOOKUP(E82,VIP!$A$2:$O9856,8,FALSE)</f>
        <v>#N/A</v>
      </c>
      <c r="K82" s="134" t="e">
        <f>VLOOKUP(E82,VIP!$A$2:$O13430,6,0)</f>
        <v>#N/A</v>
      </c>
      <c r="L82" s="125"/>
      <c r="M82" s="135"/>
      <c r="N82" s="135"/>
      <c r="O82" s="134"/>
      <c r="P82" s="137"/>
      <c r="Q82" s="135" t="s">
        <v>2245</v>
      </c>
    </row>
  </sheetData>
  <autoFilter ref="A4:Q4" xr:uid="{00000000-0009-0000-0000-000000000000}">
    <sortState xmlns:xlrd2="http://schemas.microsoft.com/office/spreadsheetml/2017/richdata2" ref="A5:Q8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3:B1048576 B1:B4">
    <cfRule type="duplicateValues" dxfId="167" priority="308"/>
  </conditionalFormatting>
  <conditionalFormatting sqref="B83:B1048576">
    <cfRule type="duplicateValues" dxfId="166" priority="119715"/>
  </conditionalFormatting>
  <conditionalFormatting sqref="E83:E1048576 E1:E4">
    <cfRule type="duplicateValues" dxfId="165" priority="246"/>
  </conditionalFormatting>
  <conditionalFormatting sqref="E83:E1048576">
    <cfRule type="duplicateValues" dxfId="164" priority="119781"/>
  </conditionalFormatting>
  <conditionalFormatting sqref="E83:E1048576">
    <cfRule type="duplicateValues" dxfId="163" priority="119791"/>
  </conditionalFormatting>
  <conditionalFormatting sqref="E83:E1048576 E1:E4">
    <cfRule type="duplicateValues" dxfId="162" priority="119797"/>
    <cfRule type="duplicateValues" dxfId="161" priority="119798"/>
  </conditionalFormatting>
  <conditionalFormatting sqref="E83:E1048576 E1:E4">
    <cfRule type="duplicateValues" dxfId="160" priority="119807"/>
    <cfRule type="duplicateValues" dxfId="159" priority="119808"/>
    <cfRule type="duplicateValues" dxfId="158" priority="119809"/>
  </conditionalFormatting>
  <conditionalFormatting sqref="E83:E1048576">
    <cfRule type="duplicateValues" dxfId="157" priority="119823"/>
  </conditionalFormatting>
  <conditionalFormatting sqref="E31:E40">
    <cfRule type="duplicateValues" dxfId="156" priority="99"/>
  </conditionalFormatting>
  <conditionalFormatting sqref="E31:E40">
    <cfRule type="duplicateValues" dxfId="155" priority="98"/>
  </conditionalFormatting>
  <conditionalFormatting sqref="E31:E40">
    <cfRule type="duplicateValues" dxfId="154" priority="96"/>
    <cfRule type="duplicateValues" dxfId="153" priority="97"/>
  </conditionalFormatting>
  <conditionalFormatting sqref="E31:E40">
    <cfRule type="duplicateValues" dxfId="152" priority="86"/>
    <cfRule type="duplicateValues" dxfId="151" priority="87"/>
    <cfRule type="duplicateValues" dxfId="150" priority="95"/>
  </conditionalFormatting>
  <conditionalFormatting sqref="B31:B40">
    <cfRule type="duplicateValues" dxfId="149" priority="94"/>
  </conditionalFormatting>
  <conditionalFormatting sqref="E31:E40">
    <cfRule type="duplicateValues" dxfId="148" priority="93"/>
  </conditionalFormatting>
  <conditionalFormatting sqref="E31:E40">
    <cfRule type="duplicateValues" dxfId="147" priority="92"/>
  </conditionalFormatting>
  <conditionalFormatting sqref="E31:E40">
    <cfRule type="duplicateValues" dxfId="146" priority="90"/>
    <cfRule type="duplicateValues" dxfId="145" priority="91"/>
  </conditionalFormatting>
  <conditionalFormatting sqref="E31:E40">
    <cfRule type="duplicateValues" dxfId="144" priority="89"/>
  </conditionalFormatting>
  <conditionalFormatting sqref="E31:E40">
    <cfRule type="duplicateValues" dxfId="143" priority="88"/>
  </conditionalFormatting>
  <conditionalFormatting sqref="E31:E40">
    <cfRule type="duplicateValues" dxfId="142" priority="85"/>
  </conditionalFormatting>
  <conditionalFormatting sqref="E41:E52">
    <cfRule type="duplicateValues" dxfId="141" priority="84"/>
  </conditionalFormatting>
  <conditionalFormatting sqref="E41:E52">
    <cfRule type="duplicateValues" dxfId="140" priority="83"/>
  </conditionalFormatting>
  <conditionalFormatting sqref="E41:E52">
    <cfRule type="duplicateValues" dxfId="139" priority="81"/>
    <cfRule type="duplicateValues" dxfId="138" priority="82"/>
  </conditionalFormatting>
  <conditionalFormatting sqref="E41:E52">
    <cfRule type="duplicateValues" dxfId="137" priority="71"/>
    <cfRule type="duplicateValues" dxfId="136" priority="72"/>
    <cfRule type="duplicateValues" dxfId="135" priority="80"/>
  </conditionalFormatting>
  <conditionalFormatting sqref="B41:B52">
    <cfRule type="duplicateValues" dxfId="134" priority="79"/>
  </conditionalFormatting>
  <conditionalFormatting sqref="E41:E52">
    <cfRule type="duplicateValues" dxfId="133" priority="78"/>
  </conditionalFormatting>
  <conditionalFormatting sqref="E41:E52">
    <cfRule type="duplicateValues" dxfId="132" priority="77"/>
  </conditionalFormatting>
  <conditionalFormatting sqref="E41:E52">
    <cfRule type="duplicateValues" dxfId="131" priority="75"/>
    <cfRule type="duplicateValues" dxfId="130" priority="76"/>
  </conditionalFormatting>
  <conditionalFormatting sqref="E41:E52">
    <cfRule type="duplicateValues" dxfId="129" priority="74"/>
  </conditionalFormatting>
  <conditionalFormatting sqref="E41:E52">
    <cfRule type="duplicateValues" dxfId="128" priority="73"/>
  </conditionalFormatting>
  <conditionalFormatting sqref="E41:E52">
    <cfRule type="duplicateValues" dxfId="127" priority="70"/>
  </conditionalFormatting>
  <conditionalFormatting sqref="E83:E1048576 E1:E52">
    <cfRule type="duplicateValues" dxfId="126" priority="69"/>
  </conditionalFormatting>
  <conditionalFormatting sqref="E53:E67">
    <cfRule type="duplicateValues" dxfId="125" priority="68"/>
  </conditionalFormatting>
  <conditionalFormatting sqref="E53:E67">
    <cfRule type="duplicateValues" dxfId="124" priority="67"/>
  </conditionalFormatting>
  <conditionalFormatting sqref="E53:E67">
    <cfRule type="duplicateValues" dxfId="123" priority="65"/>
    <cfRule type="duplicateValues" dxfId="122" priority="66"/>
  </conditionalFormatting>
  <conditionalFormatting sqref="E53:E67">
    <cfRule type="duplicateValues" dxfId="121" priority="55"/>
    <cfRule type="duplicateValues" dxfId="120" priority="56"/>
    <cfRule type="duplicateValues" dxfId="119" priority="64"/>
  </conditionalFormatting>
  <conditionalFormatting sqref="B53:B67">
    <cfRule type="duplicateValues" dxfId="118" priority="63"/>
  </conditionalFormatting>
  <conditionalFormatting sqref="E53:E67">
    <cfRule type="duplicateValues" dxfId="117" priority="62"/>
  </conditionalFormatting>
  <conditionalFormatting sqref="E53:E67">
    <cfRule type="duplicateValues" dxfId="116" priority="61"/>
  </conditionalFormatting>
  <conditionalFormatting sqref="E53:E67">
    <cfRule type="duplicateValues" dxfId="115" priority="59"/>
    <cfRule type="duplicateValues" dxfId="114" priority="60"/>
  </conditionalFormatting>
  <conditionalFormatting sqref="E53:E67">
    <cfRule type="duplicateValues" dxfId="113" priority="58"/>
  </conditionalFormatting>
  <conditionalFormatting sqref="E53:E67">
    <cfRule type="duplicateValues" dxfId="112" priority="57"/>
  </conditionalFormatting>
  <conditionalFormatting sqref="E53:E67">
    <cfRule type="duplicateValues" dxfId="111" priority="54"/>
  </conditionalFormatting>
  <conditionalFormatting sqref="E53:E67">
    <cfRule type="duplicateValues" dxfId="110" priority="53"/>
  </conditionalFormatting>
  <conditionalFormatting sqref="E83:E1048576 E1:E67">
    <cfRule type="duplicateValues" dxfId="109" priority="52"/>
  </conditionalFormatting>
  <conditionalFormatting sqref="E68">
    <cfRule type="duplicateValues" dxfId="108" priority="51"/>
  </conditionalFormatting>
  <conditionalFormatting sqref="E68">
    <cfRule type="duplicateValues" dxfId="107" priority="50"/>
  </conditionalFormatting>
  <conditionalFormatting sqref="E68">
    <cfRule type="duplicateValues" dxfId="106" priority="48"/>
    <cfRule type="duplicateValues" dxfId="105" priority="49"/>
  </conditionalFormatting>
  <conditionalFormatting sqref="E68">
    <cfRule type="duplicateValues" dxfId="104" priority="38"/>
    <cfRule type="duplicateValues" dxfId="103" priority="39"/>
    <cfRule type="duplicateValues" dxfId="102" priority="47"/>
  </conditionalFormatting>
  <conditionalFormatting sqref="B68">
    <cfRule type="duplicateValues" dxfId="101" priority="46"/>
  </conditionalFormatting>
  <conditionalFormatting sqref="E68">
    <cfRule type="duplicateValues" dxfId="100" priority="45"/>
  </conditionalFormatting>
  <conditionalFormatting sqref="E68">
    <cfRule type="duplicateValues" dxfId="99" priority="44"/>
  </conditionalFormatting>
  <conditionalFormatting sqref="E68">
    <cfRule type="duplicateValues" dxfId="98" priority="42"/>
    <cfRule type="duplicateValues" dxfId="97" priority="43"/>
  </conditionalFormatting>
  <conditionalFormatting sqref="E68">
    <cfRule type="duplicateValues" dxfId="96" priority="41"/>
  </conditionalFormatting>
  <conditionalFormatting sqref="E68">
    <cfRule type="duplicateValues" dxfId="95" priority="40"/>
  </conditionalFormatting>
  <conditionalFormatting sqref="E68">
    <cfRule type="duplicateValues" dxfId="94" priority="37"/>
  </conditionalFormatting>
  <conditionalFormatting sqref="E68">
    <cfRule type="duplicateValues" dxfId="93" priority="36"/>
  </conditionalFormatting>
  <conditionalFormatting sqref="E68">
    <cfRule type="duplicateValues" dxfId="92" priority="35"/>
  </conditionalFormatting>
  <conditionalFormatting sqref="E5:E30">
    <cfRule type="duplicateValues" dxfId="91" priority="120351"/>
  </conditionalFormatting>
  <conditionalFormatting sqref="E5:E30">
    <cfRule type="duplicateValues" dxfId="90" priority="120353"/>
    <cfRule type="duplicateValues" dxfId="89" priority="120354"/>
  </conditionalFormatting>
  <conditionalFormatting sqref="E5:E30">
    <cfRule type="duplicateValues" dxfId="88" priority="120357"/>
    <cfRule type="duplicateValues" dxfId="87" priority="120358"/>
    <cfRule type="duplicateValues" dxfId="86" priority="120359"/>
  </conditionalFormatting>
  <conditionalFormatting sqref="B5:B30">
    <cfRule type="duplicateValues" dxfId="85" priority="120363"/>
  </conditionalFormatting>
  <conditionalFormatting sqref="E69:E72">
    <cfRule type="duplicateValues" dxfId="84" priority="34"/>
  </conditionalFormatting>
  <conditionalFormatting sqref="E69:E72">
    <cfRule type="duplicateValues" dxfId="83" priority="33"/>
  </conditionalFormatting>
  <conditionalFormatting sqref="E69:E72">
    <cfRule type="duplicateValues" dxfId="82" priority="31"/>
    <cfRule type="duplicateValues" dxfId="81" priority="32"/>
  </conditionalFormatting>
  <conditionalFormatting sqref="E69:E72">
    <cfRule type="duplicateValues" dxfId="80" priority="21"/>
    <cfRule type="duplicateValues" dxfId="79" priority="22"/>
    <cfRule type="duplicateValues" dxfId="78" priority="30"/>
  </conditionalFormatting>
  <conditionalFormatting sqref="B69:B72">
    <cfRule type="duplicateValues" dxfId="77" priority="29"/>
  </conditionalFormatting>
  <conditionalFormatting sqref="E69:E72">
    <cfRule type="duplicateValues" dxfId="76" priority="28"/>
  </conditionalFormatting>
  <conditionalFormatting sqref="E69:E72">
    <cfRule type="duplicateValues" dxfId="75" priority="27"/>
  </conditionalFormatting>
  <conditionalFormatting sqref="E69:E72">
    <cfRule type="duplicateValues" dxfId="74" priority="25"/>
    <cfRule type="duplicateValues" dxfId="73" priority="26"/>
  </conditionalFormatting>
  <conditionalFormatting sqref="E69:E72">
    <cfRule type="duplicateValues" dxfId="72" priority="24"/>
  </conditionalFormatting>
  <conditionalFormatting sqref="E69:E72">
    <cfRule type="duplicateValues" dxfId="71" priority="23"/>
  </conditionalFormatting>
  <conditionalFormatting sqref="E69:E72">
    <cfRule type="duplicateValues" dxfId="70" priority="20"/>
  </conditionalFormatting>
  <conditionalFormatting sqref="E69:E72">
    <cfRule type="duplicateValues" dxfId="69" priority="19"/>
  </conditionalFormatting>
  <conditionalFormatting sqref="E69:E72">
    <cfRule type="duplicateValues" dxfId="68" priority="18"/>
  </conditionalFormatting>
  <conditionalFormatting sqref="E73:E82">
    <cfRule type="duplicateValues" dxfId="6" priority="120852"/>
  </conditionalFormatting>
  <conditionalFormatting sqref="E73:E82">
    <cfRule type="duplicateValues" dxfId="5" priority="120853"/>
    <cfRule type="duplicateValues" dxfId="4" priority="120854"/>
  </conditionalFormatting>
  <conditionalFormatting sqref="E73:E82">
    <cfRule type="duplicateValues" dxfId="3" priority="120855"/>
    <cfRule type="duplicateValues" dxfId="2" priority="120856"/>
    <cfRule type="duplicateValues" dxfId="1" priority="120857"/>
  </conditionalFormatting>
  <conditionalFormatting sqref="B73:B82">
    <cfRule type="duplicateValues" dxfId="0" priority="12085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opLeftCell="A66" zoomScale="85" zoomScaleNormal="85" workbookViewId="0">
      <selection sqref="A1:E88"/>
    </sheetView>
  </sheetViews>
  <sheetFormatPr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47.5703125" style="96" bestFit="1" customWidth="1"/>
    <col min="4" max="4" width="40" style="96" customWidth="1"/>
    <col min="5" max="5" width="17.28515625" style="96" customWidth="1"/>
    <col min="6" max="6" width="18.85546875" style="96" customWidth="1"/>
    <col min="7" max="16384" width="23.42578125" style="96"/>
  </cols>
  <sheetData>
    <row r="1" spans="1:5" ht="22.5" x14ac:dyDescent="0.25">
      <c r="A1" s="171" t="s">
        <v>2150</v>
      </c>
      <c r="B1" s="172"/>
      <c r="C1" s="172"/>
      <c r="D1" s="172"/>
      <c r="E1" s="173"/>
    </row>
    <row r="2" spans="1:5" ht="25.5" x14ac:dyDescent="0.25">
      <c r="A2" s="174" t="s">
        <v>2453</v>
      </c>
      <c r="B2" s="175"/>
      <c r="C2" s="175"/>
      <c r="D2" s="175"/>
      <c r="E2" s="176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44331.25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7" t="s">
        <v>2415</v>
      </c>
      <c r="B7" s="178"/>
      <c r="C7" s="178"/>
      <c r="D7" s="178"/>
      <c r="E7" s="179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e">
        <f>VLOOKUP(B9,'[1]LISTADO ATM'!$A$2:$C$821,3,0)</f>
        <v>#N/A</v>
      </c>
      <c r="B9" s="127"/>
      <c r="C9" s="129" t="e">
        <f>VLOOKUP(B9,'[1]LISTADO ATM'!$A$2:$B$821,2,0)</f>
        <v>#N/A</v>
      </c>
      <c r="D9" s="128" t="s">
        <v>2565</v>
      </c>
      <c r="E9" s="129"/>
    </row>
    <row r="10" spans="1:5" ht="18.75" thickBot="1" x14ac:dyDescent="0.3">
      <c r="A10" s="100" t="s">
        <v>2477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x14ac:dyDescent="0.25">
      <c r="A12" s="177" t="s">
        <v>2478</v>
      </c>
      <c r="B12" s="178"/>
      <c r="C12" s="178"/>
      <c r="D12" s="178"/>
      <c r="E12" s="179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46" t="e">
        <f>VLOOKUP(B14,'[1]LISTADO ATM'!$A$2:$B$821,2,0)</f>
        <v>#N/A</v>
      </c>
      <c r="D14" s="128" t="s">
        <v>2566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83"/>
      <c r="D15" s="184"/>
      <c r="E15" s="185"/>
    </row>
    <row r="16" spans="1:5" ht="15.75" thickBot="1" x14ac:dyDescent="0.3">
      <c r="B16" s="102"/>
      <c r="E16" s="102"/>
    </row>
    <row r="17" spans="1:5" ht="18.75" thickBot="1" x14ac:dyDescent="0.3">
      <c r="A17" s="166" t="s">
        <v>2479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ESTE</v>
      </c>
      <c r="B19" s="127">
        <v>16</v>
      </c>
      <c r="C19" s="127" t="str">
        <f>VLOOKUP(B19,'[1]LISTADO ATM'!$A$2:$B$821,2,0)</f>
        <v>ATM Estación Texaco Sabana de la Mar</v>
      </c>
      <c r="D19" s="130" t="s">
        <v>2439</v>
      </c>
      <c r="E19" s="131">
        <v>3335886982</v>
      </c>
    </row>
    <row r="20" spans="1:5" ht="18" x14ac:dyDescent="0.25">
      <c r="A20" s="127" t="str">
        <f>VLOOKUP(B20,'[1]LISTADO ATM'!$A$2:$C$821,3,0)</f>
        <v>DISTRITO NACIONAL</v>
      </c>
      <c r="B20" s="127">
        <v>949</v>
      </c>
      <c r="C20" s="127" t="str">
        <f>VLOOKUP(B20,'[1]LISTADO ATM'!$A$2:$B$821,2,0)</f>
        <v xml:space="preserve">ATM S/M Bravo San Isidro Coral Mall </v>
      </c>
      <c r="D20" s="130" t="s">
        <v>2439</v>
      </c>
      <c r="E20" s="131">
        <v>3335887279</v>
      </c>
    </row>
    <row r="21" spans="1:5" ht="18" x14ac:dyDescent="0.25">
      <c r="A21" s="127" t="str">
        <f>VLOOKUP(B21,'[1]LISTADO ATM'!$A$2:$C$821,3,0)</f>
        <v>NORTE</v>
      </c>
      <c r="B21" s="127">
        <v>63</v>
      </c>
      <c r="C21" s="127" t="str">
        <f>VLOOKUP(B21,'[1]LISTADO ATM'!$A$2:$B$821,2,0)</f>
        <v xml:space="preserve">ATM Oficina Villa Vásquez (Montecristi) </v>
      </c>
      <c r="D21" s="130" t="s">
        <v>2439</v>
      </c>
      <c r="E21" s="131">
        <v>3335887639</v>
      </c>
    </row>
    <row r="22" spans="1:5" ht="18" x14ac:dyDescent="0.25">
      <c r="A22" s="127" t="str">
        <f>VLOOKUP(B22,'[1]LISTADO ATM'!$A$2:$C$821,3,0)</f>
        <v>SUR</v>
      </c>
      <c r="B22" s="127">
        <v>783</v>
      </c>
      <c r="C22" s="127" t="str">
        <f>VLOOKUP(B22,'[1]LISTADO ATM'!$A$2:$B$821,2,0)</f>
        <v xml:space="preserve">ATM Autobanco Alfa y Omega (Barahona) </v>
      </c>
      <c r="D22" s="130" t="s">
        <v>2439</v>
      </c>
      <c r="E22" s="131">
        <v>3335887698</v>
      </c>
    </row>
    <row r="23" spans="1:5" ht="18" x14ac:dyDescent="0.25">
      <c r="A23" s="127" t="str">
        <f>VLOOKUP(B23,'[1]LISTADO ATM'!$A$2:$C$821,3,0)</f>
        <v>ESTE</v>
      </c>
      <c r="B23" s="127">
        <v>660</v>
      </c>
      <c r="C23" s="127" t="str">
        <f>VLOOKUP(B23,'[1]LISTADO ATM'!$A$2:$B$821,2,0)</f>
        <v>ATM Oficina Romana Norte II</v>
      </c>
      <c r="D23" s="130" t="s">
        <v>2439</v>
      </c>
      <c r="E23" s="131">
        <v>3335887699</v>
      </c>
    </row>
    <row r="24" spans="1:5" ht="18" x14ac:dyDescent="0.25">
      <c r="A24" s="127" t="str">
        <f>VLOOKUP(B24,'[1]LISTADO ATM'!$A$2:$C$821,3,0)</f>
        <v>ESTE</v>
      </c>
      <c r="B24" s="127">
        <v>268</v>
      </c>
      <c r="C24" s="127" t="str">
        <f>VLOOKUP(B24,'[1]LISTADO ATM'!$A$2:$B$821,2,0)</f>
        <v xml:space="preserve">ATM Autobanco La Altagracia (Higuey) </v>
      </c>
      <c r="D24" s="130" t="s">
        <v>2439</v>
      </c>
      <c r="E24" s="131">
        <v>3335887700</v>
      </c>
    </row>
    <row r="25" spans="1:5" ht="18" x14ac:dyDescent="0.25">
      <c r="A25" s="127" t="str">
        <f>VLOOKUP(B25,'[1]LISTADO ATM'!$A$2:$C$821,3,0)</f>
        <v>DISTRITO NACIONAL</v>
      </c>
      <c r="B25" s="127">
        <v>918</v>
      </c>
      <c r="C25" s="127" t="str">
        <f>VLOOKUP(B25,'[1]LISTADO ATM'!$A$2:$B$821,2,0)</f>
        <v xml:space="preserve">ATM S/M Liverpool de la Jacobo Majluta </v>
      </c>
      <c r="D25" s="130" t="s">
        <v>2439</v>
      </c>
      <c r="E25" s="131">
        <v>3335887702</v>
      </c>
    </row>
    <row r="26" spans="1:5" ht="18" x14ac:dyDescent="0.25">
      <c r="A26" s="127" t="str">
        <f>VLOOKUP(B26,'[1]LISTADO ATM'!$A$2:$C$821,3,0)</f>
        <v>DISTRITO NACIONAL</v>
      </c>
      <c r="B26" s="127">
        <v>192</v>
      </c>
      <c r="C26" s="127" t="str">
        <f>VLOOKUP(B26,'[1]LISTADO ATM'!$A$2:$B$821,2,0)</f>
        <v xml:space="preserve">ATM Autobanco Luperón II </v>
      </c>
      <c r="D26" s="130" t="s">
        <v>2439</v>
      </c>
      <c r="E26" s="131">
        <v>3335887704</v>
      </c>
    </row>
    <row r="27" spans="1:5" ht="18" x14ac:dyDescent="0.25">
      <c r="A27" s="127" t="str">
        <f>VLOOKUP(B27,'[1]LISTADO ATM'!$A$2:$C$821,3,0)</f>
        <v>DISTRITO NACIONAL</v>
      </c>
      <c r="B27" s="127">
        <v>441</v>
      </c>
      <c r="C27" s="127" t="str">
        <f>VLOOKUP(B27,'[1]LISTADO ATM'!$A$2:$B$821,2,0)</f>
        <v>ATM Estacion de Servicio Romulo Betancour</v>
      </c>
      <c r="D27" s="130" t="s">
        <v>2439</v>
      </c>
      <c r="E27" s="131">
        <v>3335887707</v>
      </c>
    </row>
    <row r="28" spans="1:5" ht="18" x14ac:dyDescent="0.25">
      <c r="A28" s="127" t="str">
        <f>VLOOKUP(B28,'[1]LISTADO ATM'!$A$2:$C$821,3,0)</f>
        <v>DISTRITO NACIONAL</v>
      </c>
      <c r="B28" s="127">
        <v>438</v>
      </c>
      <c r="C28" s="127" t="str">
        <f>VLOOKUP(B28,'[1]LISTADO ATM'!$A$2:$B$821,2,0)</f>
        <v xml:space="preserve">ATM Autobanco Torre IV </v>
      </c>
      <c r="D28" s="130" t="s">
        <v>2439</v>
      </c>
      <c r="E28" s="131">
        <v>3335887709</v>
      </c>
    </row>
    <row r="29" spans="1:5" ht="18" x14ac:dyDescent="0.25">
      <c r="A29" s="127" t="str">
        <f>VLOOKUP(B29,'[1]LISTADO ATM'!$A$2:$C$821,3,0)</f>
        <v>DISTRITO NACIONAL</v>
      </c>
      <c r="B29" s="127">
        <v>676</v>
      </c>
      <c r="C29" s="127" t="str">
        <f>VLOOKUP(B29,'[1]LISTADO ATM'!$A$2:$B$821,2,0)</f>
        <v>ATM S/M Bravo Colina Del Oeste</v>
      </c>
      <c r="D29" s="130" t="s">
        <v>2439</v>
      </c>
      <c r="E29" s="131" t="s">
        <v>2639</v>
      </c>
    </row>
    <row r="30" spans="1:5" ht="18" x14ac:dyDescent="0.25">
      <c r="A30" s="127" t="str">
        <f>VLOOKUP(B30,'[1]LISTADO ATM'!$A$2:$C$821,3,0)</f>
        <v>DISTRITO NACIONAL</v>
      </c>
      <c r="B30" s="127">
        <v>879</v>
      </c>
      <c r="C30" s="127" t="str">
        <f>VLOOKUP(B30,'[1]LISTADO ATM'!$A$2:$B$821,2,0)</f>
        <v xml:space="preserve">ATM Plaza Metropolitana </v>
      </c>
      <c r="D30" s="130" t="s">
        <v>2439</v>
      </c>
      <c r="E30" s="131" t="s">
        <v>2630</v>
      </c>
    </row>
    <row r="31" spans="1:5" ht="18" x14ac:dyDescent="0.25">
      <c r="A31" s="127" t="e">
        <f>VLOOKUP(B31,'[1]LISTADO ATM'!$A$2:$C$821,3,0)</f>
        <v>#N/A</v>
      </c>
      <c r="B31" s="127"/>
      <c r="C31" s="127" t="e">
        <f>VLOOKUP(B31,'[1]LISTADO ATM'!$A$2:$B$821,2,0)</f>
        <v>#N/A</v>
      </c>
      <c r="D31" s="153"/>
      <c r="E31" s="131"/>
    </row>
    <row r="32" spans="1:5" ht="18.75" thickBot="1" x14ac:dyDescent="0.3">
      <c r="A32" s="119" t="s">
        <v>2477</v>
      </c>
      <c r="B32" s="139">
        <f>COUNT(B19:B31)</f>
        <v>12</v>
      </c>
      <c r="C32" s="108"/>
      <c r="D32" s="108"/>
      <c r="E32" s="108"/>
    </row>
    <row r="33" spans="1:5" ht="15.75" thickBot="1" x14ac:dyDescent="0.3">
      <c r="B33" s="102"/>
      <c r="E33" s="102"/>
    </row>
    <row r="34" spans="1:5" ht="18.75" thickBot="1" x14ac:dyDescent="0.3">
      <c r="A34" s="166" t="s">
        <v>2556</v>
      </c>
      <c r="B34" s="167"/>
      <c r="C34" s="167"/>
      <c r="D34" s="167"/>
      <c r="E34" s="168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18" x14ac:dyDescent="0.25">
      <c r="A36" s="97" t="str">
        <f>VLOOKUP(B36,'[1]LISTADO ATM'!$A$2:$C$821,3,0)</f>
        <v>DISTRITO NACIONAL</v>
      </c>
      <c r="B36" s="127">
        <v>563</v>
      </c>
      <c r="C36" s="129" t="str">
        <f>VLOOKUP(B36,'[1]LISTADO ATM'!$A$2:$B$821,2,0)</f>
        <v xml:space="preserve">ATM Base Aérea San Isidro </v>
      </c>
      <c r="D36" s="127" t="s">
        <v>2503</v>
      </c>
      <c r="E36" s="131">
        <v>3335887230</v>
      </c>
    </row>
    <row r="37" spans="1:5" ht="18" x14ac:dyDescent="0.25">
      <c r="A37" s="97" t="str">
        <f>VLOOKUP(B37,'[1]LISTADO ATM'!$A$2:$C$821,3,0)</f>
        <v>NORTE</v>
      </c>
      <c r="B37" s="127">
        <v>799</v>
      </c>
      <c r="C37" s="129" t="str">
        <f>VLOOKUP(B37,'[1]LISTADO ATM'!$A$2:$B$821,2,0)</f>
        <v xml:space="preserve">ATM Clínica Corominas (Santiago) </v>
      </c>
      <c r="D37" s="127" t="s">
        <v>2503</v>
      </c>
      <c r="E37" s="131">
        <v>3335887268</v>
      </c>
    </row>
    <row r="38" spans="1:5" ht="18" x14ac:dyDescent="0.25">
      <c r="A38" s="97" t="str">
        <f>VLOOKUP(B38,'[1]LISTADO ATM'!$A$2:$C$821,3,0)</f>
        <v>ESTE</v>
      </c>
      <c r="B38" s="127">
        <v>213</v>
      </c>
      <c r="C38" s="129" t="str">
        <f>VLOOKUP(B38,'[1]LISTADO ATM'!$A$2:$B$821,2,0)</f>
        <v xml:space="preserve">ATM Almacenes Iberia (La Romana) </v>
      </c>
      <c r="D38" s="127" t="s">
        <v>2503</v>
      </c>
      <c r="E38" s="131">
        <v>3335887638</v>
      </c>
    </row>
    <row r="39" spans="1:5" ht="18" x14ac:dyDescent="0.25">
      <c r="A39" s="97" t="str">
        <f>VLOOKUP(B39,'[1]LISTADO ATM'!$A$2:$C$821,3,0)</f>
        <v>ESTE</v>
      </c>
      <c r="B39" s="127">
        <v>293</v>
      </c>
      <c r="C39" s="129" t="str">
        <f>VLOOKUP(B39,'[1]LISTADO ATM'!$A$2:$B$821,2,0)</f>
        <v xml:space="preserve">ATM S/M Nueva Visión (San Pedro) </v>
      </c>
      <c r="D39" s="127" t="s">
        <v>2503</v>
      </c>
      <c r="E39" s="129" t="s">
        <v>2636</v>
      </c>
    </row>
    <row r="40" spans="1:5" ht="18" x14ac:dyDescent="0.25">
      <c r="A40" s="97" t="str">
        <f>VLOOKUP(B40,'[1]LISTADO ATM'!$A$2:$C$821,3,0)</f>
        <v>DISTRITO NACIONAL</v>
      </c>
      <c r="B40" s="127">
        <v>938</v>
      </c>
      <c r="C40" s="129" t="str">
        <f>VLOOKUP(B40,'[1]LISTADO ATM'!$A$2:$B$821,2,0)</f>
        <v xml:space="preserve">ATM Autobanco Oficina Filadelfia Plaza </v>
      </c>
      <c r="D40" s="127" t="s">
        <v>2503</v>
      </c>
      <c r="E40" s="129" t="s">
        <v>2635</v>
      </c>
    </row>
    <row r="41" spans="1:5" ht="18" x14ac:dyDescent="0.25">
      <c r="A41" s="97" t="str">
        <f>VLOOKUP(B41,'[1]LISTADO ATM'!$A$2:$C$821,3,0)</f>
        <v>NORTE</v>
      </c>
      <c r="B41" s="127">
        <v>290</v>
      </c>
      <c r="C41" s="129" t="str">
        <f>VLOOKUP(B41,'[1]LISTADO ATM'!$A$2:$B$821,2,0)</f>
        <v xml:space="preserve">ATM Oficina San Francisco de Macorís </v>
      </c>
      <c r="D41" s="127" t="s">
        <v>2503</v>
      </c>
      <c r="E41" s="129" t="s">
        <v>2633</v>
      </c>
    </row>
    <row r="42" spans="1:5" ht="18.75" thickBot="1" x14ac:dyDescent="0.3">
      <c r="A42" s="100"/>
      <c r="B42" s="139">
        <f>COUNT(B36:B41)</f>
        <v>6</v>
      </c>
      <c r="C42" s="108"/>
      <c r="D42" s="150"/>
      <c r="E42" s="151"/>
    </row>
    <row r="43" spans="1:5" ht="15.75" thickBot="1" x14ac:dyDescent="0.3">
      <c r="B43" s="102"/>
      <c r="E43" s="102"/>
    </row>
    <row r="44" spans="1:5" ht="18" x14ac:dyDescent="0.25">
      <c r="A44" s="186" t="s">
        <v>2480</v>
      </c>
      <c r="B44" s="187"/>
      <c r="C44" s="187"/>
      <c r="D44" s="187"/>
      <c r="E44" s="188"/>
    </row>
    <row r="45" spans="1:5" ht="18" x14ac:dyDescent="0.25">
      <c r="A45" s="99" t="s">
        <v>15</v>
      </c>
      <c r="B45" s="99" t="s">
        <v>2416</v>
      </c>
      <c r="C45" s="101" t="s">
        <v>46</v>
      </c>
      <c r="D45" s="132" t="s">
        <v>2419</v>
      </c>
      <c r="E45" s="145" t="s">
        <v>2417</v>
      </c>
    </row>
    <row r="46" spans="1:5" ht="18.75" customHeight="1" x14ac:dyDescent="0.25">
      <c r="A46" s="97" t="str">
        <f>VLOOKUP(B46,'[1]LISTADO ATM'!$A$2:$C$821,3,0)</f>
        <v>DISTRITO NACIONAL</v>
      </c>
      <c r="B46" s="127">
        <v>793</v>
      </c>
      <c r="C46" s="129" t="str">
        <f>VLOOKUP(B46,'[1]LISTADO ATM'!$A$2:$B$821,2,0)</f>
        <v xml:space="preserve">ATM Centro de Caja Agora Mall </v>
      </c>
      <c r="D46" s="125" t="s">
        <v>2645</v>
      </c>
      <c r="E46" s="129">
        <v>3335887383</v>
      </c>
    </row>
    <row r="47" spans="1:5" ht="18.75" customHeight="1" x14ac:dyDescent="0.25">
      <c r="A47" s="97" t="str">
        <f>VLOOKUP(B47,'[1]LISTADO ATM'!$A$2:$C$821,3,0)</f>
        <v>DISTRITO NACIONAL</v>
      </c>
      <c r="B47" s="127">
        <v>231</v>
      </c>
      <c r="C47" s="129" t="str">
        <f>VLOOKUP(B47,'[1]LISTADO ATM'!$A$2:$B$821,2,0)</f>
        <v xml:space="preserve">ATM Oficina Zona Oriental </v>
      </c>
      <c r="D47" s="125" t="s">
        <v>2645</v>
      </c>
      <c r="E47" s="129" t="s">
        <v>2638</v>
      </c>
    </row>
    <row r="48" spans="1:5" ht="18.75" customHeight="1" x14ac:dyDescent="0.25">
      <c r="A48" s="97" t="str">
        <f>VLOOKUP(B48,'[1]LISTADO ATM'!$A$2:$C$821,3,0)</f>
        <v>DISTRITO NACIONAL</v>
      </c>
      <c r="B48" s="127">
        <v>165</v>
      </c>
      <c r="C48" s="129" t="str">
        <f>VLOOKUP(B48,'[1]LISTADO ATM'!$A$2:$B$821,2,0)</f>
        <v>ATM Autoservicio Megacentro</v>
      </c>
      <c r="D48" s="125" t="s">
        <v>2645</v>
      </c>
      <c r="E48" s="129" t="s">
        <v>2637</v>
      </c>
    </row>
    <row r="49" spans="1:5" ht="18.75" customHeight="1" x14ac:dyDescent="0.25">
      <c r="A49" s="97" t="str">
        <f>VLOOKUP(B49,'[1]LISTADO ATM'!$A$2:$C$821,3,0)</f>
        <v>SUR</v>
      </c>
      <c r="B49" s="127">
        <v>44</v>
      </c>
      <c r="C49" s="129" t="str">
        <f>VLOOKUP(B49,'[1]LISTADO ATM'!$A$2:$B$821,2,0)</f>
        <v xml:space="preserve">ATM Oficina Pedernales </v>
      </c>
      <c r="D49" s="125" t="s">
        <v>2645</v>
      </c>
      <c r="E49" s="129" t="s">
        <v>2634</v>
      </c>
    </row>
    <row r="50" spans="1:5" ht="18.75" customHeight="1" x14ac:dyDescent="0.25">
      <c r="A50" s="97" t="str">
        <f>VLOOKUP(B50,'[1]LISTADO ATM'!$A$2:$C$821,3,0)</f>
        <v>DISTRITO NACIONAL</v>
      </c>
      <c r="B50" s="127">
        <v>536</v>
      </c>
      <c r="C50" s="129" t="str">
        <f>VLOOKUP(B50,'[1]LISTADO ATM'!$A$2:$B$821,2,0)</f>
        <v xml:space="preserve">ATM Super Lama San Isidro </v>
      </c>
      <c r="D50" s="125" t="s">
        <v>2645</v>
      </c>
      <c r="E50" s="129" t="s">
        <v>2647</v>
      </c>
    </row>
    <row r="51" spans="1:5" ht="18.75" customHeight="1" x14ac:dyDescent="0.25">
      <c r="A51" s="97" t="str">
        <f>VLOOKUP(B51,'[1]LISTADO ATM'!$A$2:$C$821,3,0)</f>
        <v>DISTRITO NACIONAL</v>
      </c>
      <c r="B51" s="127">
        <v>113</v>
      </c>
      <c r="C51" s="129" t="str">
        <f>VLOOKUP(B51,'[1]LISTADO ATM'!$A$2:$B$821,2,0)</f>
        <v xml:space="preserve">ATM Autoservicio Atalaya del Mar </v>
      </c>
      <c r="D51" s="125" t="s">
        <v>2645</v>
      </c>
      <c r="E51" s="129" t="s">
        <v>2646</v>
      </c>
    </row>
    <row r="52" spans="1:5" ht="18.75" customHeight="1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25" t="s">
        <v>2573</v>
      </c>
      <c r="E52" s="129" t="s">
        <v>2582</v>
      </c>
    </row>
    <row r="53" spans="1:5" ht="18" x14ac:dyDescent="0.25">
      <c r="A53" s="97" t="str">
        <f>VLOOKUP(B53,'[1]LISTADO ATM'!$A$2:$C$821,3,0)</f>
        <v>NORTE</v>
      </c>
      <c r="B53" s="127">
        <v>431</v>
      </c>
      <c r="C53" s="129" t="str">
        <f>VLOOKUP(B53,'[1]LISTADO ATM'!$A$2:$B$821,2,0)</f>
        <v xml:space="preserve">ATM Autoservicio Sol (Santiago) </v>
      </c>
      <c r="D53" s="125" t="s">
        <v>2573</v>
      </c>
      <c r="E53" s="129" t="s">
        <v>2642</v>
      </c>
    </row>
    <row r="54" spans="1:5" ht="18" x14ac:dyDescent="0.25">
      <c r="A54" s="97" t="str">
        <f>VLOOKUP(B54,'[1]LISTADO ATM'!$A$2:$C$821,3,0)</f>
        <v>DISTRITO NACIONAL</v>
      </c>
      <c r="B54" s="127">
        <v>927</v>
      </c>
      <c r="C54" s="129" t="str">
        <f>VLOOKUP(B54,'[1]LISTADO ATM'!$A$2:$B$821,2,0)</f>
        <v>ATM S/M Bravo La Esperilla</v>
      </c>
      <c r="D54" s="125" t="s">
        <v>2573</v>
      </c>
      <c r="E54" s="129" t="s">
        <v>2631</v>
      </c>
    </row>
    <row r="55" spans="1:5" ht="18.75" thickBot="1" x14ac:dyDescent="0.3">
      <c r="A55" s="100" t="s">
        <v>2477</v>
      </c>
      <c r="B55" s="139">
        <f>COUNT(B46:B54)</f>
        <v>9</v>
      </c>
      <c r="C55" s="108"/>
      <c r="D55" s="133"/>
      <c r="E55" s="133"/>
    </row>
    <row r="56" spans="1:5" ht="15.75" thickBot="1" x14ac:dyDescent="0.3">
      <c r="B56" s="102"/>
      <c r="E56" s="102"/>
    </row>
    <row r="57" spans="1:5" ht="18.75" thickBot="1" x14ac:dyDescent="0.3">
      <c r="A57" s="189" t="s">
        <v>2481</v>
      </c>
      <c r="B57" s="190"/>
      <c r="C57" s="96" t="s">
        <v>2412</v>
      </c>
      <c r="D57" s="102"/>
      <c r="E57" s="102"/>
    </row>
    <row r="58" spans="1:5" ht="18.75" thickBot="1" x14ac:dyDescent="0.3">
      <c r="A58" s="142">
        <f>+B32+B42+B55</f>
        <v>27</v>
      </c>
      <c r="B58" s="143"/>
    </row>
    <row r="59" spans="1:5" ht="15.75" thickBot="1" x14ac:dyDescent="0.3">
      <c r="B59" s="102"/>
      <c r="E59" s="102"/>
    </row>
    <row r="60" spans="1:5" ht="18.75" thickBot="1" x14ac:dyDescent="0.3">
      <c r="A60" s="166" t="s">
        <v>2482</v>
      </c>
      <c r="B60" s="167"/>
      <c r="C60" s="167"/>
      <c r="D60" s="167"/>
      <c r="E60" s="168"/>
    </row>
    <row r="61" spans="1:5" ht="18" x14ac:dyDescent="0.25">
      <c r="A61" s="103" t="s">
        <v>15</v>
      </c>
      <c r="B61" s="145" t="s">
        <v>2416</v>
      </c>
      <c r="C61" s="101" t="s">
        <v>46</v>
      </c>
      <c r="D61" s="169"/>
      <c r="E61" s="170"/>
    </row>
    <row r="62" spans="1:5" ht="18" x14ac:dyDescent="0.25">
      <c r="A62" s="127" t="str">
        <f>VLOOKUP(B62,'[1]LISTADO ATM'!$A$2:$C$821,3,0)</f>
        <v>NORTE</v>
      </c>
      <c r="B62" s="127">
        <v>903</v>
      </c>
      <c r="C62" s="127" t="str">
        <f>VLOOKUP(B62,'[1]LISTADO ATM'!$A$2:$B$821,2,0)</f>
        <v xml:space="preserve">ATM Oficina La Vega Real I </v>
      </c>
      <c r="D62" s="164" t="s">
        <v>2484</v>
      </c>
      <c r="E62" s="165"/>
    </row>
    <row r="63" spans="1:5" ht="18" x14ac:dyDescent="0.25">
      <c r="A63" s="127" t="str">
        <f>VLOOKUP(B63,'[1]LISTADO ATM'!$A$2:$C$821,3,0)</f>
        <v>DISTRITO NACIONAL</v>
      </c>
      <c r="B63" s="127">
        <v>577</v>
      </c>
      <c r="C63" s="127" t="str">
        <f>VLOOKUP(B63,'[1]LISTADO ATM'!$A$2:$B$821,2,0)</f>
        <v xml:space="preserve">ATM Olé Ave. Duarte </v>
      </c>
      <c r="D63" s="164" t="s">
        <v>2574</v>
      </c>
      <c r="E63" s="165"/>
    </row>
    <row r="64" spans="1:5" ht="18" x14ac:dyDescent="0.25">
      <c r="A64" s="127" t="str">
        <f>VLOOKUP(B64,'[1]LISTADO ATM'!$A$2:$C$821,3,0)</f>
        <v>DISTRITO NACIONAL</v>
      </c>
      <c r="B64" s="127">
        <v>382</v>
      </c>
      <c r="C64" s="127" t="str">
        <f>VLOOKUP(B64,'[1]LISTADO ATM'!$A$2:$B$821,2,0)</f>
        <v>ATM Estación del Metro María Montés</v>
      </c>
      <c r="D64" s="164" t="s">
        <v>2484</v>
      </c>
      <c r="E64" s="165"/>
    </row>
    <row r="65" spans="1:5" ht="18" x14ac:dyDescent="0.25">
      <c r="A65" s="127" t="str">
        <f>VLOOKUP(B65,'[1]LISTADO ATM'!$A$2:$C$821,3,0)</f>
        <v>ESTE</v>
      </c>
      <c r="B65" s="127">
        <v>613</v>
      </c>
      <c r="C65" s="127" t="str">
        <f>VLOOKUP(B65,'[1]LISTADO ATM'!$A$2:$B$821,2,0)</f>
        <v xml:space="preserve">ATM Almacenes Zaglul (La Altagracia) </v>
      </c>
      <c r="D65" s="164" t="s">
        <v>2574</v>
      </c>
      <c r="E65" s="165"/>
    </row>
    <row r="66" spans="1:5" ht="18" x14ac:dyDescent="0.25">
      <c r="A66" s="127" t="str">
        <f>VLOOKUP(B66,'[1]LISTADO ATM'!$A$2:$C$821,3,0)</f>
        <v>DISTRITO NACIONAL</v>
      </c>
      <c r="B66" s="127">
        <v>39</v>
      </c>
      <c r="C66" s="127" t="str">
        <f>VLOOKUP(B66,'[1]LISTADO ATM'!$A$2:$B$821,2,0)</f>
        <v xml:space="preserve">ATM Oficina Ovando </v>
      </c>
      <c r="D66" s="164" t="s">
        <v>2484</v>
      </c>
      <c r="E66" s="165"/>
    </row>
    <row r="67" spans="1:5" ht="18" x14ac:dyDescent="0.25">
      <c r="A67" s="127" t="str">
        <f>VLOOKUP(B67,'[1]LISTADO ATM'!$A$2:$C$821,3,0)</f>
        <v>ESTE</v>
      </c>
      <c r="B67" s="127">
        <v>912</v>
      </c>
      <c r="C67" s="127" t="str">
        <f>VLOOKUP(B67,'[1]LISTADO ATM'!$A$2:$B$821,2,0)</f>
        <v xml:space="preserve">ATM Oficina San Pedro II </v>
      </c>
      <c r="D67" s="164" t="s">
        <v>2484</v>
      </c>
      <c r="E67" s="165"/>
    </row>
    <row r="68" spans="1:5" ht="18" x14ac:dyDescent="0.25">
      <c r="A68" s="127" t="str">
        <f>VLOOKUP(B68,'[1]LISTADO ATM'!$A$2:$C$821,3,0)</f>
        <v>DISTRITO NACIONAL</v>
      </c>
      <c r="B68" s="127">
        <v>153</v>
      </c>
      <c r="C68" s="127" t="str">
        <f>VLOOKUP(B68,'[1]LISTADO ATM'!$A$2:$B$821,2,0)</f>
        <v xml:space="preserve">ATM Rehabilitación </v>
      </c>
      <c r="D68" s="164" t="s">
        <v>2484</v>
      </c>
      <c r="E68" s="165"/>
    </row>
    <row r="69" spans="1:5" ht="18" x14ac:dyDescent="0.25">
      <c r="A69" s="127" t="str">
        <f>VLOOKUP(B69,'[1]LISTADO ATM'!$A$2:$C$821,3,0)</f>
        <v>NORTE</v>
      </c>
      <c r="B69" s="127">
        <v>198</v>
      </c>
      <c r="C69" s="127" t="str">
        <f>VLOOKUP(B69,'[1]LISTADO ATM'!$A$2:$B$821,2,0)</f>
        <v xml:space="preserve">ATM Almacenes El Encanto  (Santiago) </v>
      </c>
      <c r="D69" s="164" t="s">
        <v>2484</v>
      </c>
      <c r="E69" s="165"/>
    </row>
    <row r="70" spans="1:5" ht="18" x14ac:dyDescent="0.25">
      <c r="A70" s="127" t="str">
        <f>VLOOKUP(B70,'[1]LISTADO ATM'!$A$2:$C$821,3,0)</f>
        <v>ESTE</v>
      </c>
      <c r="B70" s="127">
        <v>608</v>
      </c>
      <c r="C70" s="127" t="str">
        <f>VLOOKUP(B70,'[1]LISTADO ATM'!$A$2:$B$821,2,0)</f>
        <v xml:space="preserve">ATM Oficina Jumbo (San Pedro) </v>
      </c>
      <c r="D70" s="164" t="s">
        <v>2484</v>
      </c>
      <c r="E70" s="165"/>
    </row>
    <row r="71" spans="1:5" ht="18" x14ac:dyDescent="0.25">
      <c r="A71" s="127" t="str">
        <f>VLOOKUP(B71,'[1]LISTADO ATM'!$A$2:$C$821,3,0)</f>
        <v>ESTE</v>
      </c>
      <c r="B71" s="127">
        <v>612</v>
      </c>
      <c r="C71" s="127" t="str">
        <f>VLOOKUP(B71,'[1]LISTADO ATM'!$A$2:$B$821,2,0)</f>
        <v xml:space="preserve">ATM Plaza Orense (La Romana) </v>
      </c>
      <c r="D71" s="164" t="s">
        <v>2484</v>
      </c>
      <c r="E71" s="165"/>
    </row>
    <row r="72" spans="1:5" ht="18" x14ac:dyDescent="0.25">
      <c r="A72" s="127" t="str">
        <f>VLOOKUP(B72,'[1]LISTADO ATM'!$A$2:$C$821,3,0)</f>
        <v>NORTE</v>
      </c>
      <c r="B72" s="127">
        <v>740</v>
      </c>
      <c r="C72" s="127" t="str">
        <f>VLOOKUP(B72,'[1]LISTADO ATM'!$A$2:$B$821,2,0)</f>
        <v xml:space="preserve">ATM EDENORTE (Santiago) </v>
      </c>
      <c r="D72" s="164" t="s">
        <v>2484</v>
      </c>
      <c r="E72" s="165"/>
    </row>
    <row r="73" spans="1:5" ht="18" x14ac:dyDescent="0.25">
      <c r="A73" s="127" t="str">
        <f>VLOOKUP(B73,'[1]LISTADO ATM'!$A$2:$C$821,3,0)</f>
        <v>DISTRITO NACIONAL</v>
      </c>
      <c r="B73" s="127">
        <v>961</v>
      </c>
      <c r="C73" s="127" t="str">
        <f>VLOOKUP(B73,'[1]LISTADO ATM'!$A$2:$B$821,2,0)</f>
        <v xml:space="preserve">ATM Listín Diario </v>
      </c>
      <c r="D73" s="164" t="s">
        <v>2484</v>
      </c>
      <c r="E73" s="165"/>
    </row>
    <row r="74" spans="1:5" ht="18" x14ac:dyDescent="0.25">
      <c r="A74" s="127" t="str">
        <f>VLOOKUP(B74,'[1]LISTADO ATM'!$A$2:$C$821,3,0)</f>
        <v>DISTRITO NACIONAL</v>
      </c>
      <c r="B74" s="127">
        <v>565</v>
      </c>
      <c r="C74" s="127" t="str">
        <f>VLOOKUP(B74,'[1]LISTADO ATM'!$A$2:$B$821,2,0)</f>
        <v xml:space="preserve">ATM S/M La Cadena Núñez de Cáceres </v>
      </c>
      <c r="D74" s="164" t="s">
        <v>2484</v>
      </c>
      <c r="E74" s="165"/>
    </row>
    <row r="75" spans="1:5" ht="18" x14ac:dyDescent="0.25">
      <c r="A75" s="127" t="str">
        <f>VLOOKUP(B75,'[1]LISTADO ATM'!$A$2:$C$821,3,0)</f>
        <v>DISTRITO NACIONAL</v>
      </c>
      <c r="B75" s="127">
        <v>487</v>
      </c>
      <c r="C75" s="127" t="str">
        <f>VLOOKUP(B75,'[1]LISTADO ATM'!$A$2:$B$821,2,0)</f>
        <v xml:space="preserve">ATM Olé Hainamosa </v>
      </c>
      <c r="D75" s="164" t="s">
        <v>2575</v>
      </c>
      <c r="E75" s="165"/>
    </row>
    <row r="76" spans="1:5" ht="18" customHeight="1" x14ac:dyDescent="0.25">
      <c r="A76" s="127" t="str">
        <f>VLOOKUP(B76,'[1]LISTADO ATM'!$A$2:$C$821,3,0)</f>
        <v>DISTRITO NACIONAL</v>
      </c>
      <c r="B76" s="127">
        <v>224</v>
      </c>
      <c r="C76" s="127" t="str">
        <f>VLOOKUP(B76,'[1]LISTADO ATM'!$A$2:$B$821,2,0)</f>
        <v xml:space="preserve">ATM S/M Nacional El Millón (Núñez de Cáceres) </v>
      </c>
      <c r="D76" s="164" t="s">
        <v>2575</v>
      </c>
      <c r="E76" s="165"/>
    </row>
    <row r="77" spans="1:5" ht="18" x14ac:dyDescent="0.25">
      <c r="A77" s="127" t="str">
        <f>VLOOKUP(B77,'[1]LISTADO ATM'!$A$2:$C$821,3,0)</f>
        <v>SUR</v>
      </c>
      <c r="B77" s="127">
        <v>6</v>
      </c>
      <c r="C77" s="127" t="str">
        <f>VLOOKUP(B77,'[1]LISTADO ATM'!$A$2:$B$821,2,0)</f>
        <v xml:space="preserve">ATM Plaza WAO San Juan </v>
      </c>
      <c r="D77" s="164" t="s">
        <v>2574</v>
      </c>
      <c r="E77" s="165"/>
    </row>
    <row r="78" spans="1:5" ht="18" x14ac:dyDescent="0.25">
      <c r="A78" s="127" t="str">
        <f>VLOOKUP(B78,'[1]LISTADO ATM'!$A$2:$C$821,3,0)</f>
        <v>DISTRITO NACIONAL</v>
      </c>
      <c r="B78" s="127">
        <v>952</v>
      </c>
      <c r="C78" s="127" t="str">
        <f>VLOOKUP(B78,'[1]LISTADO ATM'!$A$2:$B$821,2,0)</f>
        <v xml:space="preserve">ATM Alvarez Rivas </v>
      </c>
      <c r="D78" s="164" t="s">
        <v>2574</v>
      </c>
      <c r="E78" s="165"/>
    </row>
    <row r="79" spans="1:5" ht="18" x14ac:dyDescent="0.25">
      <c r="A79" s="127" t="str">
        <f>VLOOKUP(B79,'[1]LISTADO ATM'!$A$2:$C$821,3,0)</f>
        <v>NORTE</v>
      </c>
      <c r="B79" s="127">
        <v>796</v>
      </c>
      <c r="C79" s="127" t="str">
        <f>VLOOKUP(B79,'[1]LISTADO ATM'!$A$2:$B$821,2,0)</f>
        <v xml:space="preserve">ATM Oficina Plaza Ventura (Nagua) </v>
      </c>
      <c r="D79" s="164" t="s">
        <v>2484</v>
      </c>
      <c r="E79" s="165"/>
    </row>
    <row r="80" spans="1:5" ht="18" x14ac:dyDescent="0.25">
      <c r="A80" s="127" t="str">
        <f>VLOOKUP(B80,'[1]LISTADO ATM'!$A$2:$C$821,3,0)</f>
        <v>DISTRITO NACIONAL</v>
      </c>
      <c r="B80" s="127">
        <v>60</v>
      </c>
      <c r="C80" s="127" t="str">
        <f>VLOOKUP(B80,'[1]LISTADO ATM'!$A$2:$B$821,2,0)</f>
        <v xml:space="preserve">ATM Autobanco 27 de Febrero </v>
      </c>
      <c r="D80" s="164" t="s">
        <v>2574</v>
      </c>
      <c r="E80" s="165"/>
    </row>
    <row r="81" spans="1:5" ht="18" x14ac:dyDescent="0.25">
      <c r="A81" s="127" t="str">
        <f>VLOOKUP(B81,'[1]LISTADO ATM'!$A$2:$C$821,3,0)</f>
        <v>DISTRITO NACIONAL</v>
      </c>
      <c r="B81" s="127">
        <v>560</v>
      </c>
      <c r="C81" s="127" t="str">
        <f>VLOOKUP(B81,'[1]LISTADO ATM'!$A$2:$B$821,2,0)</f>
        <v xml:space="preserve">ATM Junta Central Electoral </v>
      </c>
      <c r="D81" s="164" t="s">
        <v>2484</v>
      </c>
      <c r="E81" s="165"/>
    </row>
    <row r="82" spans="1:5" ht="18" customHeight="1" x14ac:dyDescent="0.25">
      <c r="A82" s="127" t="str">
        <f>VLOOKUP(B82,'[1]LISTADO ATM'!$A$2:$C$821,3,0)</f>
        <v>DISTRITO NACIONAL</v>
      </c>
      <c r="B82" s="127">
        <v>244</v>
      </c>
      <c r="C82" s="127" t="str">
        <f>VLOOKUP(B82,'[1]LISTADO ATM'!$A$2:$B$821,2,0)</f>
        <v xml:space="preserve">ATM Ministerio de Hacienda (antiguo Finanzas) </v>
      </c>
      <c r="D82" s="164" t="s">
        <v>2575</v>
      </c>
      <c r="E82" s="165"/>
    </row>
    <row r="83" spans="1:5" ht="18" x14ac:dyDescent="0.25">
      <c r="A83" s="127" t="str">
        <f>VLOOKUP(B83,'[1]LISTADO ATM'!$A$2:$C$821,3,0)</f>
        <v>DISTRITO NACIONAL</v>
      </c>
      <c r="B83" s="127">
        <v>57</v>
      </c>
      <c r="C83" s="127" t="str">
        <f>VLOOKUP(B83,'[1]LISTADO ATM'!$A$2:$B$821,2,0)</f>
        <v xml:space="preserve">ATM Oficina Malecon Center </v>
      </c>
      <c r="D83" s="164" t="s">
        <v>2575</v>
      </c>
      <c r="E83" s="165"/>
    </row>
    <row r="84" spans="1:5" ht="18" x14ac:dyDescent="0.25">
      <c r="A84" s="127" t="str">
        <f>VLOOKUP(B84,'[1]LISTADO ATM'!$A$2:$C$821,3,0)</f>
        <v>DISTRITO NACIONAL</v>
      </c>
      <c r="B84" s="127">
        <v>522</v>
      </c>
      <c r="C84" s="127" t="str">
        <f>VLOOKUP(B84,'[1]LISTADO ATM'!$A$2:$B$821,2,0)</f>
        <v xml:space="preserve">ATM Oficina Galería 360 </v>
      </c>
      <c r="D84" s="164" t="s">
        <v>2574</v>
      </c>
      <c r="E84" s="165"/>
    </row>
    <row r="85" spans="1:5" ht="18" x14ac:dyDescent="0.25">
      <c r="A85" s="127" t="str">
        <f>VLOOKUP(B85,'[1]LISTADO ATM'!$A$2:$C$821,3,0)</f>
        <v>DISTRITO NACIONAL</v>
      </c>
      <c r="B85" s="127">
        <v>943</v>
      </c>
      <c r="C85" s="127" t="str">
        <f>VLOOKUP(B85,'[1]LISTADO ATM'!$A$2:$B$821,2,0)</f>
        <v xml:space="preserve">ATM Oficina Tránsito Terreste </v>
      </c>
      <c r="D85" s="164" t="s">
        <v>2575</v>
      </c>
      <c r="E85" s="165"/>
    </row>
    <row r="86" spans="1:5" ht="18" x14ac:dyDescent="0.25">
      <c r="A86" s="127" t="str">
        <f>VLOOKUP(B86,'[1]LISTADO ATM'!$A$2:$C$821,3,0)</f>
        <v>DISTRITO NACIONAL</v>
      </c>
      <c r="B86" s="127">
        <v>476</v>
      </c>
      <c r="C86" s="127" t="str">
        <f>VLOOKUP(B86,'[1]LISTADO ATM'!$A$2:$B$821,2,0)</f>
        <v xml:space="preserve">ATM Multicentro La Sirena Las Caobas </v>
      </c>
      <c r="D86" s="164" t="s">
        <v>2575</v>
      </c>
      <c r="E86" s="165"/>
    </row>
    <row r="87" spans="1:5" ht="18" x14ac:dyDescent="0.25">
      <c r="A87" s="127" t="e">
        <f>VLOOKUP(B87,'[1]LISTADO ATM'!$A$2:$C$821,3,0)</f>
        <v>#N/A</v>
      </c>
      <c r="B87" s="127"/>
      <c r="C87" s="127" t="e">
        <f>VLOOKUP(B87,'[1]LISTADO ATM'!$A$2:$B$821,2,0)</f>
        <v>#N/A</v>
      </c>
      <c r="D87" s="164"/>
      <c r="E87" s="165"/>
    </row>
    <row r="88" spans="1:5" ht="18.75" thickBot="1" x14ac:dyDescent="0.3">
      <c r="A88" s="100"/>
      <c r="B88" s="139">
        <f>COUNT(B62:B87)</f>
        <v>25</v>
      </c>
      <c r="C88" s="110"/>
      <c r="D88" s="110"/>
      <c r="E88" s="111"/>
    </row>
  </sheetData>
  <mergeCells count="38">
    <mergeCell ref="C15:E15"/>
    <mergeCell ref="A17:E17"/>
    <mergeCell ref="A34:E34"/>
    <mergeCell ref="A44:E44"/>
    <mergeCell ref="A57:B57"/>
    <mergeCell ref="A1:E1"/>
    <mergeCell ref="A2:E2"/>
    <mergeCell ref="A7:E7"/>
    <mergeCell ref="C10:E10"/>
    <mergeCell ref="A12:E12"/>
    <mergeCell ref="A60:E60"/>
    <mergeCell ref="D65:E65"/>
    <mergeCell ref="D66:E66"/>
    <mergeCell ref="D67:E67"/>
    <mergeCell ref="D69:E69"/>
    <mergeCell ref="D64:E64"/>
    <mergeCell ref="D68:E68"/>
    <mergeCell ref="D62:E62"/>
    <mergeCell ref="D63:E63"/>
    <mergeCell ref="D61:E61"/>
    <mergeCell ref="D75:E75"/>
    <mergeCell ref="D76:E76"/>
    <mergeCell ref="D77:E77"/>
    <mergeCell ref="D70:E70"/>
    <mergeCell ref="D71:E71"/>
    <mergeCell ref="D72:E72"/>
    <mergeCell ref="D73:E73"/>
    <mergeCell ref="D74:E74"/>
    <mergeCell ref="D87:E87"/>
    <mergeCell ref="D78:E78"/>
    <mergeCell ref="D79:E79"/>
    <mergeCell ref="D80:E80"/>
    <mergeCell ref="D81:E81"/>
    <mergeCell ref="D86:E86"/>
    <mergeCell ref="D82:E82"/>
    <mergeCell ref="D83:E83"/>
    <mergeCell ref="D84:E84"/>
    <mergeCell ref="D85:E85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3" priority="99258"/>
  </conditionalFormatting>
  <conditionalFormatting sqref="B9">
    <cfRule type="duplicateValues" dxfId="52" priority="42"/>
    <cfRule type="duplicateValues" dxfId="51" priority="43"/>
    <cfRule type="duplicateValues" dxfId="50" priority="44"/>
  </conditionalFormatting>
  <conditionalFormatting sqref="B9">
    <cfRule type="duplicateValues" dxfId="49" priority="41"/>
  </conditionalFormatting>
  <conditionalFormatting sqref="B9">
    <cfRule type="duplicateValues" dxfId="48" priority="39"/>
    <cfRule type="duplicateValues" dxfId="47" priority="40"/>
  </conditionalFormatting>
  <conditionalFormatting sqref="B9">
    <cfRule type="duplicateValues" dxfId="46" priority="36"/>
    <cfRule type="duplicateValues" dxfId="45" priority="37"/>
    <cfRule type="duplicateValues" dxfId="44" priority="38"/>
  </conditionalFormatting>
  <conditionalFormatting sqref="B9">
    <cfRule type="duplicateValues" dxfId="43" priority="35"/>
  </conditionalFormatting>
  <conditionalFormatting sqref="B9">
    <cfRule type="duplicateValues" dxfId="42" priority="33"/>
    <cfRule type="duplicateValues" dxfId="41" priority="34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8"/>
  </conditionalFormatting>
  <conditionalFormatting sqref="B9">
    <cfRule type="duplicateValues" dxfId="35" priority="27"/>
  </conditionalFormatting>
  <conditionalFormatting sqref="B11">
    <cfRule type="duplicateValues" dxfId="34" priority="26"/>
  </conditionalFormatting>
  <conditionalFormatting sqref="B11">
    <cfRule type="duplicateValues" dxfId="33" priority="23"/>
    <cfRule type="duplicateValues" dxfId="32" priority="24"/>
    <cfRule type="duplicateValues" dxfId="31" priority="25"/>
  </conditionalFormatting>
  <conditionalFormatting sqref="B11">
    <cfRule type="duplicateValues" dxfId="30" priority="21"/>
    <cfRule type="duplicateValues" dxfId="29" priority="22"/>
  </conditionalFormatting>
  <conditionalFormatting sqref="B11">
    <cfRule type="duplicateValues" dxfId="28" priority="18"/>
    <cfRule type="duplicateValues" dxfId="27" priority="19"/>
    <cfRule type="duplicateValues" dxfId="26" priority="20"/>
  </conditionalFormatting>
  <conditionalFormatting sqref="B11">
    <cfRule type="duplicateValues" dxfId="25" priority="17"/>
  </conditionalFormatting>
  <conditionalFormatting sqref="B11">
    <cfRule type="duplicateValues" dxfId="24" priority="16"/>
  </conditionalFormatting>
  <conditionalFormatting sqref="B11">
    <cfRule type="duplicateValues" dxfId="23" priority="15"/>
  </conditionalFormatting>
  <conditionalFormatting sqref="B11">
    <cfRule type="duplicateValues" dxfId="22" priority="12"/>
    <cfRule type="duplicateValues" dxfId="21" priority="13"/>
    <cfRule type="duplicateValues" dxfId="20" priority="14"/>
  </conditionalFormatting>
  <conditionalFormatting sqref="B11">
    <cfRule type="duplicateValues" dxfId="19" priority="10"/>
    <cfRule type="duplicateValues" dxfId="18" priority="11"/>
  </conditionalFormatting>
  <conditionalFormatting sqref="C11">
    <cfRule type="duplicateValues" dxfId="17" priority="9"/>
  </conditionalFormatting>
  <conditionalFormatting sqref="E3:E5">
    <cfRule type="duplicateValues" dxfId="16" priority="119606"/>
  </conditionalFormatting>
  <conditionalFormatting sqref="E3:E5">
    <cfRule type="duplicateValues" dxfId="15" priority="119608"/>
    <cfRule type="duplicateValues" dxfId="14" priority="119609"/>
  </conditionalFormatting>
  <conditionalFormatting sqref="E3:E5">
    <cfRule type="duplicateValues" dxfId="13" priority="119612"/>
    <cfRule type="duplicateValues" dxfId="12" priority="119613"/>
    <cfRule type="duplicateValues" dxfId="11" priority="119614"/>
    <cfRule type="duplicateValues" dxfId="10" priority="119615"/>
  </conditionalFormatting>
  <conditionalFormatting sqref="B3:B5">
    <cfRule type="duplicateValues" dxfId="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16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2021-05-15T12:20:25Z</dcterms:modified>
</cp:coreProperties>
</file>