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F107" i="1"/>
  <c r="G107" i="1"/>
  <c r="H107" i="1"/>
  <c r="I107" i="1"/>
  <c r="J107" i="1"/>
  <c r="K107" i="1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A98" i="16" s="1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6" i="1"/>
  <c r="A145" i="1"/>
  <c r="A144" i="1"/>
  <c r="A143" i="1"/>
  <c r="A142" i="1"/>
  <c r="A141" i="1"/>
  <c r="A14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1" i="1" l="1"/>
  <c r="F130" i="1"/>
  <c r="F129" i="1"/>
  <c r="F128" i="1"/>
  <c r="F127" i="1"/>
  <c r="F126" i="1"/>
  <c r="F125" i="1"/>
  <c r="F124" i="1"/>
  <c r="F123" i="1"/>
  <c r="F132" i="1"/>
  <c r="A131" i="1"/>
  <c r="H131" i="1"/>
  <c r="I131" i="1"/>
  <c r="J131" i="1"/>
  <c r="K131" i="1"/>
  <c r="A130" i="1"/>
  <c r="H130" i="1"/>
  <c r="I130" i="1"/>
  <c r="J130" i="1"/>
  <c r="K130" i="1"/>
  <c r="A129" i="1"/>
  <c r="H129" i="1"/>
  <c r="I129" i="1"/>
  <c r="J129" i="1"/>
  <c r="K129" i="1"/>
  <c r="A128" i="1"/>
  <c r="H128" i="1"/>
  <c r="I128" i="1"/>
  <c r="J128" i="1"/>
  <c r="K128" i="1"/>
  <c r="A127" i="1"/>
  <c r="H127" i="1"/>
  <c r="I127" i="1"/>
  <c r="J127" i="1"/>
  <c r="K127" i="1"/>
  <c r="A126" i="1"/>
  <c r="H126" i="1"/>
  <c r="I126" i="1"/>
  <c r="J126" i="1"/>
  <c r="K126" i="1"/>
  <c r="A125" i="1"/>
  <c r="H125" i="1"/>
  <c r="I125" i="1"/>
  <c r="J125" i="1"/>
  <c r="K125" i="1"/>
  <c r="A124" i="1"/>
  <c r="H124" i="1"/>
  <c r="I124" i="1"/>
  <c r="J124" i="1"/>
  <c r="K124" i="1"/>
  <c r="A123" i="1"/>
  <c r="H123" i="1"/>
  <c r="I123" i="1"/>
  <c r="J123" i="1"/>
  <c r="K123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32" i="1"/>
  <c r="H132" i="1"/>
  <c r="I132" i="1"/>
  <c r="J132" i="1"/>
  <c r="K132" i="1"/>
  <c r="K108" i="1"/>
  <c r="J108" i="1"/>
  <c r="I108" i="1"/>
  <c r="H108" i="1"/>
  <c r="G108" i="1"/>
  <c r="F108" i="1"/>
  <c r="A108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K62" i="1"/>
  <c r="J62" i="1"/>
  <c r="I62" i="1"/>
  <c r="H62" i="1"/>
  <c r="G62" i="1"/>
  <c r="F62" i="1"/>
  <c r="A62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03" i="1"/>
  <c r="F103" i="1"/>
  <c r="G103" i="1"/>
  <c r="H103" i="1"/>
  <c r="I103" i="1"/>
  <c r="J103" i="1"/>
  <c r="K10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81" i="1" l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31" i="1" l="1"/>
  <c r="G31" i="1"/>
  <c r="H31" i="1"/>
  <c r="I31" i="1"/>
  <c r="J31" i="1"/>
  <c r="K31" i="1"/>
  <c r="A31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8" i="1"/>
  <c r="A67" i="1"/>
  <c r="A66" i="1"/>
  <c r="A65" i="1"/>
  <c r="A64" i="1"/>
  <c r="A63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K13" i="1"/>
  <c r="J13" i="1"/>
  <c r="I13" i="1"/>
  <c r="H13" i="1"/>
  <c r="G13" i="1"/>
  <c r="F13" i="1"/>
  <c r="A13" i="1"/>
  <c r="K14" i="1"/>
  <c r="J14" i="1"/>
  <c r="I14" i="1"/>
  <c r="H14" i="1"/>
  <c r="G14" i="1"/>
  <c r="F14" i="1"/>
  <c r="A14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<sst xmlns="http://schemas.openxmlformats.org/spreadsheetml/2006/main" count="13882" uniqueCount="2598">
  <si>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</si>
  <si>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</si>
  <si>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</si>
  <si>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</si>
  <si>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</si>
  <si>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</si>
  <si>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</si>
  <si>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</si>
  <si>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</si>
  <si>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</si>
  <si>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</si>
  <si>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</si>
  <si>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</si>
  <si>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</si>
  <si>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</si>
  <si>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</si>
  <si>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</si>
  <si>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</si>
  <si>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</si>
  <si>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</si>
  <si>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</si>
  <si>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</si>
  <si>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</si>
  <si>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</si>
  <si>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</si>
  <si>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</si>
  <si>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</si>
  <si>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</si>
  <si>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</si>
  <si>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</si>
  <si>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</si>
  <si>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</si>
  <si>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</si>
  <si>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</si>
  <si>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</si>
  <si>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</si>
  <si>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</si>
  <si>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</si>
  <si>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</si>
  <si>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</si>
  <si>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</si>
  <si>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</si>
  <si>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</si>
  <si>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</si>
  <si>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</si>
  <si>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</si>
  <si>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</si>
  <si>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</si>
  <si>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</si>
  <si>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</si>
  <si>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</si>
  <si>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</si>
  <si>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</si>
  <si>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</si>
  <si>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</si>
  <si>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</si>
  <si>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</si>
  <si>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</si>
  <si>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</si>
  <si>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</si>
  <si>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</si>
  <si>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</si>
  <si>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</si>
  <si>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</si>
  <si>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</si>
  <si>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</si>
  <si>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</si>
  <si>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</si>
  <si>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</si>
  <si>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</si>
  <si>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</si>
  <si>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</si>
  <si>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</si>
  <si>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</si>
  <si>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</si>
  <si>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</si>
  <si>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</si>
  <si>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</si>
  <si>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</si>
  <si>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</si>
  <si>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</si>
  <si>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</si>
  <si>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</si>
  <si>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</si>
  <si>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</si>
  <si>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</si>
  <si>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</si>
  <si>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</si>
  <si>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</si>
  <si>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</si>
  <si>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</si>
  <si>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</si>
  <si>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</si>
  <si>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</si>
  <si>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</si>
  <si>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</si>
  <si>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</si>
  <si>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</si>
  <si>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</si>
  <si>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</si>
  <si>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</si>
  <si>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</si>
  <si>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</si>
  <si>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</si>
  <si>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</si>
  <si>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</si>
  <si>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</si>
  <si>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</si>
  <si>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</si>
  <si>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</si>
  <si>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</si>
  <si>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</si>
  <si>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</si>
  <si>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</si>
  <si>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</si>
  <si>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</si>
  <si>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</si>
  <si>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</si>
  <si>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</si>
  <si>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</si>
  <si>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</si>
  <si>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</si>
  <si>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</si>
  <si>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</si>
  <si>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</si>
  <si>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</si>
  <si>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</si>
  <si>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</si>
  <si>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</si>
  <si>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</si>
  <si>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</si>
  <si>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</si>
  <si>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</si>
  <si>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</si>
  <si>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</si>
  <si>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</si>
  <si>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</si>
  <si>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</si>
  <si>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</si>
  <si>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</si>
  <si>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</si>
  <si>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</si>
  <si>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</si>
  <si>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</si>
  <si>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</si>
  <si>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</si>
  <si>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</si>
  <si>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</si>
  <si>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</si>
  <si>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</si>
  <si>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</si>
  <si>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</si>
  <si>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</si>
  <si>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</si>
  <si>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</si>
  <si>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</si>
  <si>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</si>
  <si>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</si>
  <si>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</si>
  <si>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</si>
  <si>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</si>
  <si>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</si>
  <si>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</si>
  <si>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</si>
  <si>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</si>
  <si>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</si>
  <si>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</si>
  <si>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</si>
  <si>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</si>
  <si>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</si>
  <si>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</si>
  <si>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</si>
  <si>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</si>
  <si>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</si>
  <si>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</si>
  <si>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</si>
  <si>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</si>
  <si>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</si>
  <si>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</si>
  <si>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</si>
  <si>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</si>
  <si>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</si>
  <si>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</si>
  <si>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</si>
  <si>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</si>
  <si>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</si>
  <si>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</si>
  <si>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</si>
  <si>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</si>
  <si>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</si>
  <si>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</si>
  <si>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</si>
  <si>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</si>
  <si>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</si>
  <si>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</si>
  <si>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</si>
  <si>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</si>
  <si>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</si>
  <si>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</si>
  <si>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</si>
  <si>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</si>
  <si>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</si>
  <si>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</si>
  <si>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</si>
  <si>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</si>
  <si>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</si>
  <si>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</si>
  <si>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</si>
  <si>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</si>
  <si>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</si>
  <si>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</si>
  <si>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</si>
  <si>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</si>
  <si>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</si>
  <si>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</si>
  <si>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</si>
  <si>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</si>
  <si>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</si>
  <si>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</si>
  <si>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</si>
  <si>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</si>
  <si>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</si>
  <si>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</si>
  <si>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</si>
  <si>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</si>
  <si>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</si>
  <si>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</si>
  <si>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</si>
  <si>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</si>
  <si>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</si>
  <si>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</si>
  <si>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</si>
  <si>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</si>
  <si>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</si>
  <si>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</si>
  <si>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</si>
  <si>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</si>
  <si>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</si>
  <si>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</si>
  <si>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</si>
  <si>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</si>
  <si>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</si>
  <si>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</si>
  <si>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</si>
  <si>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</si>
  <si>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</si>
  <si>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</si>
  <si>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</si>
  <si>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</si>
  <si>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</si>
  <si>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</si>
  <si>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</si>
  <si>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</si>
  <si>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</si>
  <si>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</si>
  <si>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</si>
  <si>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</si>
  <si>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</si>
  <si>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</si>
  <si>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</si>
  <si>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</si>
  <si>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</si>
  <si>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</si>
  <si>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</si>
  <si>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</si>
  <si>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</si>
  <si>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</si>
  <si>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</si>
  <si>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</si>
  <si>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</si>
  <si>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</si>
  <si>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</si>
  <si>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</si>
  <si>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</si>
  <si>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</si>
  <si>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</si>
  <si>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</si>
  <si>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</si>
  <si>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</si>
  <si>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</si>
  <si>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</si>
  <si>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</si>
  <si>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</si>
  <si>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</si>
  <si>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</si>
  <si>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</si>
  <si>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</si>
  <si>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</si>
  <si>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</si>
  <si>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</si>
  <si>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</si>
  <si>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</si>
  <si>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</si>
  <si>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</si>
  <si>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</si>
  <si>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</si>
  <si>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</si>
  <si>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</si>
  <si>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</si>
  <si>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</si>
  <si>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</si>
  <si>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</si>
  <si>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</si>
  <si>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</si>
  <si>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</si>
  <si>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</si>
  <si>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</si>
  <si>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</si>
  <si>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</si>
  <si>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</si>
  <si>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</si>
  <si>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</si>
  <si>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</si>
  <si>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</si>
  <si>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</si>
  <si>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</si>
  <si>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</si>
  <si>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</si>
  <si>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</si>
  <si>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</si>
  <si>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</si>
  <si>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</si>
  <si>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</si>
  <si>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</si>
  <si>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</si>
  <si>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</si>
  <si>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</si>
  <si>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</si>
  <si>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</si>
  <si>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</si>
  <si>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</si>
  <si>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</si>
  <si>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</si>
  <si>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</si>
  <si>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</si>
  <si>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</si>
  <si>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</si>
  <si>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</si>
  <si>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</si>
  <si>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</si>
  <si>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</si>
  <si>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</si>
  <si>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</si>
  <si>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</si>
  <si>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</si>
  <si>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</si>
  <si>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</si>
  <si>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</si>
  <si>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</si>
  <si>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</si>
  <si>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</si>
  <si>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</si>
  <si>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</si>
  <si>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</si>
  <si>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</si>
  <si>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</si>
  <si>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</si>
  <si>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</si>
  <si>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</si>
  <si>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</si>
  <si>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</si>
  <si>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</si>
  <si>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</si>
  <si>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</si>
  <si>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</si>
  <si>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</si>
  <si>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</si>
  <si>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</si>
  <si>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</si>
  <si>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</si>
  <si>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</si>
  <si>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</si>
  <si>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</si>
  <si>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</si>
  <si>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</si>
  <si>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</si>
  <si>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</si>
  <si>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</si>
  <si>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</si>
  <si>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</si>
  <si>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</si>
  <si>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</si>
  <si>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</si>
  <si>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</si>
  <si>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</si>
  <si>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</si>
  <si>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</si>
  <si>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</si>
  <si>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</si>
  <si>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</si>
  <si>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</si>
  <si>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</si>
  <si>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</si>
  <si>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</si>
  <si>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</si>
  <si>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</si>
  <si>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</si>
  <si>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</si>
  <si>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</si>
  <si>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</si>
  <si>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</si>
  <si>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</si>
  <si>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</si>
  <si>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</si>
  <si>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</si>
  <si>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</si>
  <si>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</si>
  <si>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</si>
  <si>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</si>
  <si>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</si>
  <si>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</si>
  <si>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</si>
  <si>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</si>
  <si>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</si>
  <si>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</si>
  <si>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</si>
  <si>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</si>
  <si>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</si>
  <si>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</si>
  <si>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</si>
  <si>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</si>
  <si>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</si>
  <si>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</si>
  <si>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</si>
  <si>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</si>
  <si>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</si>
  <si>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</si>
  <si>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</si>
  <si>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</si>
  <si>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</si>
  <si>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</si>
  <si>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</si>
  <si>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</si>
  <si>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</si>
  <si>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</si>
  <si>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</si>
  <si>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</si>
  <si>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</si>
  <si>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</si>
  <si>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</si>
  <si>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</si>
  <si>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</si>
  <si>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</si>
  <si>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</si>
  <si>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</si>
  <si>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</si>
  <si>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</si>
  <si>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</si>
  <si>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</si>
  <si>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</si>
  <si>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</si>
  <si>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</si>
  <si>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</si>
  <si>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</si>
  <si>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</si>
  <si>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</si>
  <si>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</si>
  <si>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</si>
  <si>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</si>
  <si>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</si>
  <si>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</si>
  <si>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</si>
  <si>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</si>
  <si>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</si>
  <si>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</si>
  <si>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</si>
  <si>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</si>
  <si>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</si>
  <si>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</si>
  <si>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</si>
  <si>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</si>
  <si>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</si>
  <si>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</si>
  <si>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</si>
  <si>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</si>
  <si>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</si>
  <si>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</si>
  <si>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</si>
  <si>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</si>
  <si>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</si>
  <si>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</si>
  <si>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</si>
  <si>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</si>
  <si>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</si>
  <si>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</si>
  <si>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</si>
  <si>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</si>
  <si>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</si>
  <si>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</si>
  <si>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</si>
  <si>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</si>
  <si>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</si>
  <si>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</si>
  <si>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</si>
  <si>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</si>
  <si>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</si>
  <si>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</si>
  <si>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</si>
  <si>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</si>
  <si>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</si>
  <si>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</si>
  <si>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</si>
  <si>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</si>
  <si>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</si>
  <si>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</si>
  <si>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</si>
  <si>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</si>
  <si>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</si>
  <si>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</si>
  <si>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</si>
  <si>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</si>
  <si>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</si>
  <si>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</si>
  <si>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</si>
  <si>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</si>
  <si>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</si>
  <si>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</si>
  <si>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</si>
  <si>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</si>
  <si>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</si>
  <si>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</si>
  <si>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</si>
  <si>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</si>
  <si>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</si>
  <si>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</si>
  <si>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</si>
  <si>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</si>
  <si>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</si>
  <si>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</si>
  <si>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</si>
  <si>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</si>
  <si>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</si>
  <si>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</si>
  <si>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</si>
  <si>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</si>
  <si>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</si>
  <si>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</si>
  <si>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</si>
  <si>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</si>
  <si>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</si>
  <si>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</si>
  <si>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</si>
  <si>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</si>
  <si>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</si>
  <si>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</si>
  <si>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</si>
  <si>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</si>
  <si>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</si>
  <si>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</si>
  <si>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</si>
  <si>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</si>
  <si>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</si>
  <si>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</si>
  <si>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</si>
  <si>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</si>
  <si>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</si>
  <si>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</si>
  <si>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</si>
  <si>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</si>
  <si>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</si>
  <si>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</si>
  <si>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</si>
  <si>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</si>
  <si>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</si>
  <si>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</si>
  <si>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</si>
  <si>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</si>
  <si>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</si>
  <si>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</si>
  <si>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</si>
  <si>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</si>
  <si>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</si>
  <si>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</si>
  <si>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</si>
  <si>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</si>
  <si>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</si>
  <si>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</si>
  <si>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</si>
  <si>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</si>
  <si>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</si>
  <si>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</si>
  <si>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</si>
  <si>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</si>
  <si>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</si>
  <si>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</si>
  <si>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</si>
  <si>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</si>
  <si>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</si>
  <si>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</si>
  <si>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</si>
  <si>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</si>
  <si>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</si>
  <si>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</si>
  <si>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</si>
  <si>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</si>
  <si>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</si>
  <si>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</si>
  <si>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</si>
  <si>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</si>
  <si>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</si>
  <si>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</si>
  <si>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</si>
  <si>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</si>
  <si>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</si>
  <si>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</si>
  <si>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</si>
  <si>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</si>
  <si>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</si>
  <si>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</si>
  <si>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</si>
  <si>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</si>
  <si>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</si>
  <si>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</si>
  <si>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</si>
  <si>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</si>
  <si>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</si>
  <si>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</si>
  <si>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</si>
  <si>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</si>
  <si>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</si>
  <si>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</si>
  <si>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</si>
  <si>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</si>
  <si>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</si>
  <si>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</si>
  <si>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</si>
  <si>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</si>
  <si>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</si>
  <si>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</si>
  <si>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</si>
  <si>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</si>
  <si>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</si>
  <si>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</si>
  <si>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</si>
  <si>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</si>
  <si>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</si>
  <si>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</si>
  <si>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</si>
  <si>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</si>
  <si>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</si>
  <si>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</si>
  <si>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</si>
  <si>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</si>
  <si>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</si>
  <si>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</si>
  <si>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</si>
  <si>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</si>
  <si>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</si>
  <si>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</si>
  <si>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</si>
  <si>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</si>
  <si>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</si>
  <si>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</si>
  <si>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</si>
  <si>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</si>
  <si>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</si>
  <si>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</si>
  <si>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</si>
  <si>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</si>
  <si>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</si>
  <si>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</si>
  <si>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</si>
  <si>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</si>
  <si>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</si>
  <si>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</si>
  <si>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</si>
  <si>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</si>
  <si>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</si>
  <si>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</si>
  <si>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</si>
  <si>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</si>
  <si>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</si>
  <si>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</si>
  <si>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</si>
  <si>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</si>
  <si>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</si>
  <si>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</si>
  <si>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</si>
  <si>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</si>
  <si>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</si>
  <si>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</si>
  <si>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</si>
  <si>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</si>
  <si>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</si>
  <si>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</si>
  <si>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</si>
  <si>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</si>
  <si>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</si>
  <si>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</si>
  <si>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</si>
  <si>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</si>
  <si>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</si>
  <si>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</si>
  <si>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</si>
  <si>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</si>
  <si>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</si>
  <si>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</si>
  <si>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</si>
  <si>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</si>
  <si>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</si>
  <si>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</si>
  <si>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</si>
  <si>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</si>
  <si>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</si>
  <si>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</si>
  <si>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</si>
  <si>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</si>
  <si>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</si>
  <si>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</si>
  <si>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</si>
  <si>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</si>
  <si>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</si>
  <si>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</si>
  <si>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</si>
  <si>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</si>
  <si>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</si>
  <si>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</si>
  <si>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</si>
  <si>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</si>
  <si>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</si>
  <si>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</si>
  <si>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</si>
  <si>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</si>
  <si>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</si>
  <si>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</si>
  <si>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</si>
  <si>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</si>
  <si>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</si>
  <si>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</si>
  <si>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</si>
  <si>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</si>
  <si>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</si>
  <si>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</si>
  <si>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</si>
  <si>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</si>
  <si>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</si>
  <si>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</si>
  <si>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</si>
  <si>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</si>
  <si>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</si>
  <si>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</si>
  <si>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</si>
  <si>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</si>
  <si>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</si>
  <si>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</si>
  <si>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</si>
  <si>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</si>
  <si>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</si>
  <si>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</si>
  <si>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</si>
  <si>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</si>
  <si>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</si>
  <si>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</si>
  <si>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</si>
  <si>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</si>
  <si>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</si>
  <si>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</si>
  <si>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</si>
  <si>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</si>
  <si>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</si>
  <si>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</si>
  <si>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</si>
  <si>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</si>
  <si>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</si>
  <si>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</si>
  <si>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</si>
  <si>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</si>
  <si>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</si>
  <si>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</si>
  <si>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</si>
  <si>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</si>
  <si>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</si>
  <si>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</si>
  <si>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</si>
  <si>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</si>
  <si>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</si>
  <si>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</si>
  <si>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</si>
  <si>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</si>
  <si>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</si>
  <si>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</si>
  <si>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</si>
  <si>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</si>
  <si>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</si>
  <si>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</si>
  <si>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</si>
  <si>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</si>
  <si>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</si>
  <si>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</si>
  <si>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</si>
  <si>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</si>
  <si>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</si>
  <si>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</si>
  <si>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</si>
  <si>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</si>
  <si>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</si>
  <si>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</si>
  <si>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</si>
  <si>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</si>
  <si>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</si>
  <si>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</si>
  <si>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</si>
  <si>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</si>
  <si>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</si>
  <si>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</si>
  <si>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</si>
  <si>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</si>
  <si>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</si>
  <si>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</si>
  <si>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</si>
  <si>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</si>
  <si>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</si>
  <si>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</si>
  <si>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</si>
  <si>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</si>
  <si>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</si>
  <si>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</si>
  <si>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</si>
  <si>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</si>
  <si>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</si>
  <si>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</si>
  <si>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</si>
  <si>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</si>
  <si>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</si>
  <si>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</si>
  <si>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</si>
  <si>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</si>
  <si>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</si>
  <si>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</si>
  <si>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</si>
  <si>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</si>
  <si>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</si>
  <si>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</si>
  <si>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</si>
  <si>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</si>
  <si>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</si>
  <si>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</si>
  <si>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</si>
  <si>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</si>
  <si>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</si>
  <si>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</si>
  <si>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</si>
  <si>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</si>
  <si>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</si>
  <si>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</si>
  <si>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</si>
  <si>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</si>
  <si>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</si>
  <si>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</si>
  <si>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</si>
  <si>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</si>
  <si>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</si>
  <si>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</si>
  <si>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</si>
  <si>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</si>
  <si>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</si>
  <si>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</si>
  <si>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</si>
  <si>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</si>
  <si>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</si>
  <si>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</si>
  <si>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</si>
  <si>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</si>
  <si>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</si>
  <si>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</si>
  <si>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</si>
  <si>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</si>
  <si>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</si>
  <si>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</si>
  <si>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</si>
  <si>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</si>
  <si>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</si>
  <si>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</si>
  <si>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</si>
  <si>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</si>
  <si>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</si>
  <si>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</si>
  <si>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</si>
  <si>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</si>
  <si>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</si>
  <si>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</si>
  <si>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</si>
  <si>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</si>
  <si>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</si>
  <si>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</si>
  <si>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</si>
  <si>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</si>
  <si>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</si>
  <si>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</si>
  <si>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</si>
  <si>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</si>
  <si>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</si>
  <si>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</si>
  <si>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</si>
  <si>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</si>
  <si>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</si>
  <si>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</si>
  <si>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</si>
  <si>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</si>
  <si>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</si>
  <si>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</si>
  <si>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</si>
  <si>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</si>
  <si>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</si>
  <si>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</si>
  <si>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</si>
  <si>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</si>
  <si>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</si>
  <si>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</si>
  <si>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</si>
  <si>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</si>
  <si>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</si>
  <si>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</si>
  <si>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</si>
  <si>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</si>
  <si>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</si>
  <si>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</si>
  <si>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</si>
  <si>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</si>
  <si>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</si>
  <si>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</si>
  <si>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</si>
  <si>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</si>
  <si>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</si>
  <si>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</si>
  <si>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</si>
  <si>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</si>
  <si>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</si>
  <si>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</si>
  <si>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</si>
  <si>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</si>
  <si>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</si>
  <si>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</si>
  <si>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</si>
  <si>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</si>
  <si>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</si>
  <si>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</si>
  <si>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</si>
  <si>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</si>
  <si>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</si>
  <si>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</si>
  <si>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</si>
  <si>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</si>
  <si>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</si>
  <si>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</si>
  <si>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</si>
  <si>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</si>
  <si>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</si>
  <si>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</si>
  <si>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</si>
  <si>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</si>
  <si>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</si>
  <si>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</si>
  <si>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</si>
  <si>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</si>
  <si>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</si>
  <si>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</si>
  <si>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</si>
  <si>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</si>
  <si>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</si>
  <si>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</si>
  <si>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</si>
  <si>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</si>
  <si>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</si>
  <si>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</si>
  <si>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</si>
  <si>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</si>
  <si>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</si>
  <si>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</si>
  <si>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</si>
  <si>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</si>
  <si>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</si>
  <si>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</si>
  <si>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</si>
  <si>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</si>
  <si>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</si>
  <si>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</si>
  <si>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</si>
  <si>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</si>
  <si>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</si>
  <si>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</si>
  <si>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</si>
  <si>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</si>
  <si>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</si>
  <si>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</si>
  <si>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</si>
  <si>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</si>
  <si>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</si>
  <si>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</si>
  <si>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</si>
  <si>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</si>
  <si>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</si>
  <si>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</si>
  <si>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</si>
  <si>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</si>
  <si>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</si>
  <si>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</si>
  <si>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</si>
  <si>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</si>
  <si>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</si>
  <si>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</si>
  <si>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</si>
  <si>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</si>
  <si>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</si>
  <si>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</si>
  <si>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</si>
  <si>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</si>
  <si>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</si>
  <si>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</si>
  <si>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</si>
  <si>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</si>
  <si>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</si>
  <si>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</si>
  <si>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</si>
  <si>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</si>
  <si>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</si>
  <si>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</si>
  <si>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</si>
  <si>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</si>
  <si>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</si>
  <si>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</si>
  <si>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</si>
  <si>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</si>
  <si>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</si>
  <si>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</si>
  <si>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</si>
  <si>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</si>
  <si>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</si>
  <si>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</si>
  <si>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</si>
  <si>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</si>
  <si>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</si>
  <si>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</si>
  <si>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</si>
  <si>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</si>
  <si>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</si>
  <si>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</si>
  <si>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</si>
  <si>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</si>
  <si>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</si>
  <si>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</si>
  <si>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</si>
  <si>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</si>
  <si>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</si>
  <si>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</si>
  <si>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</si>
  <si>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</si>
  <si>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</si>
  <si>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</si>
  <si>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</si>
  <si>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</si>
  <si>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</si>
  <si>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</si>
  <si>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</si>
  <si>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</si>
  <si>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</si>
  <si>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</si>
  <si>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</si>
  <si>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</si>
  <si>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</si>
  <si>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</si>
  <si>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</si>
  <si>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</si>
  <si>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</si>
  <si>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</si>
  <si>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</si>
  <si>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</si>
  <si>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</si>
  <si>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</si>
  <si>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</si>
  <si>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</si>
  <si>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</si>
  <si>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</si>
  <si>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</si>
  <si>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</si>
  <si>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</si>
  <si>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</si>
  <si>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</si>
  <si>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</si>
  <si>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</si>
  <si>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</si>
  <si>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</si>
  <si>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</si>
  <si>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</si>
  <si>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</si>
  <si>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</si>
  <si>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</si>
  <si>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</si>
  <si>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</si>
  <si>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</si>
  <si>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</si>
  <si>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</si>
  <si>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</si>
  <si>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</si>
  <si>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</si>
  <si>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</si>
  <si>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</si>
  <si>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</si>
  <si>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</si>
  <si>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</si>
  <si>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</si>
  <si>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</si>
  <si>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</si>
  <si>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</si>
  <si>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</si>
  <si>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</si>
  <si>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</si>
  <si>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</si>
  <si>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</si>
  <si>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</si>
  <si>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</si>
  <si>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</si>
  <si>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</si>
  <si>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</si>
  <si>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</si>
  <si>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</si>
  <si>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</si>
  <si>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</si>
  <si>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</si>
  <si>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</si>
  <si>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</si>
  <si>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</si>
  <si>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</si>
  <si>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</si>
  <si>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</si>
  <si>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</si>
  <si>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</si>
  <si>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</si>
  <si>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</si>
  <si>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</si>
  <si>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</si>
  <si>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</si>
  <si>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</si>
  <si>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</si>
  <si>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</si>
  <si>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</si>
  <si>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</si>
  <si>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</si>
  <si>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</si>
  <si>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</si>
  <si>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</si>
  <si>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</si>
  <si>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</si>
  <si>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</si>
  <si>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</si>
  <si>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</si>
  <si>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</si>
  <si>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</si>
  <si>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</si>
  <si>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</si>
  <si>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</si>
  <si>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</si>
  <si>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</si>
  <si>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</si>
  <si>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</si>
  <si>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</si>
  <si>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</si>
  <si>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</si>
  <si>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</si>
  <si>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</si>
  <si>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</si>
  <si>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</si>
  <si>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</si>
  <si>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</si>
  <si>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</si>
  <si>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</si>
  <si>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</si>
  <si>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</si>
  <si>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</si>
  <si>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</si>
  <si>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</si>
  <si>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</si>
  <si>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</si>
  <si>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</si>
  <si>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</si>
  <si>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</si>
  <si>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</si>
  <si>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</si>
  <si>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</si>
  <si>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</si>
  <si>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</si>
  <si>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</si>
  <si>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</si>
  <si>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</si>
  <si>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</si>
  <si>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</si>
  <si>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</si>
  <si>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</si>
  <si>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</si>
  <si>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</si>
  <si>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</si>
  <si>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</si>
  <si>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</si>
  <si>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</si>
  <si>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</si>
  <si>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</si>
  <si>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</si>
  <si>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</si>
  <si>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</si>
  <si>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</si>
  <si>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</si>
  <si>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</si>
  <si>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</si>
  <si>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</si>
  <si>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</si>
  <si>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</si>
  <si>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</si>
  <si>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</si>
  <si>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</si>
  <si>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</si>
  <si>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</si>
  <si>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</si>
  <si>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</si>
  <si>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</si>
  <si>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</si>
  <si>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</si>
  <si>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</si>
  <si>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</si>
  <si>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</si>
  <si>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</si>
  <si>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</si>
  <si>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</si>
  <si>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</si>
  <si>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</si>
  <si>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</si>
  <si>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</si>
  <si>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</si>
  <si>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</si>
  <si>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</si>
  <si>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</si>
  <si>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</si>
  <si>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</si>
  <si>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</si>
  <si>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</si>
  <si>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</si>
  <si>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</si>
  <si>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</si>
  <si>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</si>
  <si>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</si>
  <si>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</si>
  <si>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</si>
  <si>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</si>
  <si>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</si>
  <si>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</si>
  <si>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</si>
  <si>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</si>
  <si>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</si>
  <si>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</si>
  <si>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</si>
  <si>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</si>
  <si>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</si>
  <si>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</si>
  <si>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</si>
  <si>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</si>
  <si>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</si>
  <si>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</si>
  <si>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</si>
  <si>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</si>
  <si>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</si>
  <si>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</si>
  <si>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</si>
  <si>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</si>
  <si>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</si>
  <si>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</si>
  <si>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</si>
  <si>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</si>
  <si>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</si>
  <si>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</si>
  <si>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</si>
  <si>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</si>
  <si>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</si>
  <si>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</si>
  <si>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</si>
  <si>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</si>
  <si>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</si>
  <si>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</si>
  <si>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</si>
  <si>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</si>
  <si>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</si>
  <si>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</si>
  <si>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</si>
  <si>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</si>
  <si>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</si>
  <si>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</si>
  <si>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</si>
  <si>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</si>
  <si>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</si>
  <si>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</si>
  <si>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</si>
  <si>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</si>
  <si>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</si>
  <si>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</si>
  <si>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</si>
  <si>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</si>
  <si>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</si>
  <si>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</si>
  <si>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</si>
  <si>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</si>
  <si>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</si>
  <si>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</si>
  <si>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</si>
  <si>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</si>
  <si>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</si>
  <si>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</si>
  <si>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</si>
  <si>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</si>
  <si>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</si>
  <si>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</si>
  <si>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</si>
  <si>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</si>
  <si>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</si>
  <si>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</si>
  <si>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</si>
  <si>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</si>
  <si>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</si>
  <si>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</si>
  <si>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</si>
  <si>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</si>
  <si>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</si>
  <si>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</si>
  <si>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</si>
  <si>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</si>
  <si>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</si>
  <si>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</si>
  <si>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</si>
  <si>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</si>
  <si>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</si>
  <si>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</si>
  <si>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</si>
  <si>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</si>
  <si>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</si>
  <si>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</si>
  <si>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</si>
  <si>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</si>
  <si>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</si>
  <si>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</si>
  <si>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</si>
  <si>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</si>
  <si>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</si>
  <si>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</si>
  <si>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</si>
  <si>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</si>
  <si>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</si>
  <si>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</si>
  <si>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</si>
  <si>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</si>
  <si>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</si>
  <si>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</si>
  <si>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</si>
  <si>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</si>
  <si>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</si>
  <si>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</si>
  <si>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</si>
  <si>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</si>
  <si>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</si>
  <si>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</si>
  <si>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</si>
  <si>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</si>
  <si>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</si>
  <si>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</si>
  <si>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</si>
  <si>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</si>
  <si>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</si>
  <si>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</si>
  <si>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</si>
  <si>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</si>
  <si>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</si>
  <si>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</si>
  <si>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</si>
  <si>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</si>
  <si>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</si>
  <si>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</si>
  <si>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</si>
  <si>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</si>
  <si>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</si>
  <si>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</si>
  <si>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</si>
  <si>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</si>
  <si>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</si>
  <si>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</si>
  <si>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</si>
  <si>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</si>
  <si>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</si>
  <si>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</si>
  <si>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</si>
  <si>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</si>
  <si>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</si>
  <si>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</si>
  <si>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</si>
  <si>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</si>
  <si>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</si>
  <si>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</si>
  <si>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</si>
  <si>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</si>
  <si>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</si>
  <si>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</si>
  <si>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</si>
  <si>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</si>
  <si>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</si>
  <si>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</si>
  <si>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</si>
  <si>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</si>
  <si>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</si>
  <si>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</si>
  <si>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</si>
  <si>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</si>
  <si>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</si>
  <si>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</si>
  <si>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</si>
  <si>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</si>
  <si>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</si>
  <si>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</si>
  <si>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</si>
  <si>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</si>
  <si>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</si>
  <si>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</si>
  <si>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</si>
  <si>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</si>
  <si>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</si>
  <si>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</si>
  <si>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</si>
  <si>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</si>
  <si>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</si>
  <si>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</si>
  <si>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</si>
  <si>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</si>
  <si>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</si>
  <si>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</si>
  <si>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</si>
  <si>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</si>
  <si>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</si>
  <si>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</si>
  <si>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</si>
  <si>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</si>
  <si>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</si>
  <si>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</si>
  <si>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</si>
  <si>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</si>
  <si>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</si>
  <si>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</si>
  <si>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</si>
  <si>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</si>
  <si>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</si>
  <si>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</si>
  <si>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</si>
  <si>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</si>
  <si>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</si>
  <si>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</si>
  <si>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</si>
  <si>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</si>
  <si>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</si>
  <si>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</si>
  <si>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</si>
  <si>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</si>
  <si>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</si>
  <si>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</si>
  <si>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</si>
  <si>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</si>
  <si>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</si>
  <si>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</si>
  <si>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</si>
  <si>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</si>
  <si>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</si>
  <si>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</si>
  <si>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</si>
  <si>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</si>
  <si>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</si>
  <si>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</si>
  <si>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</si>
  <si>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</si>
  <si>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</si>
  <si>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</si>
  <si>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</si>
  <si>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</si>
  <si>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</si>
  <si>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</si>
  <si>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</si>
  <si>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</si>
  <si>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</si>
  <si>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</si>
  <si>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</si>
  <si>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</si>
  <si>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</si>
  <si>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</si>
  <si>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</si>
  <si>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</si>
  <si>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</si>
  <si>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</si>
  <si>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</si>
  <si>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</si>
  <si>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</si>
  <si>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</si>
  <si>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</si>
  <si>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</si>
  <si>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</si>
  <si>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</si>
  <si>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</si>
  <si>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</si>
  <si>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</si>
  <si>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</si>
  <si>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</si>
  <si>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</si>
  <si>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</si>
  <si>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</si>
  <si>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</si>
  <si>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</si>
  <si>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</si>
  <si>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</si>
  <si>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</si>
  <si>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</si>
  <si>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</si>
  <si>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</si>
  <si>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</si>
  <si>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</si>
  <si>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</si>
  <si>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</si>
  <si>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</si>
  <si>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</si>
  <si>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</si>
  <si>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</si>
  <si>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</si>
  <si>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</si>
  <si>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</si>
  <si>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</si>
  <si>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</si>
  <si>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</si>
  <si>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</si>
  <si>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</si>
  <si>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</si>
  <si>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</si>
  <si>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</si>
  <si>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</si>
  <si>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</si>
  <si>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</si>
  <si>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</si>
  <si>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</si>
  <si>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</si>
  <si>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</si>
  <si>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</si>
  <si>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</si>
  <si>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</si>
  <si>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</si>
  <si>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</si>
  <si>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</si>
  <si>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</si>
  <si>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</si>
  <si>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</si>
  <si>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</si>
  <si>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</si>
  <si>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</si>
  <si>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</si>
  <si>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</si>
  <si>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</si>
  <si>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</si>
  <si>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</si>
  <si>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</si>
  <si>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</si>
  <si>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</si>
  <si>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</si>
  <si>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</si>
  <si>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</si>
  <si>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</si>
  <si>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</si>
  <si>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</si>
  <si>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</si>
  <si>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</si>
  <si>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</si>
  <si>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</si>
  <si>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</si>
  <si>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</si>
  <si>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</si>
  <si>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</si>
  <si>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</si>
  <si>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</si>
  <si>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</si>
  <si>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</si>
  <si>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</si>
  <si>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</si>
  <si>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</si>
  <si>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</si>
  <si>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</si>
  <si>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</si>
  <si>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</si>
  <si>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</si>
  <si>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</si>
  <si>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</si>
  <si>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</si>
  <si>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</si>
  <si>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</si>
  <si>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</si>
  <si>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</si>
  <si>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</si>
  <si>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</si>
  <si>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</si>
  <si>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</si>
  <si>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</si>
  <si>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</si>
  <si>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</si>
  <si>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</si>
  <si>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</si>
  <si>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</si>
  <si>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</si>
  <si>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</si>
  <si>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</si>
  <si>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</si>
  <si>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</si>
  <si>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</si>
  <si>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</si>
  <si>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</si>
  <si>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</si>
  <si>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</si>
  <si>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</si>
  <si>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</si>
  <si>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</si>
  <si>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</si>
  <si>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</si>
  <si>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</si>
  <si>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</si>
  <si>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</si>
  <si>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</si>
  <si>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</si>
  <si>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</si>
  <si>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</si>
  <si>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</si>
  <si>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</si>
  <si>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</si>
  <si>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</si>
  <si>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</si>
  <si>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</si>
  <si>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</si>
  <si>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</si>
  <si>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</si>
  <si>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</si>
  <si>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</si>
  <si>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</si>
  <si>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</si>
  <si>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</si>
  <si>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</si>
  <si>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</si>
  <si>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</si>
  <si>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</si>
  <si>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</si>
  <si>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</si>
  <si>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</si>
  <si>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</si>
  <si>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</si>
  <si>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</si>
  <si>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</si>
  <si>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</si>
  <si>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</si>
  <si>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</si>
  <si>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</si>
  <si>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</si>
  <si>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</si>
  <si>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</si>
  <si>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</si>
  <si>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</si>
  <si>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</si>
  <si>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</si>
  <si>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</si>
  <si>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</si>
  <si>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</si>
  <si>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</si>
  <si>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</si>
  <si>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</si>
  <si>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</si>
  <si>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</si>
  <si>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</si>
  <si>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</si>
  <si>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</si>
  <si>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</si>
  <si>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</si>
  <si>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</si>
  <si>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</si>
  <si>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</si>
  <si>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</si>
  <si>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</si>
  <si>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</si>
  <si>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</si>
  <si>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</si>
  <si>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</si>
  <si>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</si>
  <si>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</si>
  <si>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</si>
  <si>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</si>
  <si>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</si>
  <si>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</si>
  <si>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</si>
  <si>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</si>
  <si>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</si>
  <si>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</si>
  <si>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</si>
  <si>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</si>
  <si>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</si>
  <si>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</si>
  <si>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</si>
  <si>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</si>
  <si>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</si>
  <si>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</si>
  <si>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</si>
  <si>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</si>
  <si>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</si>
  <si>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</si>
  <si>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</si>
  <si>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</si>
  <si>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</si>
  <si>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</si>
  <si>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</si>
  <si>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</si>
  <si>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</si>
  <si>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</si>
  <si>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</si>
  <si>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</si>
  <si>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</si>
  <si>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</si>
  <si>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</si>
  <si>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</si>
  <si>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</si>
  <si>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</si>
  <si>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</si>
  <si>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</si>
  <si>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</si>
  <si>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</si>
  <si>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</si>
  <si>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</si>
  <si>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</si>
  <si>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</si>
  <si>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</si>
  <si>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</si>
  <si>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</si>
  <si>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</si>
  <si>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</si>
  <si>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</si>
  <si>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</si>
  <si>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</si>
  <si>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</si>
  <si>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</si>
  <si>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</si>
  <si>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</si>
  <si>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</si>
  <si>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</si>
  <si>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</si>
  <si>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</si>
  <si>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</si>
  <si>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</si>
  <si>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</si>
  <si>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</si>
  <si>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</si>
  <si>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</si>
  <si>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</si>
  <si>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</si>
  <si>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</si>
  <si>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</si>
  <si>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</si>
  <si>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</si>
  <si>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</si>
  <si>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</si>
  <si>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</si>
  <si>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</si>
  <si>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</si>
  <si>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</si>
  <si>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</si>
  <si>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</si>
  <si>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</si>
  <si>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</si>
  <si>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</si>
  <si>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</si>
  <si>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</si>
  <si>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</si>
  <si>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</si>
  <si>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</si>
  <si>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</si>
  <si>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</si>
  <si>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</si>
  <si>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</si>
  <si>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</si>
  <si>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</si>
  <si>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</si>
  <si>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</si>
  <si>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</si>
  <si>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</si>
  <si>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</si>
  <si>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</si>
  <si>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</si>
  <si>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</si>
  <si>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</si>
  <si>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</si>
  <si>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</si>
  <si>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</si>
  <si>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</si>
  <si>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</si>
  <si>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</si>
  <si>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</si>
  <si>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</si>
  <si>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</si>
  <si>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</si>
  <si>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</si>
  <si>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</si>
  <si>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</si>
  <si>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</si>
  <si>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</si>
  <si>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</si>
  <si>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</si>
  <si>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</si>
  <si>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</si>
  <si>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</si>
  <si>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</si>
  <si>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</si>
  <si>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</si>
  <si>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</si>
  <si>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</si>
  <si>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</si>
  <si>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</si>
  <si>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</si>
  <si>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</si>
  <si>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</si>
  <si>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</si>
  <si>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</si>
  <si>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</si>
  <si>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</si>
  <si>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</si>
  <si>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</si>
  <si>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</si>
  <si>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</si>
  <si>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</si>
  <si>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</si>
  <si>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</si>
  <si>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</si>
  <si>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</si>
  <si>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</si>
  <si>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</si>
  <si>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</si>
  <si>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</si>
  <si>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</si>
  <si>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</si>
  <si>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</si>
  <si>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</si>
  <si>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</si>
  <si>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</si>
  <si>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</si>
  <si>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</si>
  <si>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</si>
  <si>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</si>
  <si>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</si>
  <si>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</si>
  <si>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</si>
  <si>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</si>
  <si>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</si>
  <si>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</si>
  <si>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</si>
  <si>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</si>
  <si>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</si>
  <si>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</si>
  <si>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</si>
  <si>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</si>
  <si>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</si>
  <si>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</si>
  <si>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</si>
  <si>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</si>
  <si>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</si>
  <si>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</si>
  <si>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</si>
  <si>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</si>
  <si>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</si>
  <si>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</si>
  <si>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</si>
  <si>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</si>
  <si>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</si>
  <si>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</si>
  <si>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</si>
  <si>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</si>
  <si>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</si>
  <si>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</si>
  <si>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</si>
  <si>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</si>
  <si>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</si>
  <si>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</si>
  <si>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</si>
  <si>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</si>
  <si>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</si>
  <si>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</si>
  <si>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</si>
  <si>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</si>
  <si>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</si>
  <si>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</si>
  <si>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</si>
  <si>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</si>
  <si>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</si>
  <si>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</si>
  <si>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</si>
  <si>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</si>
  <si>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</si>
  <si>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</si>
  <si>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</si>
  <si>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</si>
  <si>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</si>
  <si>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</si>
  <si>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</si>
  <si>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</si>
  <si>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</si>
  <si>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</si>
  <si>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</si>
  <si>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</si>
  <si>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</si>
  <si>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</si>
  <si>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</si>
  <si>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</si>
  <si>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</si>
  <si>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</si>
  <si>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</si>
  <si>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</si>
  <si>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</si>
  <si>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</si>
  <si>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</si>
  <si>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</si>
  <si>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</si>
  <si>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</si>
  <si>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</si>
  <si>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</si>
  <si>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</si>
  <si>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</si>
  <si>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</si>
  <si>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</si>
  <si>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</si>
  <si>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</si>
  <si>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</si>
  <si>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</si>
  <si>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</si>
  <si>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</si>
  <si>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</si>
  <si>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</si>
  <si>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</si>
  <si>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</si>
  <si>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</si>
  <si>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</si>
  <si>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</si>
  <si>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</si>
  <si>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</si>
  <si>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</si>
  <si>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</si>
  <si>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</si>
  <si>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</si>
  <si>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</si>
  <si>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</si>
  <si>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</si>
  <si>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</si>
  <si>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</si>
  <si>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</si>
  <si>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</si>
  <si>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</si>
  <si>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</si>
  <si>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</si>
  <si>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</si>
  <si>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</si>
  <si>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</si>
  <si>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</si>
  <si>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</si>
  <si>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</si>
  <si>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</si>
  <si>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</si>
  <si>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</si>
  <si>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</si>
  <si>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</si>
  <si>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</si>
  <si>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</si>
  <si>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</si>
  <si>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</si>
  <si>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</si>
  <si>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</si>
  <si>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</si>
  <si>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</si>
  <si>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</si>
  <si>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</si>
  <si>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</si>
  <si>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</si>
  <si>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</si>
  <si>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</si>
  <si>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</si>
  <si>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</si>
  <si>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</si>
  <si>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</si>
  <si>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</si>
  <si>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</si>
  <si>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</si>
  <si>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</si>
  <si>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</si>
  <si>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</si>
  <si>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</si>
  <si>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</si>
  <si>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</si>
  <si>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</si>
  <si>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</si>
  <si>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</si>
  <si>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</si>
  <si>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</si>
  <si>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</si>
  <si>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</si>
  <si>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</si>
  <si>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</si>
  <si>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</si>
  <si>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</si>
  <si>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</si>
  <si>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</si>
  <si>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</si>
  <si>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</si>
  <si>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</si>
  <si>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</si>
  <si>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</si>
  <si>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</si>
  <si>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</si>
  <si>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</si>
  <si>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</si>
  <si>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</si>
  <si>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</si>
  <si>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</si>
  <si>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</si>
  <si>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</si>
  <si>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</si>
  <si>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</si>
  <si>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</si>
  <si>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</si>
  <si>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</si>
  <si>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</si>
  <si>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</si>
  <si>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</si>
  <si>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</si>
  <si>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</si>
  <si>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</si>
  <si>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</si>
  <si>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</si>
  <si>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</si>
  <si>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</si>
  <si>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</si>
  <si>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</si>
  <si>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</si>
  <si>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</si>
  <si>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</si>
  <si>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</si>
  <si>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</si>
  <si>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</si>
  <si>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</si>
  <si>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</si>
  <si>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</si>
  <si>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</si>
  <si>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</si>
  <si>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</si>
  <si>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</si>
  <si>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</si>
  <si>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</si>
  <si>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</si>
  <si>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</si>
  <si>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</si>
  <si>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</si>
  <si>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</si>
  <si>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</si>
  <si>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</si>
  <si>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</si>
  <si>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</si>
  <si>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</si>
  <si>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</si>
  <si>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</si>
  <si>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</si>
  <si>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</si>
  <si>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</si>
  <si>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</si>
  <si>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</si>
  <si>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</si>
  <si>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</si>
  <si>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</si>
  <si>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</si>
  <si>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</si>
  <si>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</si>
  <si>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</si>
  <si>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</si>
  <si>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</si>
  <si>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</si>
  <si>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</si>
  <si>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</si>
  <si>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</si>
  <si>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</si>
  <si>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</si>
  <si>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</si>
  <si>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</si>
  <si>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</si>
  <si>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</si>
  <si>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</si>
  <si>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</si>
  <si>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</si>
  <si>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</si>
  <si>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</si>
  <si>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</si>
  <si>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</si>
  <si>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</si>
  <si>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</si>
  <si>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</si>
  <si>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</si>
  <si>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</si>
  <si>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</si>
  <si>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</si>
  <si>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</si>
  <si>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</si>
  <si>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</si>
  <si>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</si>
  <si>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</si>
  <si>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</si>
  <si>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</si>
  <si>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</si>
  <si>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</si>
  <si>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</si>
  <si>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</si>
  <si>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</si>
  <si>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</si>
  <si>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</si>
  <si>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</si>
  <si>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</si>
  <si>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</si>
  <si>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</si>
  <si>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</si>
  <si>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</si>
  <si>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</si>
  <si>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</si>
  <si>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</si>
  <si>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</si>
  <si>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</si>
  <si>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</si>
  <si>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</si>
  <si>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</si>
  <si>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</si>
  <si>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</si>
  <si>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</si>
  <si>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</si>
  <si>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</si>
  <si>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</si>
  <si>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</si>
  <si>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</si>
  <si>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</si>
  <si>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</si>
  <si>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</si>
  <si>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</si>
  <si>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</si>
  <si>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</si>
  <si>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</si>
  <si>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</si>
  <si>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</si>
  <si>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</si>
  <si>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</si>
  <si>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</si>
  <si>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</si>
  <si>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</si>
  <si>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</si>
  <si>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</si>
  <si>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</si>
  <si>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</si>
  <si>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</si>
  <si>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</si>
  <si>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</si>
  <si>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</si>
  <si>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</si>
  <si>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</si>
  <si>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</si>
  <si>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</si>
  <si>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</si>
  <si>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</si>
  <si>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</si>
  <si>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</si>
  <si>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</si>
  <si>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</si>
  <si>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</si>
  <si>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</si>
  <si>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</si>
  <si>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</si>
  <si>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</si>
  <si>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</si>
  <si>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</si>
  <si>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</si>
  <si>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</si>
  <si>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</si>
  <si>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</si>
  <si>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</si>
  <si>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</si>
  <si>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</si>
  <si>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</si>
  <si>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</si>
  <si>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</si>
  <si>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</si>
  <si>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</si>
  <si>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</si>
  <si>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</si>
  <si>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</si>
  <si>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</si>
  <si>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</si>
  <si>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</si>
  <si>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</si>
  <si>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</si>
  <si>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</si>
  <si>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</si>
  <si>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</si>
  <si>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</si>
  <si>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</si>
  <si>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</si>
  <si>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</si>
  <si>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</si>
  <si>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</si>
  <si>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</si>
  <si>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</si>
  <si>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</si>
  <si>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</si>
  <si>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</si>
  <si>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</si>
  <si>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</si>
  <si>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</si>
  <si>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</si>
  <si>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</si>
  <si>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</si>
  <si>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</si>
  <si>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</si>
  <si>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</si>
  <si>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</si>
  <si>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</si>
  <si>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</si>
  <si>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</si>
  <si>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</si>
  <si>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</si>
  <si>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</si>
  <si>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</si>
  <si>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</si>
  <si>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</si>
  <si>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</si>
  <si>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</si>
  <si>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</si>
  <si>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</si>
  <si>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</si>
  <si>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</si>
  <si>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</si>
  <si>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</si>
  <si>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</si>
  <si>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</si>
  <si>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</si>
  <si>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</si>
  <si>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</si>
  <si>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</si>
  <si>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</si>
  <si>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</si>
  <si>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</si>
  <si>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</si>
  <si>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</si>
  <si>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</si>
  <si>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</si>
  <si>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</si>
  <si>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</si>
  <si>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</si>
  <si>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</si>
  <si>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</si>
  <si>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</si>
  <si>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</si>
  <si>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</si>
  <si>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</si>
  <si>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</si>
  <si>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</si>
  <si>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</si>
  <si>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</si>
  <si>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</si>
  <si>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</si>
  <si>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</si>
  <si>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</si>
  <si>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</si>
  <si>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</si>
  <si>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</si>
  <si>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</si>
  <si>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</si>
  <si>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</si>
  <si>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</si>
  <si>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</si>
  <si>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</si>
  <si>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</si>
  <si>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</si>
  <si>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</si>
  <si>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</si>
  <si>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</si>
  <si>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</si>
  <si>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</si>
  <si>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</si>
  <si>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</si>
  <si>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</si>
  <si>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</si>
  <si>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</si>
  <si>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</si>
  <si>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</si>
  <si>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</si>
  <si>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</si>
  <si>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</si>
  <si>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</si>
  <si>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</si>
  <si>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</si>
  <si>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</si>
  <si>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</si>
  <si>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</si>
  <si>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</si>
  <si>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</si>
  <si>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</si>
  <si>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</si>
  <si>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</si>
  <si>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</si>
  <si>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</si>
  <si>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</si>
  <si>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</si>
  <si>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</si>
  <si>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</si>
  <si>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</si>
  <si>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</si>
  <si>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</si>
  <si>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</si>
  <si>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</si>
  <si>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</si>
  <si>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</si>
  <si>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</si>
  <si>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</si>
  <si>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</si>
  <si>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</si>
  <si>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</si>
  <si>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</si>
  <si>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</si>
  <si>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</si>
  <si>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</si>
  <si>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</si>
  <si>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</si>
  <si>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</si>
  <si>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</si>
  <si>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</si>
  <si>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</si>
  <si>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</si>
  <si>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</si>
  <si>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</si>
  <si>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</si>
  <si>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</si>
  <si>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</si>
  <si>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</si>
  <si>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</si>
  <si>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</si>
  <si>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</si>
  <si>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</si>
  <si>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</si>
  <si>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</si>
  <si>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</si>
  <si>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</si>
  <si>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</si>
  <si>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</si>
  <si>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</si>
  <si>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</si>
  <si>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</si>
  <si>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</si>
  <si>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</si>
  <si>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</si>
  <si>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</si>
  <si>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</si>
  <si>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</si>
  <si>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</si>
  <si>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</si>
  <si>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</si>
  <si>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</si>
  <si>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</si>
  <si>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</si>
  <si>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</si>
  <si>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</si>
  <si>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</si>
  <si>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</si>
  <si>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</si>
  <si>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</si>
  <si>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</si>
  <si>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</si>
  <si>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</si>
  <si>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</si>
  <si>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</si>
  <si>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</si>
  <si>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</si>
  <si>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</si>
  <si>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</si>
  <si>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</si>
  <si>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</si>
  <si>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</si>
  <si>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</si>
  <si>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</si>
  <si>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</si>
  <si>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</si>
  <si>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</si>
  <si>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</si>
  <si>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</si>
  <si>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</si>
  <si>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</si>
  <si>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</si>
  <si>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</si>
  <si>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</si>
  <si>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</si>
  <si>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</si>
  <si>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</si>
  <si>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</si>
  <si>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</si>
  <si>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</si>
  <si>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</si>
  <si>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</si>
  <si>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</si>
  <si>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</si>
  <si>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</si>
  <si>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</si>
  <si>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</si>
  <si>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</si>
  <si>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</si>
  <si>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</si>
  <si>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</si>
  <si>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</si>
  <si>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</si>
  <si>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</si>
  <si>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</si>
  <si>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</si>
  <si>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</si>
  <si>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</si>
  <si>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</si>
  <si>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</si>
  <si>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</si>
  <si>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</si>
  <si>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</si>
  <si>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</si>
  <si>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</si>
  <si>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</si>
  <si>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</si>
  <si>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</si>
  <si>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</si>
  <si>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</si>
  <si>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</si>
  <si>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</si>
  <si>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</si>
  <si>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</si>
  <si>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</si>
  <si>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</si>
  <si>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</si>
  <si>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</si>
  <si>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</si>
  <si>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</si>
  <si>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</si>
  <si>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</si>
  <si>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</si>
  <si>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</si>
  <si>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</si>
  <si>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</si>
  <si>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</si>
  <si>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</si>
  <si>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</si>
  <si>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</si>
  <si>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</si>
  <si>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</si>
  <si>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</si>
  <si>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</si>
  <si>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</si>
  <si>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</si>
  <si>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</si>
  <si>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</si>
  <si>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</si>
  <si>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</si>
  <si>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</si>
  <si>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</si>
  <si>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</si>
  <si>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</si>
  <si>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</si>
  <si>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</si>
  <si>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</si>
  <si>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</si>
  <si>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</si>
  <si>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</si>
  <si>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</si>
  <si>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</si>
  <si>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</si>
  <si>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</si>
  <si>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</si>
  <si>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</si>
  <si>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</si>
  <si>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</si>
  <si>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</si>
  <si>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</si>
  <si>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</si>
  <si>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</si>
  <si>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</si>
  <si>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</si>
  <si>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</si>
  <si>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</si>
  <si>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</si>
  <si>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</si>
  <si>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</si>
  <si>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</si>
  <si>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</si>
  <si>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</si>
  <si>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</si>
  <si>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</si>
  <si>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</si>
  <si>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</si>
  <si>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</si>
  <si>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</si>
  <si>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</si>
  <si>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</si>
  <si>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</si>
  <si>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</si>
  <si>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</si>
  <si>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</si>
  <si>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</si>
  <si>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</si>
  <si>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</si>
  <si>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</si>
  <si>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</si>
  <si>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</si>
  <si>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</si>
  <si>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</si>
  <si>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</si>
  <si>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</si>
  <si>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</si>
  <si>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</si>
  <si>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</si>
  <si>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</si>
  <si>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</si>
  <si>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</si>
  <si>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</si>
  <si>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</si>
  <si>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</si>
  <si>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</si>
  <si>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</si>
  <si>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</si>
  <si>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</si>
  <si>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</si>
  <si>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</si>
  <si>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</si>
  <si>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</si>
  <si>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</si>
  <si>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</si>
  <si>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</si>
  <si>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</si>
  <si>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</si>
  <si>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</si>
  <si>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</si>
  <si>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</si>
  <si>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</si>
  <si>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</si>
  <si>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</si>
  <si>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</si>
  <si>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</si>
  <si>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</si>
  <si>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</si>
  <si>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</si>
  <si>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</si>
  <si>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</si>
  <si>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</si>
  <si>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</si>
  <si>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</si>
  <si>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</si>
  <si>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</si>
  <si>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</si>
  <si>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</si>
  <si>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</si>
  <si>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</si>
  <si>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</si>
  <si>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</si>
  <si>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</si>
  <si>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</si>
  <si>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</si>
  <si>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</si>
  <si>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</si>
  <si>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</si>
  <si>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</si>
  <si>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</si>
  <si>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</si>
  <si>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</si>
  <si>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</si>
  <si>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</si>
  <si>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</si>
  <si>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</si>
  <si>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</si>
  <si>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</si>
  <si>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</si>
  <si>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</si>
  <si>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</si>
  <si>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</si>
  <si>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</si>
  <si>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En Servicio</t>
  </si>
  <si>
    <t>15 Mayo de 2021</t>
  </si>
  <si>
    <t>ERROR PRINTER ATM DEPOSITOS</t>
  </si>
  <si>
    <t>ERROR DE PRINTER</t>
  </si>
  <si>
    <t>CARGA EXITOSA POR INHIBIDO</t>
  </si>
  <si>
    <t>FUERA DE SERV...</t>
  </si>
  <si>
    <t>REINICIO EXITOSO POR LECTOR</t>
  </si>
  <si>
    <t>Ballast, Carlos Alexis</t>
  </si>
  <si>
    <t>Moreta, Christian Aury</t>
  </si>
  <si>
    <t>Closed</t>
  </si>
  <si>
    <t>CARGA EXITOSA</t>
  </si>
  <si>
    <t>REINICIO EXITOSO</t>
  </si>
  <si>
    <t>SIN ACTIVIDAD DE RETIRO</t>
  </si>
  <si>
    <t xml:space="preserve">GAVETAS VACIAS + GAVETAS FALLANDO </t>
  </si>
  <si>
    <t>REINICIO FALLIDO</t>
  </si>
  <si>
    <t>CLOSED</t>
  </si>
  <si>
    <t>M</t>
  </si>
  <si>
    <t>1 Gaveta Vacia y 2 Fallando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</si>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</sst>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6"/>
  <sheetViews>
    <sheetView tabSelected="1" zoomScale="85" zoomScaleNormal="85" workbookViewId="0">
      <pane ySplit="4" topLeftCell="A5" activePane="bottomLeft" state="frozen"/>
      <selection pane="bottomLeft" activeCell="L27" sqref="L27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52.5703125" style="45" bestFit="1" customWidth="1"/>
    <col min="8" max="11" width="5.7109375" style="45" bestFit="1" customWidth="1"/>
    <col min="12" max="12" width="52.5703125" style="45" bestFit="1" customWidth="1"/>
    <col min="13" max="13" width="20" style="87" customWidth="1"/>
    <col min="14" max="14" width="17.5703125" style="87" bestFit="1" customWidth="1"/>
    <col min="15" max="15" width="42.85546875" style="87" customWidth="1"/>
    <col min="16" max="16" width="23.710937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2580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2574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ESTE</v>
      </c>
      <c r="B7" s="129">
        <v>3335886405</v>
      </c>
      <c r="C7" s="136">
        <v>44329.84002314815</v>
      </c>
      <c r="D7" s="136" t="s">
        <v>2474</v>
      </c>
      <c r="E7" s="124">
        <v>912</v>
      </c>
      <c r="F7" s="147" t="str">
        <f>VLOOKUP(E7,VIP!$A$2:$O13181,2,0)</f>
        <v>DRBR973</v>
      </c>
      <c r="G7" s="134" t="str">
        <f>VLOOKUP(E7,'LISTADO ATM'!$A$2:$B$897,2,0)</f>
        <v xml:space="preserve">ATM Oficina San Pedro II </v>
      </c>
      <c r="H7" s="134" t="str">
        <f>VLOOKUP(E7,VIP!$A$2:$O18044,7,FALSE)</f>
        <v>Si</v>
      </c>
      <c r="I7" s="134" t="str">
        <f>VLOOKUP(E7,VIP!$A$2:$O10009,8,FALSE)</f>
        <v>Si</v>
      </c>
      <c r="J7" s="134" t="str">
        <f>VLOOKUP(E7,VIP!$A$2:$O9959,8,FALSE)</f>
        <v>Si</v>
      </c>
      <c r="K7" s="134" t="str">
        <f>VLOOKUP(E7,VIP!$A$2:$O13533,6,0)</f>
        <v>SI</v>
      </c>
      <c r="L7" s="125" t="s">
        <v>2572</v>
      </c>
      <c r="M7" s="152" t="s">
        <v>2579</v>
      </c>
      <c r="N7" s="152" t="s">
        <v>2588</v>
      </c>
      <c r="O7" s="134" t="s">
        <v>2475</v>
      </c>
      <c r="P7" s="137"/>
      <c r="Q7" s="153">
        <v>44331.663194444445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3335886406</v>
      </c>
      <c r="C8" s="136">
        <v>44329.842581018522</v>
      </c>
      <c r="D8" s="136" t="s">
        <v>2180</v>
      </c>
      <c r="E8" s="124">
        <v>696</v>
      </c>
      <c r="F8" s="147" t="str">
        <f>VLOOKUP(E8,VIP!$A$2:$O13180,2,0)</f>
        <v>DRBR696</v>
      </c>
      <c r="G8" s="134" t="str">
        <f>VLOOKUP(E8,'LISTADO ATM'!$A$2:$B$897,2,0)</f>
        <v>ATM Olé Jacobo Majluta</v>
      </c>
      <c r="H8" s="134" t="str">
        <f>VLOOKUP(E8,VIP!$A$2:$O18043,7,FALSE)</f>
        <v>Si</v>
      </c>
      <c r="I8" s="134" t="str">
        <f>VLOOKUP(E8,VIP!$A$2:$O10008,8,FALSE)</f>
        <v>Si</v>
      </c>
      <c r="J8" s="134" t="str">
        <f>VLOOKUP(E8,VIP!$A$2:$O9958,8,FALSE)</f>
        <v>Si</v>
      </c>
      <c r="K8" s="134" t="str">
        <f>VLOOKUP(E8,VIP!$A$2:$O13532,6,0)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ESTE</v>
      </c>
      <c r="B9" s="129">
        <v>3335886410</v>
      </c>
      <c r="C9" s="136">
        <v>44329.847025462965</v>
      </c>
      <c r="D9" s="136" t="s">
        <v>2180</v>
      </c>
      <c r="E9" s="124">
        <v>114</v>
      </c>
      <c r="F9" s="147" t="str">
        <f>VLOOKUP(E9,VIP!$A$2:$O13176,2,0)</f>
        <v>DRBR114</v>
      </c>
      <c r="G9" s="134" t="str">
        <f>VLOOKUP(E9,'LISTADO ATM'!$A$2:$B$897,2,0)</f>
        <v xml:space="preserve">ATM Oficina Hato Mayor </v>
      </c>
      <c r="H9" s="134" t="str">
        <f>VLOOKUP(E9,VIP!$A$2:$O18039,7,FALSE)</f>
        <v>Si</v>
      </c>
      <c r="I9" s="134" t="str">
        <f>VLOOKUP(E9,VIP!$A$2:$O10004,8,FALSE)</f>
        <v>Si</v>
      </c>
      <c r="J9" s="134" t="str">
        <f>VLOOKUP(E9,VIP!$A$2:$O9954,8,FALSE)</f>
        <v>Si</v>
      </c>
      <c r="K9" s="134" t="str">
        <f>VLOOKUP(E9,VIP!$A$2:$O13528,6,0)</f>
        <v>NO</v>
      </c>
      <c r="L9" s="125" t="s">
        <v>2470</v>
      </c>
      <c r="M9" s="135" t="s">
        <v>2448</v>
      </c>
      <c r="N9" s="135" t="s">
        <v>2455</v>
      </c>
      <c r="O9" s="134" t="s">
        <v>2457</v>
      </c>
      <c r="P9" s="137"/>
      <c r="Q9" s="135" t="s">
        <v>2470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3335886415</v>
      </c>
      <c r="C10" s="136">
        <v>44329.860486111109</v>
      </c>
      <c r="D10" s="136" t="s">
        <v>2180</v>
      </c>
      <c r="E10" s="124">
        <v>10</v>
      </c>
      <c r="F10" s="147" t="str">
        <f>VLOOKUP(E10,VIP!$A$2:$O13171,2,0)</f>
        <v>DRBR010</v>
      </c>
      <c r="G10" s="134" t="str">
        <f>VLOOKUP(E10,'LISTADO ATM'!$A$2:$B$897,2,0)</f>
        <v xml:space="preserve">ATM Ministerio Salud Pública </v>
      </c>
      <c r="H10" s="134" t="str">
        <f>VLOOKUP(E10,VIP!$A$2:$O18034,7,FALSE)</f>
        <v>Si</v>
      </c>
      <c r="I10" s="134" t="str">
        <f>VLOOKUP(E10,VIP!$A$2:$O9999,8,FALSE)</f>
        <v>Si</v>
      </c>
      <c r="J10" s="134" t="str">
        <f>VLOOKUP(E10,VIP!$A$2:$O9949,8,FALSE)</f>
        <v>Si</v>
      </c>
      <c r="K10" s="134" t="str">
        <f>VLOOKUP(E10,VIP!$A$2:$O13523,6,0)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3335886571</v>
      </c>
      <c r="C11" s="136">
        <v>44330.368206018517</v>
      </c>
      <c r="D11" s="136" t="s">
        <v>2180</v>
      </c>
      <c r="E11" s="124">
        <v>967</v>
      </c>
      <c r="F11" s="147" t="str">
        <f>VLOOKUP(E11,VIP!$A$2:$O13185,2,0)</f>
        <v>DRBR967</v>
      </c>
      <c r="G11" s="134" t="str">
        <f>VLOOKUP(E11,'LISTADO ATM'!$A$2:$B$897,2,0)</f>
        <v xml:space="preserve">ATM UNP Hiper Olé Autopista Duarte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8" t="s">
        <v>2470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3335886720</v>
      </c>
      <c r="C12" s="136">
        <v>44330.40730324074</v>
      </c>
      <c r="D12" s="136" t="s">
        <v>2451</v>
      </c>
      <c r="E12" s="124">
        <v>684</v>
      </c>
      <c r="F12" s="147" t="str">
        <f>VLOOKUP(E12,VIP!$A$2:$O13178,2,0)</f>
        <v>DRBR684</v>
      </c>
      <c r="G12" s="134" t="str">
        <f>VLOOKUP(E12,'LISTADO ATM'!$A$2:$B$897,2,0)</f>
        <v>ATM Estación Texaco Prolongación 27 Febrero</v>
      </c>
      <c r="H12" s="134" t="str">
        <f>VLOOKUP(E12,VIP!$A$2:$O18041,7,FALSE)</f>
        <v>NO</v>
      </c>
      <c r="I12" s="134" t="str">
        <f>VLOOKUP(E12,VIP!$A$2:$O10006,8,FALSE)</f>
        <v>NO</v>
      </c>
      <c r="J12" s="134" t="str">
        <f>VLOOKUP(E12,VIP!$A$2:$O9956,8,FALSE)</f>
        <v>NO</v>
      </c>
      <c r="K12" s="134" t="str">
        <f>VLOOKUP(E12,VIP!$A$2:$O13530,6,0)</f>
        <v>NO</v>
      </c>
      <c r="L12" s="125" t="s">
        <v>2219</v>
      </c>
      <c r="M12" s="135" t="s">
        <v>2448</v>
      </c>
      <c r="N12" s="135" t="s">
        <v>2455</v>
      </c>
      <c r="O12" s="134" t="s">
        <v>2456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3335886838</v>
      </c>
      <c r="C13" s="136">
        <v>44330.435532407406</v>
      </c>
      <c r="D13" s="136" t="s">
        <v>2180</v>
      </c>
      <c r="E13" s="124">
        <v>685</v>
      </c>
      <c r="F13" s="147" t="str">
        <f>VLOOKUP(E13,VIP!$A$2:$O13184,2,0)</f>
        <v>DRBR685</v>
      </c>
      <c r="G13" s="134" t="str">
        <f>VLOOKUP(E13,'LISTADO ATM'!$A$2:$B$897,2,0)</f>
        <v>ATM Autoservicio UASD</v>
      </c>
      <c r="H13" s="134" t="str">
        <f>VLOOKUP(E13,VIP!$A$2:$O18047,7,FALSE)</f>
        <v>NO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3335886840</v>
      </c>
      <c r="C14" s="136">
        <v>44330.436608796299</v>
      </c>
      <c r="D14" s="136" t="s">
        <v>2180</v>
      </c>
      <c r="E14" s="124">
        <v>835</v>
      </c>
      <c r="F14" s="147" t="str">
        <f>VLOOKUP(E14,VIP!$A$2:$O13183,2,0)</f>
        <v>DRBR835</v>
      </c>
      <c r="G14" s="134" t="str">
        <f>VLOOKUP(E14,'LISTADO ATM'!$A$2:$B$897,2,0)</f>
        <v xml:space="preserve">ATM UNP Megacentro </v>
      </c>
      <c r="H14" s="134" t="str">
        <f>VLOOKUP(E14,VIP!$A$2:$O18046,7,FALSE)</f>
        <v>Si</v>
      </c>
      <c r="I14" s="134" t="str">
        <f>VLOOKUP(E14,VIP!$A$2:$O10011,8,FALSE)</f>
        <v>Si</v>
      </c>
      <c r="J14" s="134" t="str">
        <f>VLOOKUP(E14,VIP!$A$2:$O9961,8,FALSE)</f>
        <v>Si</v>
      </c>
      <c r="K14" s="134" t="str">
        <f>VLOOKUP(E14,VIP!$A$2:$O13535,6,0)</f>
        <v>SI</v>
      </c>
      <c r="L14" s="125" t="s">
        <v>2421</v>
      </c>
      <c r="M14" s="135" t="s">
        <v>2448</v>
      </c>
      <c r="N14" s="135" t="s">
        <v>2455</v>
      </c>
      <c r="O14" s="134" t="s">
        <v>2457</v>
      </c>
      <c r="P14" s="137"/>
      <c r="Q14" s="148" t="s">
        <v>2421</v>
      </c>
    </row>
    <row r="15" spans="1:17" s="96" customFormat="1" ht="18" x14ac:dyDescent="0.25">
      <c r="A15" s="134" t="str">
        <f>VLOOKUP(E15,'LISTADO ATM'!$A$2:$C$898,3,0)</f>
        <v>ESTE</v>
      </c>
      <c r="B15" s="129">
        <v>3335886982</v>
      </c>
      <c r="C15" s="136">
        <v>44330.470138888886</v>
      </c>
      <c r="D15" s="136" t="s">
        <v>2474</v>
      </c>
      <c r="E15" s="124">
        <v>16</v>
      </c>
      <c r="F15" s="147" t="str">
        <f>VLOOKUP(E15,VIP!$A$2:$O13208,2,0)</f>
        <v>DRBR046</v>
      </c>
      <c r="G15" s="134" t="str">
        <f>VLOOKUP(E15,'LISTADO ATM'!$A$2:$B$897,2,0)</f>
        <v>ATM Estación Texaco Sabana de la Mar</v>
      </c>
      <c r="H15" s="134" t="str">
        <f>VLOOKUP(E15,VIP!$A$2:$O18071,7,FALSE)</f>
        <v>Si</v>
      </c>
      <c r="I15" s="134" t="str">
        <f>VLOOKUP(E15,VIP!$A$2:$O10036,8,FALSE)</f>
        <v>Si</v>
      </c>
      <c r="J15" s="134" t="str">
        <f>VLOOKUP(E15,VIP!$A$2:$O9986,8,FALSE)</f>
        <v>Si</v>
      </c>
      <c r="K15" s="134" t="str">
        <f>VLOOKUP(E15,VIP!$A$2:$O13560,6,0)</f>
        <v>NO</v>
      </c>
      <c r="L15" s="125" t="s">
        <v>2418</v>
      </c>
      <c r="M15" s="152" t="s">
        <v>2579</v>
      </c>
      <c r="N15" s="152" t="s">
        <v>2588</v>
      </c>
      <c r="O15" s="134" t="s">
        <v>2475</v>
      </c>
      <c r="P15" s="137"/>
      <c r="Q15" s="153">
        <v>44331.663194444445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3335887009</v>
      </c>
      <c r="C16" s="136">
        <v>44330.48097222222</v>
      </c>
      <c r="D16" s="136" t="s">
        <v>2180</v>
      </c>
      <c r="E16" s="124">
        <v>610</v>
      </c>
      <c r="F16" s="147" t="str">
        <f>VLOOKUP(E16,VIP!$A$2:$O13206,2,0)</f>
        <v>DRBR610</v>
      </c>
      <c r="G16" s="134" t="str">
        <f>VLOOKUP(E16,'LISTADO ATM'!$A$2:$B$897,2,0)</f>
        <v xml:space="preserve">ATM EDEESTE </v>
      </c>
      <c r="H16" s="134" t="str">
        <f>VLOOKUP(E16,VIP!$A$2:$O18069,7,FALSE)</f>
        <v>Si</v>
      </c>
      <c r="I16" s="134" t="str">
        <f>VLOOKUP(E16,VIP!$A$2:$O10034,8,FALSE)</f>
        <v>Si</v>
      </c>
      <c r="J16" s="134" t="str">
        <f>VLOOKUP(E16,VIP!$A$2:$O9984,8,FALSE)</f>
        <v>Si</v>
      </c>
      <c r="K16" s="134" t="str">
        <f>VLOOKUP(E16,VIP!$A$2:$O13558,6,0)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3335887011</v>
      </c>
      <c r="C17" s="136">
        <v>44330.481712962966</v>
      </c>
      <c r="D17" s="136" t="s">
        <v>2180</v>
      </c>
      <c r="E17" s="124">
        <v>162</v>
      </c>
      <c r="F17" s="147" t="str">
        <f>VLOOKUP(E17,VIP!$A$2:$O13205,2,0)</f>
        <v>DRBR162</v>
      </c>
      <c r="G17" s="134" t="str">
        <f>VLOOKUP(E17,'LISTADO ATM'!$A$2:$B$897,2,0)</f>
        <v xml:space="preserve">ATM Oficina Tiradentes I </v>
      </c>
      <c r="H17" s="134" t="str">
        <f>VLOOKUP(E17,VIP!$A$2:$O18068,7,FALSE)</f>
        <v>Si</v>
      </c>
      <c r="I17" s="134" t="str">
        <f>VLOOKUP(E17,VIP!$A$2:$O10033,8,FALSE)</f>
        <v>Si</v>
      </c>
      <c r="J17" s="134" t="str">
        <f>VLOOKUP(E17,VIP!$A$2:$O9983,8,FALSE)</f>
        <v>Si</v>
      </c>
      <c r="K17" s="134" t="str">
        <f>VLOOKUP(E17,VIP!$A$2:$O13557,6,0)</f>
        <v>NO</v>
      </c>
      <c r="L17" s="125" t="s">
        <v>2219</v>
      </c>
      <c r="M17" s="152" t="s">
        <v>2579</v>
      </c>
      <c r="N17" s="135" t="s">
        <v>2455</v>
      </c>
      <c r="O17" s="134" t="s">
        <v>2457</v>
      </c>
      <c r="P17" s="137"/>
      <c r="Q17" s="153">
        <v>44331.525694444441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3335887113</v>
      </c>
      <c r="C18" s="136">
        <v>44330.515439814815</v>
      </c>
      <c r="D18" s="136" t="s">
        <v>2180</v>
      </c>
      <c r="E18" s="124">
        <v>238</v>
      </c>
      <c r="F18" s="147" t="str">
        <f>VLOOKUP(E18,VIP!$A$2:$O13198,2,0)</f>
        <v>DRBR238</v>
      </c>
      <c r="G18" s="134" t="str">
        <f>VLOOKUP(E18,'LISTADO ATM'!$A$2:$B$897,2,0)</f>
        <v xml:space="preserve">ATM Multicentro La Sirena Charles de Gaulle </v>
      </c>
      <c r="H18" s="134" t="str">
        <f>VLOOKUP(E18,VIP!$A$2:$O18061,7,FALSE)</f>
        <v>Si</v>
      </c>
      <c r="I18" s="134" t="str">
        <f>VLOOKUP(E18,VIP!$A$2:$O10026,8,FALSE)</f>
        <v>Si</v>
      </c>
      <c r="J18" s="134" t="str">
        <f>VLOOKUP(E18,VIP!$A$2:$O9976,8,FALSE)</f>
        <v>Si</v>
      </c>
      <c r="K18" s="134" t="str">
        <f>VLOOKUP(E18,VIP!$A$2:$O13550,6,0)</f>
        <v>No</v>
      </c>
      <c r="L18" s="125" t="s">
        <v>2470</v>
      </c>
      <c r="M18" s="135" t="s">
        <v>2448</v>
      </c>
      <c r="N18" s="135" t="s">
        <v>2455</v>
      </c>
      <c r="O18" s="134" t="s">
        <v>2457</v>
      </c>
      <c r="P18" s="137"/>
      <c r="Q18" s="148" t="s">
        <v>2470</v>
      </c>
    </row>
    <row r="19" spans="1:17" s="96" customFormat="1" ht="18" x14ac:dyDescent="0.25">
      <c r="A19" s="134" t="str">
        <f>VLOOKUP(E19,'LISTADO ATM'!$A$2:$C$898,3,0)</f>
        <v>SUR</v>
      </c>
      <c r="B19" s="129">
        <v>3335887120</v>
      </c>
      <c r="C19" s="136">
        <v>44330.517361111109</v>
      </c>
      <c r="D19" s="136" t="s">
        <v>2180</v>
      </c>
      <c r="E19" s="124">
        <v>249</v>
      </c>
      <c r="F19" s="147" t="str">
        <f>VLOOKUP(E19,VIP!$A$2:$O13195,2,0)</f>
        <v>DRBR249</v>
      </c>
      <c r="G19" s="134" t="str">
        <f>VLOOKUP(E19,'LISTADO ATM'!$A$2:$B$897,2,0)</f>
        <v xml:space="preserve">ATM Banco Agrícola Neiba </v>
      </c>
      <c r="H19" s="134" t="str">
        <f>VLOOKUP(E19,VIP!$A$2:$O18058,7,FALSE)</f>
        <v>Si</v>
      </c>
      <c r="I19" s="134" t="str">
        <f>VLOOKUP(E19,VIP!$A$2:$O10023,8,FALSE)</f>
        <v>Si</v>
      </c>
      <c r="J19" s="134" t="str">
        <f>VLOOKUP(E19,VIP!$A$2:$O9973,8,FALSE)</f>
        <v>Si</v>
      </c>
      <c r="K19" s="134" t="str">
        <f>VLOOKUP(E19,VIP!$A$2:$O13547,6,0)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48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3335887124</v>
      </c>
      <c r="C20" s="136">
        <v>44330.518449074072</v>
      </c>
      <c r="D20" s="136" t="s">
        <v>2180</v>
      </c>
      <c r="E20" s="124">
        <v>792</v>
      </c>
      <c r="F20" s="147" t="str">
        <f>VLOOKUP(E20,VIP!$A$2:$O13193,2,0)</f>
        <v>DRBR792</v>
      </c>
      <c r="G20" s="134" t="str">
        <f>VLOOKUP(E20,'LISTADO ATM'!$A$2:$B$897,2,0)</f>
        <v>ATM Hospital Salvador de Gautier</v>
      </c>
      <c r="H20" s="134" t="str">
        <f>VLOOKUP(E20,VIP!$A$2:$O18056,7,FALSE)</f>
        <v>Si</v>
      </c>
      <c r="I20" s="134" t="str">
        <f>VLOOKUP(E20,VIP!$A$2:$O10021,8,FALSE)</f>
        <v>Si</v>
      </c>
      <c r="J20" s="134" t="str">
        <f>VLOOKUP(E20,VIP!$A$2:$O9971,8,FALSE)</f>
        <v>Si</v>
      </c>
      <c r="K20" s="134" t="str">
        <f>VLOOKUP(E20,VIP!$A$2:$O13545,6,0)</f>
        <v>NO</v>
      </c>
      <c r="L20" s="125" t="s">
        <v>2245</v>
      </c>
      <c r="M20" s="152" t="s">
        <v>2579</v>
      </c>
      <c r="N20" s="135" t="s">
        <v>2455</v>
      </c>
      <c r="O20" s="134" t="s">
        <v>2457</v>
      </c>
      <c r="P20" s="137"/>
      <c r="Q20" s="153">
        <v>44331.498611111114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3335887202</v>
      </c>
      <c r="C21" s="136">
        <v>44330.567280092589</v>
      </c>
      <c r="D21" s="136" t="s">
        <v>2180</v>
      </c>
      <c r="E21" s="124">
        <v>919</v>
      </c>
      <c r="F21" s="147" t="str">
        <f>VLOOKUP(E21,VIP!$A$2:$O13204,2,0)</f>
        <v>DRBR16F</v>
      </c>
      <c r="G21" s="134" t="str">
        <f>VLOOKUP(E21,'LISTADO ATM'!$A$2:$B$897,2,0)</f>
        <v xml:space="preserve">ATM S/M La Cadena Sarasota </v>
      </c>
      <c r="H21" s="134" t="str">
        <f>VLOOKUP(E21,VIP!$A$2:$O18067,7,FALSE)</f>
        <v>Si</v>
      </c>
      <c r="I21" s="134" t="str">
        <f>VLOOKUP(E21,VIP!$A$2:$O10032,8,FALSE)</f>
        <v>Si</v>
      </c>
      <c r="J21" s="134" t="str">
        <f>VLOOKUP(E21,VIP!$A$2:$O9982,8,FALSE)</f>
        <v>Si</v>
      </c>
      <c r="K21" s="134" t="str">
        <f>VLOOKUP(E21,VIP!$A$2:$O13556,6,0)</f>
        <v>SI</v>
      </c>
      <c r="L21" s="125" t="s">
        <v>2219</v>
      </c>
      <c r="M21" s="152" t="s">
        <v>2579</v>
      </c>
      <c r="N21" s="135" t="s">
        <v>2566</v>
      </c>
      <c r="O21" s="134" t="s">
        <v>2457</v>
      </c>
      <c r="P21" s="137"/>
      <c r="Q21" s="153">
        <v>44331.525000000001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3335887208</v>
      </c>
      <c r="C22" s="136">
        <v>44330.568958333337</v>
      </c>
      <c r="D22" s="136" t="s">
        <v>2180</v>
      </c>
      <c r="E22" s="124">
        <v>35</v>
      </c>
      <c r="F22" s="147" t="str">
        <f>VLOOKUP(E22,VIP!$A$2:$O13202,2,0)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VLOOKUP(E22,VIP!$A$2:$O18065,7,FALSE)</f>
        <v>Si</v>
      </c>
      <c r="I22" s="134" t="str">
        <f>VLOOKUP(E22,VIP!$A$2:$O10030,8,FALSE)</f>
        <v>Si</v>
      </c>
      <c r="J22" s="134" t="str">
        <f>VLOOKUP(E22,VIP!$A$2:$O9980,8,FALSE)</f>
        <v>Si</v>
      </c>
      <c r="K22" s="134" t="str">
        <f>VLOOKUP(E22,VIP!$A$2:$O13554,6,0)</f>
        <v>NO</v>
      </c>
      <c r="L22" s="125" t="s">
        <v>2219</v>
      </c>
      <c r="M22" s="135" t="s">
        <v>2448</v>
      </c>
      <c r="N22" s="135" t="s">
        <v>2566</v>
      </c>
      <c r="O22" s="134" t="s">
        <v>2457</v>
      </c>
      <c r="P22" s="137"/>
      <c r="Q22" s="148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2451</v>
      </c>
      <c r="E23" s="124">
        <v>563</v>
      </c>
      <c r="F23" s="147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2444</v>
      </c>
      <c r="M23" s="135" t="s">
        <v>2448</v>
      </c>
      <c r="N23" s="135" t="s">
        <v>2455</v>
      </c>
      <c r="O23" s="134" t="s">
        <v>2456</v>
      </c>
      <c r="P23" s="137"/>
      <c r="Q23" s="148" t="s">
        <v>2444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3335887260</v>
      </c>
      <c r="C24" s="136">
        <v>44330.591458333336</v>
      </c>
      <c r="D24" s="136" t="s">
        <v>2180</v>
      </c>
      <c r="E24" s="124">
        <v>183</v>
      </c>
      <c r="F24" s="147" t="str">
        <f>VLOOKUP(E24,VIP!$A$2:$O13200,2,0)</f>
        <v>DRBR183</v>
      </c>
      <c r="G24" s="134" t="str">
        <f>VLOOKUP(E24,'LISTADO ATM'!$A$2:$B$897,2,0)</f>
        <v>ATM Estación Nativa Km. 22 Aut. Duarte.</v>
      </c>
      <c r="H24" s="134" t="str">
        <f>VLOOKUP(E24,VIP!$A$2:$O18063,7,FALSE)</f>
        <v>N/A</v>
      </c>
      <c r="I24" s="134" t="str">
        <f>VLOOKUP(E24,VIP!$A$2:$O10028,8,FALSE)</f>
        <v>N/A</v>
      </c>
      <c r="J24" s="134" t="str">
        <f>VLOOKUP(E24,VIP!$A$2:$O9978,8,FALSE)</f>
        <v>N/A</v>
      </c>
      <c r="K24" s="134" t="str">
        <f>VLOOKUP(E24,VIP!$A$2:$O13552,6,0)</f>
        <v>N/A</v>
      </c>
      <c r="L24" s="125" t="s">
        <v>2470</v>
      </c>
      <c r="M24" s="135" t="s">
        <v>2448</v>
      </c>
      <c r="N24" s="135" t="s">
        <v>2455</v>
      </c>
      <c r="O24" s="134" t="s">
        <v>2457</v>
      </c>
      <c r="P24" s="137"/>
      <c r="Q24" s="148" t="s">
        <v>2470</v>
      </c>
    </row>
    <row r="25" spans="1:17" s="96" customFormat="1" ht="18" x14ac:dyDescent="0.25">
      <c r="A25" s="134" t="str">
        <f>VLOOKUP(E25,'LISTADO ATM'!$A$2:$C$898,3,0)</f>
        <v>NORTE</v>
      </c>
      <c r="B25" s="129">
        <v>3335887262</v>
      </c>
      <c r="C25" s="136">
        <v>44330.593194444446</v>
      </c>
      <c r="D25" s="136" t="s">
        <v>2181</v>
      </c>
      <c r="E25" s="124">
        <v>747</v>
      </c>
      <c r="F25" s="147" t="str">
        <f>VLOOKUP(E25,VIP!$A$2:$O13199,2,0)</f>
        <v>DRBR200</v>
      </c>
      <c r="G25" s="134" t="str">
        <f>VLOOKUP(E25,'LISTADO ATM'!$A$2:$B$897,2,0)</f>
        <v xml:space="preserve">ATM Club BR (Santiago) </v>
      </c>
      <c r="H25" s="134" t="str">
        <f>VLOOKUP(E25,VIP!$A$2:$O18062,7,FALSE)</f>
        <v>Si</v>
      </c>
      <c r="I25" s="134" t="str">
        <f>VLOOKUP(E25,VIP!$A$2:$O10027,8,FALSE)</f>
        <v>Si</v>
      </c>
      <c r="J25" s="134" t="str">
        <f>VLOOKUP(E25,VIP!$A$2:$O9977,8,FALSE)</f>
        <v>Si</v>
      </c>
      <c r="K25" s="134" t="str">
        <f>VLOOKUP(E25,VIP!$A$2:$O13551,6,0)</f>
        <v>SI</v>
      </c>
      <c r="L25" s="125" t="s">
        <v>2245</v>
      </c>
      <c r="M25" s="152" t="s">
        <v>2579</v>
      </c>
      <c r="N25" s="135" t="s">
        <v>2455</v>
      </c>
      <c r="O25" s="134" t="s">
        <v>2575</v>
      </c>
      <c r="P25" s="137"/>
      <c r="Q25" s="153">
        <v>44331.581250000003</v>
      </c>
    </row>
    <row r="26" spans="1:17" s="96" customFormat="1" ht="18" x14ac:dyDescent="0.25">
      <c r="A26" s="134" t="str">
        <f>VLOOKUP(E26,'LISTADO ATM'!$A$2:$C$898,3,0)</f>
        <v>NORTE</v>
      </c>
      <c r="B26" s="129">
        <v>3335887268</v>
      </c>
      <c r="C26" s="136">
        <v>44330.597997685189</v>
      </c>
      <c r="D26" s="136" t="s">
        <v>2576</v>
      </c>
      <c r="E26" s="124">
        <v>799</v>
      </c>
      <c r="F26" s="147" t="str">
        <f>VLOOKUP(E26,VIP!$A$2:$O13196,2,0)</f>
        <v>DRBR799</v>
      </c>
      <c r="G26" s="134" t="str">
        <f>VLOOKUP(E26,'LISTADO ATM'!$A$2:$B$897,2,0)</f>
        <v xml:space="preserve">ATM Clínica Corominas (Santiago) </v>
      </c>
      <c r="H26" s="134" t="str">
        <f>VLOOKUP(E26,VIP!$A$2:$O18059,7,FALSE)</f>
        <v>Si</v>
      </c>
      <c r="I26" s="134" t="str">
        <f>VLOOKUP(E26,VIP!$A$2:$O10024,8,FALSE)</f>
        <v>Si</v>
      </c>
      <c r="J26" s="134" t="str">
        <f>VLOOKUP(E26,VIP!$A$2:$O9974,8,FALSE)</f>
        <v>Si</v>
      </c>
      <c r="K26" s="134" t="str">
        <f>VLOOKUP(E26,VIP!$A$2:$O13548,6,0)</f>
        <v>NO</v>
      </c>
      <c r="L26" s="125" t="s">
        <v>2444</v>
      </c>
      <c r="M26" s="152" t="s">
        <v>2579</v>
      </c>
      <c r="N26" s="152" t="s">
        <v>2588</v>
      </c>
      <c r="O26" s="134" t="s">
        <v>2577</v>
      </c>
      <c r="P26" s="137"/>
      <c r="Q26" s="153">
        <v>44331.499305555553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3335887279</v>
      </c>
      <c r="C27" s="136">
        <v>44330.600046296298</v>
      </c>
      <c r="D27" s="136" t="s">
        <v>2451</v>
      </c>
      <c r="E27" s="124">
        <v>949</v>
      </c>
      <c r="F27" s="147" t="str">
        <f>VLOOKUP(E27,VIP!$A$2:$O13195,2,0)</f>
        <v>DRBR23D</v>
      </c>
      <c r="G27" s="134" t="str">
        <f>VLOOKUP(E27,'LISTADO ATM'!$A$2:$B$897,2,0)</f>
        <v xml:space="preserve">ATM S/M Bravo San Isidro Coral Mall </v>
      </c>
      <c r="H27" s="134" t="str">
        <f>VLOOKUP(E27,VIP!$A$2:$O18058,7,FALSE)</f>
        <v>Si</v>
      </c>
      <c r="I27" s="134" t="str">
        <f>VLOOKUP(E27,VIP!$A$2:$O10023,8,FALSE)</f>
        <v>No</v>
      </c>
      <c r="J27" s="134" t="str">
        <f>VLOOKUP(E27,VIP!$A$2:$O9973,8,FALSE)</f>
        <v>No</v>
      </c>
      <c r="K27" s="134" t="str">
        <f>VLOOKUP(E27,VIP!$A$2:$O13547,6,0)</f>
        <v>NO</v>
      </c>
      <c r="L27" s="125" t="s">
        <v>2418</v>
      </c>
      <c r="M27" s="152" t="s">
        <v>2579</v>
      </c>
      <c r="N27" s="135" t="s">
        <v>2455</v>
      </c>
      <c r="O27" s="134" t="s">
        <v>2456</v>
      </c>
      <c r="P27" s="137"/>
      <c r="Q27" s="153">
        <v>44331.522222222222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3335887289</v>
      </c>
      <c r="C28" s="136">
        <v>44330.601643518516</v>
      </c>
      <c r="D28" s="136" t="s">
        <v>2180</v>
      </c>
      <c r="E28" s="124">
        <v>719</v>
      </c>
      <c r="F28" s="147" t="str">
        <f>VLOOKUP(E28,VIP!$A$2:$O13194,2,0)</f>
        <v>DRBR419</v>
      </c>
      <c r="G28" s="134" t="str">
        <f>VLOOKUP(E28,'LISTADO ATM'!$A$2:$B$897,2,0)</f>
        <v xml:space="preserve">ATM Ayuntamiento Municipal San Luís </v>
      </c>
      <c r="H28" s="134" t="str">
        <f>VLOOKUP(E28,VIP!$A$2:$O18057,7,FALSE)</f>
        <v>Si</v>
      </c>
      <c r="I28" s="134" t="str">
        <f>VLOOKUP(E28,VIP!$A$2:$O10022,8,FALSE)</f>
        <v>Si</v>
      </c>
      <c r="J28" s="134" t="str">
        <f>VLOOKUP(E28,VIP!$A$2:$O9972,8,FALSE)</f>
        <v>Si</v>
      </c>
      <c r="K28" s="134" t="str">
        <f>VLOOKUP(E28,VIP!$A$2:$O13546,6,0)</f>
        <v>NO</v>
      </c>
      <c r="L28" s="125" t="s">
        <v>2426</v>
      </c>
      <c r="M28" s="135" t="s">
        <v>2448</v>
      </c>
      <c r="N28" s="135" t="s">
        <v>2455</v>
      </c>
      <c r="O28" s="134" t="s">
        <v>2457</v>
      </c>
      <c r="P28" s="148" t="s">
        <v>2593</v>
      </c>
      <c r="Q28" s="148" t="s">
        <v>2426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3335887331</v>
      </c>
      <c r="C29" s="136">
        <v>44330.617800925924</v>
      </c>
      <c r="D29" s="136" t="s">
        <v>2180</v>
      </c>
      <c r="E29" s="124">
        <v>225</v>
      </c>
      <c r="F29" s="147" t="str">
        <f>VLOOKUP(E29,VIP!$A$2:$O13200,2,0)</f>
        <v>DRBR225</v>
      </c>
      <c r="G29" s="134" t="str">
        <f>VLOOKUP(E29,'LISTADO ATM'!$A$2:$B$897,2,0)</f>
        <v xml:space="preserve">ATM S/M Nacional Arroyo Hondo </v>
      </c>
      <c r="H29" s="134" t="str">
        <f>VLOOKUP(E29,VIP!$A$2:$O18063,7,FALSE)</f>
        <v>Si</v>
      </c>
      <c r="I29" s="134" t="str">
        <f>VLOOKUP(E29,VIP!$A$2:$O10028,8,FALSE)</f>
        <v>Si</v>
      </c>
      <c r="J29" s="134" t="str">
        <f>VLOOKUP(E29,VIP!$A$2:$O9978,8,FALSE)</f>
        <v>Si</v>
      </c>
      <c r="K29" s="134" t="str">
        <f>VLOOKUP(E29,VIP!$A$2:$O13552,6,0)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48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3335887338</v>
      </c>
      <c r="C30" s="136">
        <v>44330.620868055557</v>
      </c>
      <c r="D30" s="136" t="s">
        <v>2180</v>
      </c>
      <c r="E30" s="124">
        <v>577</v>
      </c>
      <c r="F30" s="147" t="str">
        <f>VLOOKUP(E30,VIP!$A$2:$O13199,2,0)</f>
        <v>DRBR173</v>
      </c>
      <c r="G30" s="134" t="str">
        <f>VLOOKUP(E30,'LISTADO ATM'!$A$2:$B$897,2,0)</f>
        <v xml:space="preserve">ATM Olé Ave. Duarte </v>
      </c>
      <c r="H30" s="134" t="str">
        <f>VLOOKUP(E30,VIP!$A$2:$O18062,7,FALSE)</f>
        <v>Si</v>
      </c>
      <c r="I30" s="134" t="str">
        <f>VLOOKUP(E30,VIP!$A$2:$O10027,8,FALSE)</f>
        <v>Si</v>
      </c>
      <c r="J30" s="134" t="str">
        <f>VLOOKUP(E30,VIP!$A$2:$O9977,8,FALSE)</f>
        <v>Si</v>
      </c>
      <c r="K30" s="134" t="str">
        <f>VLOOKUP(E30,VIP!$A$2:$O13551,6,0)</f>
        <v>SI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48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3335887383</v>
      </c>
      <c r="C31" s="136">
        <v>44330.628472222219</v>
      </c>
      <c r="D31" s="136" t="s">
        <v>2451</v>
      </c>
      <c r="E31" s="124">
        <v>793</v>
      </c>
      <c r="F31" s="147" t="str">
        <f>VLOOKUP(E31,VIP!$A$2:$O13053,2,0)</f>
        <v>DRBR793</v>
      </c>
      <c r="G31" s="134" t="str">
        <f>VLOOKUP(E31,'LISTADO ATM'!$A$2:$B$897,2,0)</f>
        <v xml:space="preserve">ATM Centro de Caja Agora Mall </v>
      </c>
      <c r="H31" s="134" t="str">
        <f>VLOOKUP(E31,VIP!$A$2:$O17929,7,FALSE)</f>
        <v>Si</v>
      </c>
      <c r="I31" s="134" t="str">
        <f>VLOOKUP(E31,VIP!$A$2:$O9894,8,FALSE)</f>
        <v>Si</v>
      </c>
      <c r="J31" s="134" t="str">
        <f>VLOOKUP(E31,VIP!$A$2:$O9844,8,FALSE)</f>
        <v>Si</v>
      </c>
      <c r="K31" s="134" t="str">
        <f>VLOOKUP(E31,VIP!$A$2:$O13418,6,0)</f>
        <v>NO</v>
      </c>
      <c r="L31" s="125" t="s">
        <v>2578</v>
      </c>
      <c r="M31" s="135" t="s">
        <v>2448</v>
      </c>
      <c r="N31" s="135" t="s">
        <v>2455</v>
      </c>
      <c r="O31" s="134" t="s">
        <v>2456</v>
      </c>
      <c r="P31" s="137"/>
      <c r="Q31" s="135" t="s">
        <v>2578</v>
      </c>
    </row>
    <row r="32" spans="1:17" s="96" customFormat="1" ht="18" x14ac:dyDescent="0.25">
      <c r="A32" s="134" t="str">
        <f>VLOOKUP(E32,'LISTADO ATM'!$A$2:$C$898,3,0)</f>
        <v>ESTE</v>
      </c>
      <c r="B32" s="129">
        <v>3335887638</v>
      </c>
      <c r="C32" s="136">
        <v>44330.713020833333</v>
      </c>
      <c r="D32" s="136" t="s">
        <v>2451</v>
      </c>
      <c r="E32" s="124">
        <v>213</v>
      </c>
      <c r="F32" s="147" t="str">
        <f>VLOOKUP(E32,VIP!$A$2:$O13206,2,0)</f>
        <v>DRBR213</v>
      </c>
      <c r="G32" s="134" t="str">
        <f>VLOOKUP(E32,'LISTADO ATM'!$A$2:$B$897,2,0)</f>
        <v xml:space="preserve">ATM Almacenes Iberia (La Romana) </v>
      </c>
      <c r="H32" s="134" t="str">
        <f>VLOOKUP(E32,VIP!$A$2:$O18069,7,FALSE)</f>
        <v>Si</v>
      </c>
      <c r="I32" s="134" t="str">
        <f>VLOOKUP(E32,VIP!$A$2:$O10034,8,FALSE)</f>
        <v>Si</v>
      </c>
      <c r="J32" s="134" t="str">
        <f>VLOOKUP(E32,VIP!$A$2:$O9984,8,FALSE)</f>
        <v>Si</v>
      </c>
      <c r="K32" s="134" t="str">
        <f>VLOOKUP(E32,VIP!$A$2:$O13558,6,0)</f>
        <v>NO</v>
      </c>
      <c r="L32" s="125" t="s">
        <v>2444</v>
      </c>
      <c r="M32" s="152" t="s">
        <v>2579</v>
      </c>
      <c r="N32" s="152" t="s">
        <v>2588</v>
      </c>
      <c r="O32" s="134" t="s">
        <v>2456</v>
      </c>
      <c r="P32" s="137"/>
      <c r="Q32" s="153">
        <v>44331.488194444442</v>
      </c>
    </row>
    <row r="33" spans="1:17" s="96" customFormat="1" ht="18" x14ac:dyDescent="0.25">
      <c r="A33" s="134" t="str">
        <f>VLOOKUP(E33,'LISTADO ATM'!$A$2:$C$898,3,0)</f>
        <v>NORTE</v>
      </c>
      <c r="B33" s="129">
        <v>3335887639</v>
      </c>
      <c r="C33" s="136">
        <v>44330.714641203704</v>
      </c>
      <c r="D33" s="136" t="s">
        <v>2474</v>
      </c>
      <c r="E33" s="124">
        <v>63</v>
      </c>
      <c r="F33" s="147" t="str">
        <f>VLOOKUP(E33,VIP!$A$2:$O13205,2,0)</f>
        <v>DRBR063</v>
      </c>
      <c r="G33" s="134" t="str">
        <f>VLOOKUP(E33,'LISTADO ATM'!$A$2:$B$897,2,0)</f>
        <v xml:space="preserve">ATM Oficina Villa Vásquez (Montecristi) </v>
      </c>
      <c r="H33" s="134" t="str">
        <f>VLOOKUP(E33,VIP!$A$2:$O18068,7,FALSE)</f>
        <v>Si</v>
      </c>
      <c r="I33" s="134" t="str">
        <f>VLOOKUP(E33,VIP!$A$2:$O10033,8,FALSE)</f>
        <v>Si</v>
      </c>
      <c r="J33" s="134" t="str">
        <f>VLOOKUP(E33,VIP!$A$2:$O9983,8,FALSE)</f>
        <v>Si</v>
      </c>
      <c r="K33" s="134" t="str">
        <f>VLOOKUP(E33,VIP!$A$2:$O13557,6,0)</f>
        <v>NO</v>
      </c>
      <c r="L33" s="125" t="s">
        <v>2418</v>
      </c>
      <c r="M33" s="152" t="s">
        <v>2579</v>
      </c>
      <c r="N33" s="152" t="s">
        <v>2588</v>
      </c>
      <c r="O33" s="134" t="s">
        <v>2475</v>
      </c>
      <c r="P33" s="137"/>
      <c r="Q33" s="153">
        <v>44332.663194444445</v>
      </c>
    </row>
    <row r="34" spans="1:17" s="96" customFormat="1" ht="18" x14ac:dyDescent="0.25">
      <c r="A34" s="134" t="str">
        <f>VLOOKUP(E34,'LISTADO ATM'!$A$2:$C$898,3,0)</f>
        <v>NORTE</v>
      </c>
      <c r="B34" s="129">
        <v>3335887661</v>
      </c>
      <c r="C34" s="136">
        <v>44330.733587962961</v>
      </c>
      <c r="D34" s="136" t="s">
        <v>2181</v>
      </c>
      <c r="E34" s="124">
        <v>228</v>
      </c>
      <c r="F34" s="147" t="str">
        <f>VLOOKUP(E34,VIP!$A$2:$O13204,2,0)</f>
        <v>DRBR228</v>
      </c>
      <c r="G34" s="134" t="str">
        <f>VLOOKUP(E34,'LISTADO ATM'!$A$2:$B$897,2,0)</f>
        <v xml:space="preserve">ATM Oficina SAJOMA </v>
      </c>
      <c r="H34" s="134" t="str">
        <f>VLOOKUP(E34,VIP!$A$2:$O18067,7,FALSE)</f>
        <v>Si</v>
      </c>
      <c r="I34" s="134" t="str">
        <f>VLOOKUP(E34,VIP!$A$2:$O10032,8,FALSE)</f>
        <v>Si</v>
      </c>
      <c r="J34" s="134" t="str">
        <f>VLOOKUP(E34,VIP!$A$2:$O9982,8,FALSE)</f>
        <v>Si</v>
      </c>
      <c r="K34" s="134" t="str">
        <f>VLOOKUP(E34,VIP!$A$2:$O13556,6,0)</f>
        <v>NO</v>
      </c>
      <c r="L34" s="125" t="s">
        <v>2470</v>
      </c>
      <c r="M34" s="152" t="s">
        <v>2579</v>
      </c>
      <c r="N34" s="152" t="s">
        <v>2588</v>
      </c>
      <c r="O34" s="134" t="s">
        <v>2483</v>
      </c>
      <c r="P34" s="137"/>
      <c r="Q34" s="153">
        <v>44333.663194444445</v>
      </c>
    </row>
    <row r="35" spans="1:17" s="96" customFormat="1" ht="18" x14ac:dyDescent="0.25">
      <c r="A35" s="134" t="str">
        <f>VLOOKUP(E35,'LISTADO ATM'!$A$2:$C$898,3,0)</f>
        <v>NORTE</v>
      </c>
      <c r="B35" s="129">
        <v>3335887674</v>
      </c>
      <c r="C35" s="136">
        <v>44330.755335648151</v>
      </c>
      <c r="D35" s="136" t="s">
        <v>2181</v>
      </c>
      <c r="E35" s="124">
        <v>840</v>
      </c>
      <c r="F35" s="147" t="str">
        <f>VLOOKUP(E35,VIP!$A$2:$O13203,2,0)</f>
        <v>DRBR840</v>
      </c>
      <c r="G35" s="134" t="str">
        <f>VLOOKUP(E35,'LISTADO ATM'!$A$2:$B$897,2,0)</f>
        <v xml:space="preserve">ATM PUCMM (Santiago) </v>
      </c>
      <c r="H35" s="134" t="str">
        <f>VLOOKUP(E35,VIP!$A$2:$O18066,7,FALSE)</f>
        <v>Si</v>
      </c>
      <c r="I35" s="134" t="str">
        <f>VLOOKUP(E35,VIP!$A$2:$O10031,8,FALSE)</f>
        <v>Si</v>
      </c>
      <c r="J35" s="134" t="str">
        <f>VLOOKUP(E35,VIP!$A$2:$O9981,8,FALSE)</f>
        <v>Si</v>
      </c>
      <c r="K35" s="134" t="str">
        <f>VLOOKUP(E35,VIP!$A$2:$O13555,6,0)</f>
        <v>NO</v>
      </c>
      <c r="L35" s="125" t="s">
        <v>2421</v>
      </c>
      <c r="M35" s="152" t="s">
        <v>2579</v>
      </c>
      <c r="N35" s="152" t="s">
        <v>2588</v>
      </c>
      <c r="O35" s="134" t="s">
        <v>2575</v>
      </c>
      <c r="P35" s="137"/>
      <c r="Q35" s="153">
        <v>44334.663194444445</v>
      </c>
    </row>
    <row r="36" spans="1:17" s="96" customFormat="1" ht="18" x14ac:dyDescent="0.25">
      <c r="A36" s="134" t="str">
        <f>VLOOKUP(E36,'LISTADO ATM'!$A$2:$C$898,3,0)</f>
        <v>SUR</v>
      </c>
      <c r="B36" s="129">
        <v>3335887676</v>
      </c>
      <c r="C36" s="136">
        <v>44330.757939814815</v>
      </c>
      <c r="D36" s="136" t="s">
        <v>2180</v>
      </c>
      <c r="E36" s="124">
        <v>677</v>
      </c>
      <c r="F36" s="147" t="str">
        <f>VLOOKUP(E36,VIP!$A$2:$O13202,2,0)</f>
        <v>DRBR677</v>
      </c>
      <c r="G36" s="134" t="str">
        <f>VLOOKUP(E36,'LISTADO ATM'!$A$2:$B$897,2,0)</f>
        <v>ATM PBG Villa Jaragua</v>
      </c>
      <c r="H36" s="134" t="str">
        <f>VLOOKUP(E36,VIP!$A$2:$O18065,7,FALSE)</f>
        <v>Si</v>
      </c>
      <c r="I36" s="134" t="str">
        <f>VLOOKUP(E36,VIP!$A$2:$O10030,8,FALSE)</f>
        <v>Si</v>
      </c>
      <c r="J36" s="134" t="str">
        <f>VLOOKUP(E36,VIP!$A$2:$O9980,8,FALSE)</f>
        <v>Si</v>
      </c>
      <c r="K36" s="134" t="str">
        <f>VLOOKUP(E36,VIP!$A$2:$O13554,6,0)</f>
        <v>SI</v>
      </c>
      <c r="L36" s="125" t="s">
        <v>2421</v>
      </c>
      <c r="M36" s="135" t="s">
        <v>2448</v>
      </c>
      <c r="N36" s="135" t="s">
        <v>2455</v>
      </c>
      <c r="O36" s="134" t="s">
        <v>2457</v>
      </c>
      <c r="P36" s="137"/>
      <c r="Q36" s="135" t="s">
        <v>2421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3335887677</v>
      </c>
      <c r="C37" s="136">
        <v>44330.764236111114</v>
      </c>
      <c r="D37" s="136" t="s">
        <v>2180</v>
      </c>
      <c r="E37" s="124">
        <v>527</v>
      </c>
      <c r="F37" s="147" t="str">
        <f>VLOOKUP(E37,VIP!$A$2:$O13201,2,0)</f>
        <v>DRBR527</v>
      </c>
      <c r="G37" s="134" t="str">
        <f>VLOOKUP(E37,'LISTADO ATM'!$A$2:$B$897,2,0)</f>
        <v>ATM Oficina Zona Oriental II</v>
      </c>
      <c r="H37" s="134" t="str">
        <f>VLOOKUP(E37,VIP!$A$2:$O18064,7,FALSE)</f>
        <v>Si</v>
      </c>
      <c r="I37" s="134" t="str">
        <f>VLOOKUP(E37,VIP!$A$2:$O10029,8,FALSE)</f>
        <v>Si</v>
      </c>
      <c r="J37" s="134" t="str">
        <f>VLOOKUP(E37,VIP!$A$2:$O9979,8,FALSE)</f>
        <v>Si</v>
      </c>
      <c r="K37" s="134" t="str">
        <f>VLOOKUP(E37,VIP!$A$2:$O13553,6,0)</f>
        <v>SI</v>
      </c>
      <c r="L37" s="125" t="s">
        <v>2219</v>
      </c>
      <c r="M37" s="152" t="s">
        <v>2579</v>
      </c>
      <c r="N37" s="135" t="s">
        <v>2455</v>
      </c>
      <c r="O37" s="134" t="s">
        <v>2457</v>
      </c>
      <c r="P37" s="137"/>
      <c r="Q37" s="153">
        <v>44331.525000000001</v>
      </c>
    </row>
    <row r="38" spans="1:17" s="96" customFormat="1" ht="18" x14ac:dyDescent="0.25">
      <c r="A38" s="134" t="str">
        <f>VLOOKUP(E38,'LISTADO ATM'!$A$2:$C$898,3,0)</f>
        <v>SUR</v>
      </c>
      <c r="B38" s="129">
        <v>3335887679</v>
      </c>
      <c r="C38" s="136">
        <v>44330.766724537039</v>
      </c>
      <c r="D38" s="136" t="s">
        <v>2180</v>
      </c>
      <c r="E38" s="124">
        <v>6</v>
      </c>
      <c r="F38" s="147" t="str">
        <f>VLOOKUP(E38,VIP!$A$2:$O13200,2,0)</f>
        <v>DRBR006</v>
      </c>
      <c r="G38" s="134" t="str">
        <f>VLOOKUP(E38,'LISTADO ATM'!$A$2:$B$897,2,0)</f>
        <v xml:space="preserve">ATM Plaza WAO San Juan </v>
      </c>
      <c r="H38" s="134" t="str">
        <f>VLOOKUP(E38,VIP!$A$2:$O18063,7,FALSE)</f>
        <v>N/A</v>
      </c>
      <c r="I38" s="134" t="str">
        <f>VLOOKUP(E38,VIP!$A$2:$O10028,8,FALSE)</f>
        <v>N/A</v>
      </c>
      <c r="J38" s="134" t="str">
        <f>VLOOKUP(E38,VIP!$A$2:$O9978,8,FALSE)</f>
        <v>N/A</v>
      </c>
      <c r="K38" s="134" t="str">
        <f>VLOOKUP(E38,VIP!$A$2:$O13552,6,0)</f>
        <v/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37"/>
      <c r="Q38" s="135" t="s">
        <v>2219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3335887680</v>
      </c>
      <c r="C39" s="136">
        <v>44330.767928240741</v>
      </c>
      <c r="D39" s="136" t="s">
        <v>2180</v>
      </c>
      <c r="E39" s="124">
        <v>790</v>
      </c>
      <c r="F39" s="147" t="str">
        <f>VLOOKUP(E39,VIP!$A$2:$O13199,2,0)</f>
        <v>DRBR16I</v>
      </c>
      <c r="G39" s="134" t="str">
        <f>VLOOKUP(E39,'LISTADO ATM'!$A$2:$B$897,2,0)</f>
        <v xml:space="preserve">ATM Oficina Bella Vista Mall I </v>
      </c>
      <c r="H39" s="134" t="str">
        <f>VLOOKUP(E39,VIP!$A$2:$O18062,7,FALSE)</f>
        <v>Si</v>
      </c>
      <c r="I39" s="134" t="str">
        <f>VLOOKUP(E39,VIP!$A$2:$O10027,8,FALSE)</f>
        <v>Si</v>
      </c>
      <c r="J39" s="134" t="str">
        <f>VLOOKUP(E39,VIP!$A$2:$O9977,8,FALSE)</f>
        <v>Si</v>
      </c>
      <c r="K39" s="134" t="str">
        <f>VLOOKUP(E39,VIP!$A$2:$O13551,6,0)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s="96" customFormat="1" ht="18" x14ac:dyDescent="0.25">
      <c r="A40" s="134" t="str">
        <f>VLOOKUP(E40,'LISTADO ATM'!$A$2:$C$898,3,0)</f>
        <v>DISTRITO NACIONAL</v>
      </c>
      <c r="B40" s="129">
        <v>3335887682</v>
      </c>
      <c r="C40" s="136">
        <v>44330.770196759258</v>
      </c>
      <c r="D40" s="136" t="s">
        <v>2180</v>
      </c>
      <c r="E40" s="124">
        <v>642</v>
      </c>
      <c r="F40" s="147" t="str">
        <f>VLOOKUP(E40,VIP!$A$2:$O13198,2,0)</f>
        <v>DRBR24O</v>
      </c>
      <c r="G40" s="134" t="str">
        <f>VLOOKUP(E40,'LISTADO ATM'!$A$2:$B$897,2,0)</f>
        <v xml:space="preserve">ATM OMSA Sto. Dgo. </v>
      </c>
      <c r="H40" s="134" t="str">
        <f>VLOOKUP(E40,VIP!$A$2:$O18061,7,FALSE)</f>
        <v>Si</v>
      </c>
      <c r="I40" s="134" t="str">
        <f>VLOOKUP(E40,VIP!$A$2:$O10026,8,FALSE)</f>
        <v>Si</v>
      </c>
      <c r="J40" s="134" t="str">
        <f>VLOOKUP(E40,VIP!$A$2:$O9976,8,FALSE)</f>
        <v>Si</v>
      </c>
      <c r="K40" s="134" t="str">
        <f>VLOOKUP(E40,VIP!$A$2:$O13550,6,0)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3335887684</v>
      </c>
      <c r="C41" s="136">
        <v>44330.772928240738</v>
      </c>
      <c r="D41" s="136" t="s">
        <v>2180</v>
      </c>
      <c r="E41" s="124">
        <v>516</v>
      </c>
      <c r="F41" s="147" t="str">
        <f>VLOOKUP(E41,VIP!$A$2:$O13197,2,0)</f>
        <v>DRBR516</v>
      </c>
      <c r="G41" s="134" t="str">
        <f>VLOOKUP(E41,'LISTADO ATM'!$A$2:$B$897,2,0)</f>
        <v xml:space="preserve">ATM Oficina Gascue </v>
      </c>
      <c r="H41" s="134" t="str">
        <f>VLOOKUP(E41,VIP!$A$2:$O18060,7,FALSE)</f>
        <v>Si</v>
      </c>
      <c r="I41" s="134" t="str">
        <f>VLOOKUP(E41,VIP!$A$2:$O10025,8,FALSE)</f>
        <v>Si</v>
      </c>
      <c r="J41" s="134" t="str">
        <f>VLOOKUP(E41,VIP!$A$2:$O9975,8,FALSE)</f>
        <v>Si</v>
      </c>
      <c r="K41" s="134" t="str">
        <f>VLOOKUP(E41,VIP!$A$2:$O13549,6,0)</f>
        <v>SI</v>
      </c>
      <c r="L41" s="125" t="s">
        <v>2245</v>
      </c>
      <c r="M41" s="135" t="s">
        <v>2448</v>
      </c>
      <c r="N41" s="135" t="s">
        <v>2455</v>
      </c>
      <c r="O41" s="134" t="s">
        <v>2457</v>
      </c>
      <c r="P41" s="137"/>
      <c r="Q41" s="135" t="s">
        <v>2245</v>
      </c>
    </row>
    <row r="42" spans="1:17" s="96" customFormat="1" ht="18" x14ac:dyDescent="0.25">
      <c r="A42" s="134" t="str">
        <f>VLOOKUP(E42,'LISTADO ATM'!$A$2:$C$898,3,0)</f>
        <v>SUR</v>
      </c>
      <c r="B42" s="129">
        <v>3335887698</v>
      </c>
      <c r="C42" s="136">
        <v>44330.824212962965</v>
      </c>
      <c r="D42" s="136" t="s">
        <v>2451</v>
      </c>
      <c r="E42" s="124">
        <v>783</v>
      </c>
      <c r="F42" s="147" t="str">
        <f>VLOOKUP(E42,VIP!$A$2:$O13063,2,0)</f>
        <v>DRBR303</v>
      </c>
      <c r="G42" s="134" t="str">
        <f>VLOOKUP(E42,'LISTADO ATM'!$A$2:$B$897,2,0)</f>
        <v xml:space="preserve">ATM Autobanco Alfa y Omega (Barahona) </v>
      </c>
      <c r="H42" s="134" t="str">
        <f>VLOOKUP(E42,VIP!$A$2:$O17939,7,FALSE)</f>
        <v>Si</v>
      </c>
      <c r="I42" s="134" t="str">
        <f>VLOOKUP(E42,VIP!$A$2:$O9904,8,FALSE)</f>
        <v>Si</v>
      </c>
      <c r="J42" s="134" t="str">
        <f>VLOOKUP(E42,VIP!$A$2:$O9854,8,FALSE)</f>
        <v>Si</v>
      </c>
      <c r="K42" s="134" t="str">
        <f>VLOOKUP(E42,VIP!$A$2:$O13428,6,0)</f>
        <v>NO</v>
      </c>
      <c r="L42" s="125" t="s">
        <v>2418</v>
      </c>
      <c r="M42" s="152" t="s">
        <v>2579</v>
      </c>
      <c r="N42" s="152" t="s">
        <v>2588</v>
      </c>
      <c r="O42" s="134" t="s">
        <v>2456</v>
      </c>
      <c r="P42" s="137"/>
      <c r="Q42" s="153">
        <v>44331.415277777778</v>
      </c>
    </row>
    <row r="43" spans="1:17" s="96" customFormat="1" ht="18" x14ac:dyDescent="0.25">
      <c r="A43" s="134" t="str">
        <f>VLOOKUP(E43,'LISTADO ATM'!$A$2:$C$898,3,0)</f>
        <v>ESTE</v>
      </c>
      <c r="B43" s="129">
        <v>3335887699</v>
      </c>
      <c r="C43" s="136">
        <v>44330.825648148151</v>
      </c>
      <c r="D43" s="136" t="s">
        <v>2451</v>
      </c>
      <c r="E43" s="124">
        <v>660</v>
      </c>
      <c r="F43" s="147" t="str">
        <f>VLOOKUP(E43,VIP!$A$2:$O13062,2,0)</f>
        <v>DRBR660</v>
      </c>
      <c r="G43" s="134" t="str">
        <f>VLOOKUP(E43,'LISTADO ATM'!$A$2:$B$897,2,0)</f>
        <v>ATM Romana Norte II</v>
      </c>
      <c r="H43" s="134" t="str">
        <f>VLOOKUP(E43,VIP!$A$2:$O17938,7,FALSE)</f>
        <v>N/A</v>
      </c>
      <c r="I43" s="134" t="str">
        <f>VLOOKUP(E43,VIP!$A$2:$O9903,8,FALSE)</f>
        <v>N/A</v>
      </c>
      <c r="J43" s="134" t="str">
        <f>VLOOKUP(E43,VIP!$A$2:$O9853,8,FALSE)</f>
        <v>N/A</v>
      </c>
      <c r="K43" s="134" t="str">
        <f>VLOOKUP(E43,VIP!$A$2:$O13427,6,0)</f>
        <v>N/A</v>
      </c>
      <c r="L43" s="125" t="s">
        <v>2418</v>
      </c>
      <c r="M43" s="152" t="s">
        <v>2579</v>
      </c>
      <c r="N43" s="135" t="s">
        <v>2455</v>
      </c>
      <c r="O43" s="134" t="s">
        <v>2456</v>
      </c>
      <c r="P43" s="137"/>
      <c r="Q43" s="153">
        <v>44331.513888888891</v>
      </c>
    </row>
    <row r="44" spans="1:17" s="96" customFormat="1" ht="18" x14ac:dyDescent="0.25">
      <c r="A44" s="134" t="str">
        <f>VLOOKUP(E44,'LISTADO ATM'!$A$2:$C$898,3,0)</f>
        <v>ESTE</v>
      </c>
      <c r="B44" s="129">
        <v>3335887700</v>
      </c>
      <c r="C44" s="136">
        <v>44330.827013888891</v>
      </c>
      <c r="D44" s="136" t="s">
        <v>2474</v>
      </c>
      <c r="E44" s="124">
        <v>268</v>
      </c>
      <c r="F44" s="147" t="str">
        <f>VLOOKUP(E44,VIP!$A$2:$O13061,2,0)</f>
        <v>DRBR268</v>
      </c>
      <c r="G44" s="134" t="str">
        <f>VLOOKUP(E44,'LISTADO ATM'!$A$2:$B$897,2,0)</f>
        <v xml:space="preserve">ATM Autobanco La Altagracia (Higuey) </v>
      </c>
      <c r="H44" s="134" t="str">
        <f>VLOOKUP(E44,VIP!$A$2:$O17937,7,FALSE)</f>
        <v>Si</v>
      </c>
      <c r="I44" s="134" t="str">
        <f>VLOOKUP(E44,VIP!$A$2:$O9902,8,FALSE)</f>
        <v>Si</v>
      </c>
      <c r="J44" s="134" t="str">
        <f>VLOOKUP(E44,VIP!$A$2:$O9852,8,FALSE)</f>
        <v>Si</v>
      </c>
      <c r="K44" s="134" t="str">
        <f>VLOOKUP(E44,VIP!$A$2:$O13426,6,0)</f>
        <v>NO</v>
      </c>
      <c r="L44" s="125" t="s">
        <v>2418</v>
      </c>
      <c r="M44" s="152" t="s">
        <v>2579</v>
      </c>
      <c r="N44" s="152" t="s">
        <v>2588</v>
      </c>
      <c r="O44" s="134" t="s">
        <v>2475</v>
      </c>
      <c r="P44" s="137"/>
      <c r="Q44" s="153">
        <v>44331.51458333333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3335887702</v>
      </c>
      <c r="C45" s="136">
        <v>44330.834537037037</v>
      </c>
      <c r="D45" s="136" t="s">
        <v>2451</v>
      </c>
      <c r="E45" s="124">
        <v>918</v>
      </c>
      <c r="F45" s="147" t="str">
        <f>VLOOKUP(E45,VIP!$A$2:$O13060,2,0)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VLOOKUP(E45,VIP!$A$2:$O17936,7,FALSE)</f>
        <v>Si</v>
      </c>
      <c r="I45" s="134" t="str">
        <f>VLOOKUP(E45,VIP!$A$2:$O9901,8,FALSE)</f>
        <v>Si</v>
      </c>
      <c r="J45" s="134" t="str">
        <f>VLOOKUP(E45,VIP!$A$2:$O9851,8,FALSE)</f>
        <v>Si</v>
      </c>
      <c r="K45" s="134" t="str">
        <f>VLOOKUP(E45,VIP!$A$2:$O13425,6,0)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3335887704</v>
      </c>
      <c r="C46" s="136">
        <v>44330.880162037036</v>
      </c>
      <c r="D46" s="136" t="s">
        <v>2451</v>
      </c>
      <c r="E46" s="124">
        <v>192</v>
      </c>
      <c r="F46" s="147" t="str">
        <f>VLOOKUP(E46,VIP!$A$2:$O13059,2,0)</f>
        <v>DRBR192</v>
      </c>
      <c r="G46" s="134" t="str">
        <f>VLOOKUP(E46,'LISTADO ATM'!$A$2:$B$897,2,0)</f>
        <v xml:space="preserve">ATM Autobanco Luperón II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2418</v>
      </c>
      <c r="M46" s="152" t="s">
        <v>2579</v>
      </c>
      <c r="N46" s="135" t="s">
        <v>2455</v>
      </c>
      <c r="O46" s="134" t="s">
        <v>2456</v>
      </c>
      <c r="P46" s="137"/>
      <c r="Q46" s="153">
        <v>44331.487500000003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3335887707</v>
      </c>
      <c r="C47" s="136">
        <v>44330.908495370371</v>
      </c>
      <c r="D47" s="136" t="s">
        <v>2451</v>
      </c>
      <c r="E47" s="124">
        <v>441</v>
      </c>
      <c r="F47" s="147" t="str">
        <f>VLOOKUP(E47,VIP!$A$2:$O13058,2,0)</f>
        <v>DRBR441</v>
      </c>
      <c r="G47" s="134" t="str">
        <f>VLOOKUP(E47,'LISTADO ATM'!$A$2:$B$897,2,0)</f>
        <v>ATM Estacion de Servicio Romulo Betancour</v>
      </c>
      <c r="H47" s="134" t="str">
        <f>VLOOKUP(E47,VIP!$A$2:$O17934,7,FALSE)</f>
        <v>NO</v>
      </c>
      <c r="I47" s="134" t="str">
        <f>VLOOKUP(E47,VIP!$A$2:$O9899,8,FALSE)</f>
        <v>NO</v>
      </c>
      <c r="J47" s="134" t="str">
        <f>VLOOKUP(E47,VIP!$A$2:$O9849,8,FALSE)</f>
        <v>NO</v>
      </c>
      <c r="K47" s="134" t="str">
        <f>VLOOKUP(E47,VIP!$A$2:$O13423,6,0)</f>
        <v>NO</v>
      </c>
      <c r="L47" s="125" t="s">
        <v>2418</v>
      </c>
      <c r="M47" s="152" t="s">
        <v>2579</v>
      </c>
      <c r="N47" s="135" t="s">
        <v>2455</v>
      </c>
      <c r="O47" s="134" t="s">
        <v>2456</v>
      </c>
      <c r="P47" s="137"/>
      <c r="Q47" s="153">
        <v>44331.51458333333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3335887709</v>
      </c>
      <c r="C48" s="136">
        <v>44330.910266203704</v>
      </c>
      <c r="D48" s="136" t="s">
        <v>2451</v>
      </c>
      <c r="E48" s="124">
        <v>438</v>
      </c>
      <c r="F48" s="147" t="str">
        <f>VLOOKUP(E48,VIP!$A$2:$O13057,2,0)</f>
        <v>DRBR438</v>
      </c>
      <c r="G48" s="134" t="str">
        <f>VLOOKUP(E48,'LISTADO ATM'!$A$2:$B$897,2,0)</f>
        <v xml:space="preserve">ATM Autobanco Torre IV </v>
      </c>
      <c r="H48" s="134" t="str">
        <f>VLOOKUP(E48,VIP!$A$2:$O17933,7,FALSE)</f>
        <v>Si</v>
      </c>
      <c r="I48" s="134" t="str">
        <f>VLOOKUP(E48,VIP!$A$2:$O9898,8,FALSE)</f>
        <v>Si</v>
      </c>
      <c r="J48" s="134" t="str">
        <f>VLOOKUP(E48,VIP!$A$2:$O9848,8,FALSE)</f>
        <v>Si</v>
      </c>
      <c r="K48" s="134" t="str">
        <f>VLOOKUP(E48,VIP!$A$2:$O13422,6,0)</f>
        <v>SI</v>
      </c>
      <c r="L48" s="125" t="s">
        <v>2418</v>
      </c>
      <c r="M48" s="152" t="s">
        <v>2579</v>
      </c>
      <c r="N48" s="135" t="s">
        <v>2455</v>
      </c>
      <c r="O48" s="134" t="s">
        <v>2456</v>
      </c>
      <c r="P48" s="137"/>
      <c r="Q48" s="153">
        <v>44331.494444444441</v>
      </c>
    </row>
    <row r="49" spans="1:17" s="96" customFormat="1" ht="18" x14ac:dyDescent="0.25">
      <c r="A49" s="134" t="str">
        <f>VLOOKUP(E49,'LISTADO ATM'!$A$2:$C$898,3,0)</f>
        <v>NORTE</v>
      </c>
      <c r="B49" s="129">
        <v>3335887710</v>
      </c>
      <c r="C49" s="136">
        <v>44330.918865740743</v>
      </c>
      <c r="D49" s="136" t="s">
        <v>2181</v>
      </c>
      <c r="E49" s="124">
        <v>64</v>
      </c>
      <c r="F49" s="147" t="str">
        <f>VLOOKUP(E49,VIP!$A$2:$O13056,2,0)</f>
        <v>DRBR064</v>
      </c>
      <c r="G49" s="134" t="str">
        <f>VLOOKUP(E49,'LISTADO ATM'!$A$2:$B$897,2,0)</f>
        <v xml:space="preserve">ATM COOPALINA (Cotuí) </v>
      </c>
      <c r="H49" s="134" t="str">
        <f>VLOOKUP(E49,VIP!$A$2:$O17932,7,FALSE)</f>
        <v>Si</v>
      </c>
      <c r="I49" s="134" t="str">
        <f>VLOOKUP(E49,VIP!$A$2:$O9897,8,FALSE)</f>
        <v>Si</v>
      </c>
      <c r="J49" s="134" t="str">
        <f>VLOOKUP(E49,VIP!$A$2:$O9847,8,FALSE)</f>
        <v>Si</v>
      </c>
      <c r="K49" s="134" t="str">
        <f>VLOOKUP(E49,VIP!$A$2:$O13421,6,0)</f>
        <v>NO</v>
      </c>
      <c r="L49" s="125" t="s">
        <v>2245</v>
      </c>
      <c r="M49" s="152" t="s">
        <v>2579</v>
      </c>
      <c r="N49" s="152" t="s">
        <v>2588</v>
      </c>
      <c r="O49" s="134" t="s">
        <v>2575</v>
      </c>
      <c r="P49" s="137"/>
      <c r="Q49" s="153">
        <v>44331.491666666669</v>
      </c>
    </row>
    <row r="50" spans="1:17" s="96" customFormat="1" ht="18" x14ac:dyDescent="0.25">
      <c r="A50" s="134" t="str">
        <f>VLOOKUP(E50,'LISTADO ATM'!$A$2:$C$898,3,0)</f>
        <v>SUR</v>
      </c>
      <c r="B50" s="129">
        <v>3335887711</v>
      </c>
      <c r="C50" s="136">
        <v>44330.920127314814</v>
      </c>
      <c r="D50" s="136" t="s">
        <v>2180</v>
      </c>
      <c r="E50" s="124">
        <v>885</v>
      </c>
      <c r="F50" s="147" t="str">
        <f>VLOOKUP(E50,VIP!$A$2:$O13055,2,0)</f>
        <v>DRBR885</v>
      </c>
      <c r="G50" s="134" t="str">
        <f>VLOOKUP(E50,'LISTADO ATM'!$A$2:$B$897,2,0)</f>
        <v xml:space="preserve">ATM UNP Rancho Arriba 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2245</v>
      </c>
      <c r="M50" s="152" t="s">
        <v>2579</v>
      </c>
      <c r="N50" s="135" t="s">
        <v>2455</v>
      </c>
      <c r="O50" s="134" t="s">
        <v>2457</v>
      </c>
      <c r="P50" s="137"/>
      <c r="Q50" s="153">
        <v>44331.408333333333</v>
      </c>
    </row>
    <row r="51" spans="1:17" s="96" customFormat="1" ht="18" x14ac:dyDescent="0.25">
      <c r="A51" s="134" t="str">
        <f>VLOOKUP(E51,'LISTADO ATM'!$A$2:$C$898,3,0)</f>
        <v>SUR</v>
      </c>
      <c r="B51" s="129">
        <v>3335887712</v>
      </c>
      <c r="C51" s="136">
        <v>44330.921134259261</v>
      </c>
      <c r="D51" s="136" t="s">
        <v>2180</v>
      </c>
      <c r="E51" s="124">
        <v>619</v>
      </c>
      <c r="F51" s="149" t="str">
        <f>VLOOKUP(E51,VIP!$A$2:$O13054,2,0)</f>
        <v>DRBR619</v>
      </c>
      <c r="G51" s="134" t="str">
        <f>VLOOKUP(E51,'LISTADO ATM'!$A$2:$B$897,2,0)</f>
        <v xml:space="preserve">ATM Academia P.N. Hatillo (San Cristóbal) </v>
      </c>
      <c r="H51" s="134" t="str">
        <f>VLOOKUP(E51,VIP!$A$2:$O17930,7,FALSE)</f>
        <v>Si</v>
      </c>
      <c r="I51" s="134" t="str">
        <f>VLOOKUP(E51,VIP!$A$2:$O9895,8,FALSE)</f>
        <v>Si</v>
      </c>
      <c r="J51" s="134" t="str">
        <f>VLOOKUP(E51,VIP!$A$2:$O9845,8,FALSE)</f>
        <v>Si</v>
      </c>
      <c r="K51" s="134" t="str">
        <f>VLOOKUP(E51,VIP!$A$2:$O13419,6,0)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NORTE</v>
      </c>
      <c r="B52" s="129">
        <v>3335887713</v>
      </c>
      <c r="C52" s="136">
        <v>44330.924629629626</v>
      </c>
      <c r="D52" s="136" t="s">
        <v>2181</v>
      </c>
      <c r="E52" s="124">
        <v>315</v>
      </c>
      <c r="F52" s="149" t="str">
        <f>VLOOKUP(E52,VIP!$A$2:$O13053,2,0)</f>
        <v>DRBR315</v>
      </c>
      <c r="G52" s="134" t="str">
        <f>VLOOKUP(E52,'LISTADO ATM'!$A$2:$B$897,2,0)</f>
        <v xml:space="preserve">ATM Oficina Estrella Sadalá </v>
      </c>
      <c r="H52" s="134" t="str">
        <f>VLOOKUP(E52,VIP!$A$2:$O17929,7,FALSE)</f>
        <v>Si</v>
      </c>
      <c r="I52" s="134" t="str">
        <f>VLOOKUP(E52,VIP!$A$2:$O9894,8,FALSE)</f>
        <v>Si</v>
      </c>
      <c r="J52" s="134" t="str">
        <f>VLOOKUP(E52,VIP!$A$2:$O9844,8,FALSE)</f>
        <v>Si</v>
      </c>
      <c r="K52" s="134" t="str">
        <f>VLOOKUP(E52,VIP!$A$2:$O13418,6,0)</f>
        <v>NO</v>
      </c>
      <c r="L52" s="125" t="s">
        <v>2421</v>
      </c>
      <c r="M52" s="152" t="s">
        <v>2579</v>
      </c>
      <c r="N52" s="152" t="s">
        <v>2588</v>
      </c>
      <c r="O52" s="134" t="s">
        <v>2575</v>
      </c>
      <c r="P52" s="137"/>
      <c r="Q52" s="153">
        <v>44331.417361111111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3335887715</v>
      </c>
      <c r="C53" s="136">
        <v>44330.928124999999</v>
      </c>
      <c r="D53" s="136" t="s">
        <v>2180</v>
      </c>
      <c r="E53" s="124">
        <v>836</v>
      </c>
      <c r="F53" s="149" t="str">
        <f>VLOOKUP(E53,VIP!$A$2:$O13052,2,0)</f>
        <v>DRBR836</v>
      </c>
      <c r="G53" s="134" t="str">
        <f>VLOOKUP(E53,'LISTADO ATM'!$A$2:$B$897,2,0)</f>
        <v xml:space="preserve">ATM UNP Plaza Luperón </v>
      </c>
      <c r="H53" s="134" t="str">
        <f>VLOOKUP(E53,VIP!$A$2:$O17928,7,FALSE)</f>
        <v>Si</v>
      </c>
      <c r="I53" s="134" t="str">
        <f>VLOOKUP(E53,VIP!$A$2:$O9893,8,FALSE)</f>
        <v>Si</v>
      </c>
      <c r="J53" s="134" t="str">
        <f>VLOOKUP(E53,VIP!$A$2:$O9843,8,FALSE)</f>
        <v>Si</v>
      </c>
      <c r="K53" s="134" t="str">
        <f>VLOOKUP(E53,VIP!$A$2:$O13417,6,0)</f>
        <v>NO</v>
      </c>
      <c r="L53" s="125" t="s">
        <v>2470</v>
      </c>
      <c r="M53" s="152" t="s">
        <v>2579</v>
      </c>
      <c r="N53" s="135" t="s">
        <v>2455</v>
      </c>
      <c r="O53" s="134" t="s">
        <v>2457</v>
      </c>
      <c r="P53" s="137"/>
      <c r="Q53" s="153">
        <v>44331.512499999997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3335887716</v>
      </c>
      <c r="C54" s="136">
        <v>44330.984340277777</v>
      </c>
      <c r="D54" s="136" t="s">
        <v>2180</v>
      </c>
      <c r="E54" s="124">
        <v>858</v>
      </c>
      <c r="F54" s="149" t="str">
        <f>VLOOKUP(E54,VIP!$A$2:$O13067,2,0)</f>
        <v>DRBR858</v>
      </c>
      <c r="G54" s="134" t="str">
        <f>VLOOKUP(E54,'LISTADO ATM'!$A$2:$B$897,2,0)</f>
        <v xml:space="preserve">ATM Cooperativa Maestros (COOPNAMA) </v>
      </c>
      <c r="H54" s="134" t="str">
        <f>VLOOKUP(E54,VIP!$A$2:$O17943,7,FALSE)</f>
        <v>Si</v>
      </c>
      <c r="I54" s="134" t="str">
        <f>VLOOKUP(E54,VIP!$A$2:$O9908,8,FALSE)</f>
        <v>No</v>
      </c>
      <c r="J54" s="134" t="str">
        <f>VLOOKUP(E54,VIP!$A$2:$O9858,8,FALSE)</f>
        <v>No</v>
      </c>
      <c r="K54" s="134" t="str">
        <f>VLOOKUP(E54,VIP!$A$2:$O13432,6,0)</f>
        <v>NO</v>
      </c>
      <c r="L54" s="125" t="s">
        <v>2219</v>
      </c>
      <c r="M54" s="152" t="s">
        <v>2579</v>
      </c>
      <c r="N54" s="135" t="s">
        <v>2455</v>
      </c>
      <c r="O54" s="134" t="s">
        <v>2457</v>
      </c>
      <c r="P54" s="137"/>
      <c r="Q54" s="153">
        <v>44331.402777777781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3335887717</v>
      </c>
      <c r="C55" s="136">
        <v>44330.98841435185</v>
      </c>
      <c r="D55" s="136" t="s">
        <v>2180</v>
      </c>
      <c r="E55" s="124">
        <v>160</v>
      </c>
      <c r="F55" s="149" t="str">
        <f>VLOOKUP(E55,VIP!$A$2:$O13066,2,0)</f>
        <v>DRBR160</v>
      </c>
      <c r="G55" s="134" t="str">
        <f>VLOOKUP(E55,'LISTADO ATM'!$A$2:$B$897,2,0)</f>
        <v xml:space="preserve">ATM Oficina Herrera </v>
      </c>
      <c r="H55" s="134" t="str">
        <f>VLOOKUP(E55,VIP!$A$2:$O17942,7,FALSE)</f>
        <v>Si</v>
      </c>
      <c r="I55" s="134" t="str">
        <f>VLOOKUP(E55,VIP!$A$2:$O9907,8,FALSE)</f>
        <v>Si</v>
      </c>
      <c r="J55" s="134" t="str">
        <f>VLOOKUP(E55,VIP!$A$2:$O9857,8,FALSE)</f>
        <v>Si</v>
      </c>
      <c r="K55" s="134" t="str">
        <f>VLOOKUP(E55,VIP!$A$2:$O13431,6,0)</f>
        <v>NO</v>
      </c>
      <c r="L55" s="125" t="s">
        <v>2219</v>
      </c>
      <c r="M55" s="152" t="s">
        <v>2579</v>
      </c>
      <c r="N55" s="135" t="s">
        <v>2455</v>
      </c>
      <c r="O55" s="134" t="s">
        <v>2457</v>
      </c>
      <c r="P55" s="137"/>
      <c r="Q55" s="153">
        <v>44331.402777777781</v>
      </c>
    </row>
    <row r="56" spans="1:17" s="96" customFormat="1" ht="18" x14ac:dyDescent="0.25">
      <c r="A56" s="134" t="str">
        <f>VLOOKUP(E56,'LISTADO ATM'!$A$2:$C$898,3,0)</f>
        <v>NORTE</v>
      </c>
      <c r="B56" s="129">
        <v>3335887718</v>
      </c>
      <c r="C56" s="136">
        <v>44330.99</v>
      </c>
      <c r="D56" s="136" t="s">
        <v>2474</v>
      </c>
      <c r="E56" s="124">
        <v>431</v>
      </c>
      <c r="F56" s="149" t="str">
        <f>VLOOKUP(E56,VIP!$A$2:$O13065,2,0)</f>
        <v>DRBR583</v>
      </c>
      <c r="G56" s="134" t="str">
        <f>VLOOKUP(E56,'LISTADO ATM'!$A$2:$B$897,2,0)</f>
        <v xml:space="preserve">ATM Autoservicio Sol (Santiago) </v>
      </c>
      <c r="H56" s="134" t="str">
        <f>VLOOKUP(E56,VIP!$A$2:$O17941,7,FALSE)</f>
        <v>Si</v>
      </c>
      <c r="I56" s="134" t="str">
        <f>VLOOKUP(E56,VIP!$A$2:$O9906,8,FALSE)</f>
        <v>Si</v>
      </c>
      <c r="J56" s="134" t="str">
        <f>VLOOKUP(E56,VIP!$A$2:$O9856,8,FALSE)</f>
        <v>Si</v>
      </c>
      <c r="K56" s="134" t="str">
        <f>VLOOKUP(E56,VIP!$A$2:$O13430,6,0)</f>
        <v>SI</v>
      </c>
      <c r="L56" s="125" t="s">
        <v>2572</v>
      </c>
      <c r="M56" s="152" t="s">
        <v>2579</v>
      </c>
      <c r="N56" s="152" t="s">
        <v>2588</v>
      </c>
      <c r="O56" s="134" t="s">
        <v>2475</v>
      </c>
      <c r="P56" s="137"/>
      <c r="Q56" s="153">
        <v>44331.579861111109</v>
      </c>
    </row>
    <row r="57" spans="1:17" s="96" customFormat="1" ht="18" x14ac:dyDescent="0.25">
      <c r="A57" s="134" t="str">
        <f>VLOOKUP(E57,'LISTADO ATM'!$A$2:$C$898,3,0)</f>
        <v>SUR</v>
      </c>
      <c r="B57" s="129">
        <v>3335887719</v>
      </c>
      <c r="C57" s="136">
        <v>44330.991180555553</v>
      </c>
      <c r="D57" s="136" t="s">
        <v>2180</v>
      </c>
      <c r="E57" s="124">
        <v>50</v>
      </c>
      <c r="F57" s="149" t="str">
        <f>VLOOKUP(E57,VIP!$A$2:$O13064,2,0)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VLOOKUP(E57,VIP!$A$2:$O17940,7,FALSE)</f>
        <v>Si</v>
      </c>
      <c r="I57" s="134" t="str">
        <f>VLOOKUP(E57,VIP!$A$2:$O9905,8,FALSE)</f>
        <v>Si</v>
      </c>
      <c r="J57" s="134" t="str">
        <f>VLOOKUP(E57,VIP!$A$2:$O9855,8,FALSE)</f>
        <v>Si</v>
      </c>
      <c r="K57" s="134" t="str">
        <f>VLOOKUP(E57,VIP!$A$2:$O13429,6,0)</f>
        <v>NO</v>
      </c>
      <c r="L57" s="125" t="s">
        <v>2245</v>
      </c>
      <c r="M57" s="152" t="s">
        <v>2579</v>
      </c>
      <c r="N57" s="135" t="s">
        <v>2455</v>
      </c>
      <c r="O57" s="134" t="s">
        <v>2457</v>
      </c>
      <c r="P57" s="137"/>
      <c r="Q57" s="153">
        <v>44331.408333333333</v>
      </c>
    </row>
    <row r="58" spans="1:17" s="96" customFormat="1" ht="18" x14ac:dyDescent="0.25">
      <c r="A58" s="134" t="str">
        <f>VLOOKUP(E58,'LISTADO ATM'!$A$2:$C$898,3,0)</f>
        <v>NORTE</v>
      </c>
      <c r="B58" s="129">
        <v>3335887720</v>
      </c>
      <c r="C58" s="136">
        <v>44330.997395833336</v>
      </c>
      <c r="D58" s="136" t="s">
        <v>2181</v>
      </c>
      <c r="E58" s="124">
        <v>689</v>
      </c>
      <c r="F58" s="149" t="str">
        <f>VLOOKUP(E58,VIP!$A$2:$O13063,2,0)</f>
        <v>DRBR689</v>
      </c>
      <c r="G58" s="134" t="str">
        <f>VLOOKUP(E58,'LISTADO ATM'!$A$2:$B$897,2,0)</f>
        <v>ATM Eco Petroleo Villa Gonzalez</v>
      </c>
      <c r="H58" s="134" t="str">
        <f>VLOOKUP(E58,VIP!$A$2:$O17939,7,FALSE)</f>
        <v>NO</v>
      </c>
      <c r="I58" s="134" t="str">
        <f>VLOOKUP(E58,VIP!$A$2:$O9904,8,FALSE)</f>
        <v>NO</v>
      </c>
      <c r="J58" s="134" t="str">
        <f>VLOOKUP(E58,VIP!$A$2:$O9854,8,FALSE)</f>
        <v>NO</v>
      </c>
      <c r="K58" s="134" t="str">
        <f>VLOOKUP(E58,VIP!$A$2:$O13428,6,0)</f>
        <v>NO</v>
      </c>
      <c r="L58" s="125" t="s">
        <v>2245</v>
      </c>
      <c r="M58" s="152" t="s">
        <v>2579</v>
      </c>
      <c r="N58" s="152" t="s">
        <v>2588</v>
      </c>
      <c r="O58" s="134" t="s">
        <v>2483</v>
      </c>
      <c r="P58" s="137"/>
      <c r="Q58" s="153">
        <v>44331.322916666664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3335887722</v>
      </c>
      <c r="C59" s="136">
        <v>44331.021678240744</v>
      </c>
      <c r="D59" s="136" t="s">
        <v>2451</v>
      </c>
      <c r="E59" s="124">
        <v>676</v>
      </c>
      <c r="F59" s="149" t="str">
        <f>VLOOKUP(E59,VIP!$A$2:$O13062,2,0)</f>
        <v>DRBR676</v>
      </c>
      <c r="G59" s="134" t="str">
        <f>VLOOKUP(E59,'LISTADO ATM'!$A$2:$B$897,2,0)</f>
        <v>ATM S/M Bravo Colina Del Oeste</v>
      </c>
      <c r="H59" s="134" t="str">
        <f>VLOOKUP(E59,VIP!$A$2:$O17938,7,FALSE)</f>
        <v>Si</v>
      </c>
      <c r="I59" s="134" t="str">
        <f>VLOOKUP(E59,VIP!$A$2:$O9903,8,FALSE)</f>
        <v>Si</v>
      </c>
      <c r="J59" s="134" t="str">
        <f>VLOOKUP(E59,VIP!$A$2:$O9853,8,FALSE)</f>
        <v>Si</v>
      </c>
      <c r="K59" s="134" t="str">
        <f>VLOOKUP(E59,VIP!$A$2:$O13427,6,0)</f>
        <v>NO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3335887723</v>
      </c>
      <c r="C60" s="136">
        <v>44331.023854166669</v>
      </c>
      <c r="D60" s="136" t="s">
        <v>2474</v>
      </c>
      <c r="E60" s="124">
        <v>231</v>
      </c>
      <c r="F60" s="149" t="str">
        <f>VLOOKUP(E60,VIP!$A$2:$O13061,2,0)</f>
        <v>DRBR231</v>
      </c>
      <c r="G60" s="134" t="str">
        <f>VLOOKUP(E60,'LISTADO ATM'!$A$2:$B$897,2,0)</f>
        <v xml:space="preserve">ATM Oficina Zona Oriental </v>
      </c>
      <c r="H60" s="134" t="str">
        <f>VLOOKUP(E60,VIP!$A$2:$O17937,7,FALSE)</f>
        <v>Si</v>
      </c>
      <c r="I60" s="134" t="str">
        <f>VLOOKUP(E60,VIP!$A$2:$O9902,8,FALSE)</f>
        <v>Si</v>
      </c>
      <c r="J60" s="134" t="str">
        <f>VLOOKUP(E60,VIP!$A$2:$O9852,8,FALSE)</f>
        <v>Si</v>
      </c>
      <c r="K60" s="134" t="str">
        <f>VLOOKUP(E60,VIP!$A$2:$O13426,6,0)</f>
        <v>SI</v>
      </c>
      <c r="L60" s="125" t="s">
        <v>2578</v>
      </c>
      <c r="M60" s="135" t="s">
        <v>2448</v>
      </c>
      <c r="N60" s="135" t="s">
        <v>2455</v>
      </c>
      <c r="O60" s="134" t="s">
        <v>2475</v>
      </c>
      <c r="P60" s="137"/>
      <c r="Q60" s="135" t="s">
        <v>2578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3335887724</v>
      </c>
      <c r="C61" s="136">
        <v>44331.026099537034</v>
      </c>
      <c r="D61" s="136" t="s">
        <v>2451</v>
      </c>
      <c r="E61" s="124">
        <v>165</v>
      </c>
      <c r="F61" s="149" t="str">
        <f>VLOOKUP(E61,VIP!$A$2:$O13060,2,0)</f>
        <v>DRBR165</v>
      </c>
      <c r="G61" s="134" t="str">
        <f>VLOOKUP(E61,'LISTADO ATM'!$A$2:$B$897,2,0)</f>
        <v>ATM Autoservicio Megacentro</v>
      </c>
      <c r="H61" s="134" t="str">
        <f>VLOOKUP(E61,VIP!$A$2:$O17936,7,FALSE)</f>
        <v>Si</v>
      </c>
      <c r="I61" s="134" t="str">
        <f>VLOOKUP(E61,VIP!$A$2:$O9901,8,FALSE)</f>
        <v>Si</v>
      </c>
      <c r="J61" s="134" t="str">
        <f>VLOOKUP(E61,VIP!$A$2:$O9851,8,FALSE)</f>
        <v>Si</v>
      </c>
      <c r="K61" s="134" t="str">
        <f>VLOOKUP(E61,VIP!$A$2:$O13425,6,0)</f>
        <v>SI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37"/>
      <c r="Q61" s="135" t="s">
        <v>2578</v>
      </c>
    </row>
    <row r="62" spans="1:17" s="96" customFormat="1" ht="18" x14ac:dyDescent="0.25">
      <c r="A62" s="134" t="str">
        <f>VLOOKUP(E62,'LISTADO ATM'!$A$2:$C$898,3,0)</f>
        <v>ESTE</v>
      </c>
      <c r="B62" s="129">
        <v>3335887725</v>
      </c>
      <c r="C62" s="136">
        <v>44331.029861111114</v>
      </c>
      <c r="D62" s="136" t="s">
        <v>2474</v>
      </c>
      <c r="E62" s="124">
        <v>293</v>
      </c>
      <c r="F62" s="149" t="str">
        <f>VLOOKUP(E62,VIP!$A$2:$O13062,2,0)</f>
        <v>DRBR293</v>
      </c>
      <c r="G62" s="134" t="str">
        <f>VLOOKUP(E62,'LISTADO ATM'!$A$2:$B$897,2,0)</f>
        <v xml:space="preserve">ATM S/M Nueva Visión (San Pedro) </v>
      </c>
      <c r="H62" s="134" t="str">
        <f>VLOOKUP(E62,VIP!$A$2:$O17938,7,FALSE)</f>
        <v>Si</v>
      </c>
      <c r="I62" s="134" t="str">
        <f>VLOOKUP(E62,VIP!$A$2:$O9903,8,FALSE)</f>
        <v>Si</v>
      </c>
      <c r="J62" s="134" t="str">
        <f>VLOOKUP(E62,VIP!$A$2:$O9853,8,FALSE)</f>
        <v>Si</v>
      </c>
      <c r="K62" s="134" t="str">
        <f>VLOOKUP(E62,VIP!$A$2:$O13427,6,0)</f>
        <v>NO</v>
      </c>
      <c r="L62" s="125" t="s">
        <v>2444</v>
      </c>
      <c r="M62" s="152" t="s">
        <v>2579</v>
      </c>
      <c r="N62" s="152" t="s">
        <v>2588</v>
      </c>
      <c r="O62" s="134" t="s">
        <v>2586</v>
      </c>
      <c r="P62" s="137"/>
      <c r="Q62" s="153">
        <v>44331.434027777781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3335887726</v>
      </c>
      <c r="C63" s="136">
        <v>44331.055856481478</v>
      </c>
      <c r="D63" s="136" t="s">
        <v>2451</v>
      </c>
      <c r="E63" s="124">
        <v>938</v>
      </c>
      <c r="F63" s="149" t="str">
        <f>VLOOKUP(E63,VIP!$A$2:$O13058,2,0)</f>
        <v>DRBR938</v>
      </c>
      <c r="G63" s="134" t="str">
        <f>VLOOKUP(E63,'LISTADO ATM'!$A$2:$B$897,2,0)</f>
        <v xml:space="preserve">ATM Autobanco Oficina Filadelfia Plaza </v>
      </c>
      <c r="H63" s="134" t="str">
        <f>VLOOKUP(E63,VIP!$A$2:$O17934,7,FALSE)</f>
        <v>Si</v>
      </c>
      <c r="I63" s="134" t="str">
        <f>VLOOKUP(E63,VIP!$A$2:$O9899,8,FALSE)</f>
        <v>Si</v>
      </c>
      <c r="J63" s="134" t="str">
        <f>VLOOKUP(E63,VIP!$A$2:$O9849,8,FALSE)</f>
        <v>Si</v>
      </c>
      <c r="K63" s="134" t="str">
        <f>VLOOKUP(E63,VIP!$A$2:$O13423,6,0)</f>
        <v>NO</v>
      </c>
      <c r="L63" s="125" t="s">
        <v>2444</v>
      </c>
      <c r="M63" s="135" t="s">
        <v>2448</v>
      </c>
      <c r="N63" s="135" t="s">
        <v>2455</v>
      </c>
      <c r="O63" s="134" t="s">
        <v>2456</v>
      </c>
      <c r="P63" s="137"/>
      <c r="Q63" s="135" t="s">
        <v>2444</v>
      </c>
    </row>
    <row r="64" spans="1:17" s="96" customFormat="1" ht="18" x14ac:dyDescent="0.25">
      <c r="A64" s="134" t="str">
        <f>VLOOKUP(E64,'LISTADO ATM'!$A$2:$C$898,3,0)</f>
        <v>SUR</v>
      </c>
      <c r="B64" s="129">
        <v>3335887727</v>
      </c>
      <c r="C64" s="136">
        <v>44331.061585648145</v>
      </c>
      <c r="D64" s="136" t="s">
        <v>2451</v>
      </c>
      <c r="E64" s="124">
        <v>44</v>
      </c>
      <c r="F64" s="149" t="str">
        <f>VLOOKUP(E64,VIP!$A$2:$O13057,2,0)</f>
        <v>DRBR044</v>
      </c>
      <c r="G64" s="134" t="str">
        <f>VLOOKUP(E64,'LISTADO ATM'!$A$2:$B$897,2,0)</f>
        <v xml:space="preserve">ATM Oficina Pedernales </v>
      </c>
      <c r="H64" s="134" t="str">
        <f>VLOOKUP(E64,VIP!$A$2:$O17933,7,FALSE)</f>
        <v>Si</v>
      </c>
      <c r="I64" s="134" t="str">
        <f>VLOOKUP(E64,VIP!$A$2:$O9898,8,FALSE)</f>
        <v>Si</v>
      </c>
      <c r="J64" s="134" t="str">
        <f>VLOOKUP(E64,VIP!$A$2:$O9848,8,FALSE)</f>
        <v>Si</v>
      </c>
      <c r="K64" s="134" t="str">
        <f>VLOOKUP(E64,VIP!$A$2:$O13422,6,0)</f>
        <v>SI</v>
      </c>
      <c r="L64" s="125" t="s">
        <v>2578</v>
      </c>
      <c r="M64" s="135" t="s">
        <v>2448</v>
      </c>
      <c r="N64" s="135" t="s">
        <v>2455</v>
      </c>
      <c r="O64" s="134" t="s">
        <v>2456</v>
      </c>
      <c r="P64" s="137"/>
      <c r="Q64" s="135" t="s">
        <v>2578</v>
      </c>
    </row>
    <row r="65" spans="1:17" s="96" customFormat="1" ht="18" x14ac:dyDescent="0.25">
      <c r="A65" s="134" t="str">
        <f>VLOOKUP(E65,'LISTADO ATM'!$A$2:$C$898,3,0)</f>
        <v>NORTE</v>
      </c>
      <c r="B65" s="129">
        <v>3335887728</v>
      </c>
      <c r="C65" s="136">
        <v>44331.067604166667</v>
      </c>
      <c r="D65" s="136" t="s">
        <v>2474</v>
      </c>
      <c r="E65" s="124">
        <v>290</v>
      </c>
      <c r="F65" s="149" t="str">
        <f>VLOOKUP(E65,VIP!$A$2:$O13056,2,0)</f>
        <v>DRBR290</v>
      </c>
      <c r="G65" s="134" t="str">
        <f>VLOOKUP(E65,'LISTADO ATM'!$A$2:$B$897,2,0)</f>
        <v xml:space="preserve">ATM Oficina San Francisco de Macorís </v>
      </c>
      <c r="H65" s="134" t="str">
        <f>VLOOKUP(E65,VIP!$A$2:$O17932,7,FALSE)</f>
        <v>Si</v>
      </c>
      <c r="I65" s="134" t="str">
        <f>VLOOKUP(E65,VIP!$A$2:$O9897,8,FALSE)</f>
        <v>Si</v>
      </c>
      <c r="J65" s="134" t="str">
        <f>VLOOKUP(E65,VIP!$A$2:$O9847,8,FALSE)</f>
        <v>Si</v>
      </c>
      <c r="K65" s="134" t="str">
        <f>VLOOKUP(E65,VIP!$A$2:$O13421,6,0)</f>
        <v>NO</v>
      </c>
      <c r="L65" s="125" t="s">
        <v>2444</v>
      </c>
      <c r="M65" s="152" t="s">
        <v>2579</v>
      </c>
      <c r="N65" s="152" t="s">
        <v>2588</v>
      </c>
      <c r="O65" s="134" t="s">
        <v>2475</v>
      </c>
      <c r="P65" s="137"/>
      <c r="Q65" s="153">
        <v>44331.484722222223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3335887729</v>
      </c>
      <c r="C66" s="136">
        <v>44331.070474537039</v>
      </c>
      <c r="D66" s="136" t="s">
        <v>2180</v>
      </c>
      <c r="E66" s="124">
        <v>377</v>
      </c>
      <c r="F66" s="149" t="str">
        <f>VLOOKUP(E66,VIP!$A$2:$O13055,2,0)</f>
        <v>DRBR377</v>
      </c>
      <c r="G66" s="134" t="str">
        <f>VLOOKUP(E66,'LISTADO ATM'!$A$2:$B$897,2,0)</f>
        <v>ATM Estación del Metro Eduardo Brito</v>
      </c>
      <c r="H66" s="134" t="str">
        <f>VLOOKUP(E66,VIP!$A$2:$O17931,7,FALSE)</f>
        <v>Si</v>
      </c>
      <c r="I66" s="134" t="str">
        <f>VLOOKUP(E66,VIP!$A$2:$O9896,8,FALSE)</f>
        <v>Si</v>
      </c>
      <c r="J66" s="134" t="str">
        <f>VLOOKUP(E66,VIP!$A$2:$O9846,8,FALSE)</f>
        <v>Si</v>
      </c>
      <c r="K66" s="134" t="str">
        <f>VLOOKUP(E66,VIP!$A$2:$O13420,6,0)</f>
        <v>NO</v>
      </c>
      <c r="L66" s="125" t="s">
        <v>2426</v>
      </c>
      <c r="M66" s="135" t="s">
        <v>2448</v>
      </c>
      <c r="N66" s="135" t="s">
        <v>2455</v>
      </c>
      <c r="O66" s="134" t="s">
        <v>2457</v>
      </c>
      <c r="P66" s="137"/>
      <c r="Q66" s="135" t="s">
        <v>2426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3335887731</v>
      </c>
      <c r="C67" s="136">
        <v>44331.077060185184</v>
      </c>
      <c r="D67" s="136" t="s">
        <v>2451</v>
      </c>
      <c r="E67" s="124">
        <v>927</v>
      </c>
      <c r="F67" s="150" t="str">
        <f>VLOOKUP(E67,VIP!$A$2:$O13054,2,0)</f>
        <v>DRBR927</v>
      </c>
      <c r="G67" s="134" t="str">
        <f>VLOOKUP(E67,'LISTADO ATM'!$A$2:$B$897,2,0)</f>
        <v>ATM S/M Bravo La Esperilla</v>
      </c>
      <c r="H67" s="134" t="str">
        <f>VLOOKUP(E67,VIP!$A$2:$O17930,7,FALSE)</f>
        <v>Si</v>
      </c>
      <c r="I67" s="134" t="str">
        <f>VLOOKUP(E67,VIP!$A$2:$O9895,8,FALSE)</f>
        <v>Si</v>
      </c>
      <c r="J67" s="134" t="str">
        <f>VLOOKUP(E67,VIP!$A$2:$O9845,8,FALSE)</f>
        <v>Si</v>
      </c>
      <c r="K67" s="134" t="str">
        <f>VLOOKUP(E67,VIP!$A$2:$O13419,6,0)</f>
        <v>NO</v>
      </c>
      <c r="L67" s="125" t="s">
        <v>2572</v>
      </c>
      <c r="M67" s="152" t="s">
        <v>2579</v>
      </c>
      <c r="N67" s="152" t="s">
        <v>2588</v>
      </c>
      <c r="O67" s="134" t="s">
        <v>2456</v>
      </c>
      <c r="P67" s="137"/>
      <c r="Q67" s="153">
        <v>44331.577777777777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3335887732</v>
      </c>
      <c r="C68" s="136">
        <v>44331.083043981482</v>
      </c>
      <c r="D68" s="136" t="s">
        <v>2451</v>
      </c>
      <c r="E68" s="124">
        <v>879</v>
      </c>
      <c r="F68" s="150" t="str">
        <f>VLOOKUP(E68,VIP!$A$2:$O13053,2,0)</f>
        <v>DRBR879</v>
      </c>
      <c r="G68" s="134" t="str">
        <f>VLOOKUP(E68,'LISTADO ATM'!$A$2:$B$897,2,0)</f>
        <v xml:space="preserve">ATM Plaza Metropolitana </v>
      </c>
      <c r="H68" s="134" t="str">
        <f>VLOOKUP(E68,VIP!$A$2:$O17929,7,FALSE)</f>
        <v>Si</v>
      </c>
      <c r="I68" s="134" t="str">
        <f>VLOOKUP(E68,VIP!$A$2:$O9894,8,FALSE)</f>
        <v>Si</v>
      </c>
      <c r="J68" s="134" t="str">
        <f>VLOOKUP(E68,VIP!$A$2:$O9844,8,FALSE)</f>
        <v>Si</v>
      </c>
      <c r="K68" s="134" t="str">
        <f>VLOOKUP(E68,VIP!$A$2:$O13418,6,0)</f>
        <v>NO</v>
      </c>
      <c r="L68" s="125" t="s">
        <v>2418</v>
      </c>
      <c r="M68" s="152" t="s">
        <v>2579</v>
      </c>
      <c r="N68" s="135" t="s">
        <v>2455</v>
      </c>
      <c r="O68" s="134" t="s">
        <v>2456</v>
      </c>
      <c r="P68" s="137"/>
      <c r="Q68" s="153">
        <v>44331.511111111111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3335887734</v>
      </c>
      <c r="C69" s="136">
        <v>44331.121678240743</v>
      </c>
      <c r="D69" s="136" t="s">
        <v>2180</v>
      </c>
      <c r="E69" s="124">
        <v>570</v>
      </c>
      <c r="F69" s="150" t="str">
        <f>VLOOKUP(E69,VIP!$A$2:$O13057,2,0)</f>
        <v>DRBR478</v>
      </c>
      <c r="G69" s="134" t="str">
        <f>VLOOKUP(E69,'LISTADO ATM'!$A$2:$B$897,2,0)</f>
        <v xml:space="preserve">ATM S/M Liverpool Villa Mella </v>
      </c>
      <c r="H69" s="134" t="str">
        <f>VLOOKUP(E69,VIP!$A$2:$O17933,7,FALSE)</f>
        <v>Si</v>
      </c>
      <c r="I69" s="134" t="str">
        <f>VLOOKUP(E69,VIP!$A$2:$O9898,8,FALSE)</f>
        <v>Si</v>
      </c>
      <c r="J69" s="134" t="str">
        <f>VLOOKUP(E69,VIP!$A$2:$O9848,8,FALSE)</f>
        <v>Si</v>
      </c>
      <c r="K69" s="134" t="str">
        <f>VLOOKUP(E69,VIP!$A$2:$O13422,6,0)</f>
        <v>NO</v>
      </c>
      <c r="L69" s="125" t="s">
        <v>2219</v>
      </c>
      <c r="M69" s="152" t="s">
        <v>2579</v>
      </c>
      <c r="N69" s="135" t="s">
        <v>2455</v>
      </c>
      <c r="O69" s="134" t="s">
        <v>2457</v>
      </c>
      <c r="P69" s="137"/>
      <c r="Q69" s="153">
        <v>44331.317361111112</v>
      </c>
    </row>
    <row r="70" spans="1:17" s="96" customFormat="1" ht="18" x14ac:dyDescent="0.25">
      <c r="A70" s="134" t="str">
        <f>VLOOKUP(E70,'LISTADO ATM'!$A$2:$C$898,3,0)</f>
        <v>NORTE</v>
      </c>
      <c r="B70" s="129">
        <v>3335887735</v>
      </c>
      <c r="C70" s="136">
        <v>44331.175057870372</v>
      </c>
      <c r="D70" s="136" t="s">
        <v>2181</v>
      </c>
      <c r="E70" s="124">
        <v>518</v>
      </c>
      <c r="F70" s="150" t="str">
        <f>VLOOKUP(E70,VIP!$A$2:$O13056,2,0)</f>
        <v>DRBR518</v>
      </c>
      <c r="G70" s="134" t="str">
        <f>VLOOKUP(E70,'LISTADO ATM'!$A$2:$B$897,2,0)</f>
        <v xml:space="preserve">ATM Autobanco Los Alamos </v>
      </c>
      <c r="H70" s="134" t="str">
        <f>VLOOKUP(E70,VIP!$A$2:$O17932,7,FALSE)</f>
        <v>Si</v>
      </c>
      <c r="I70" s="134" t="str">
        <f>VLOOKUP(E70,VIP!$A$2:$O9897,8,FALSE)</f>
        <v>Si</v>
      </c>
      <c r="J70" s="134" t="str">
        <f>VLOOKUP(E70,VIP!$A$2:$O9847,8,FALSE)</f>
        <v>Si</v>
      </c>
      <c r="K70" s="134" t="str">
        <f>VLOOKUP(E70,VIP!$A$2:$O13421,6,0)</f>
        <v>NO</v>
      </c>
      <c r="L70" s="125" t="s">
        <v>2219</v>
      </c>
      <c r="M70" s="152" t="s">
        <v>2579</v>
      </c>
      <c r="N70" s="152" t="s">
        <v>2588</v>
      </c>
      <c r="O70" s="134" t="s">
        <v>2483</v>
      </c>
      <c r="P70" s="137"/>
      <c r="Q70" s="153">
        <v>44335.663194444445</v>
      </c>
    </row>
    <row r="71" spans="1:17" s="96" customFormat="1" ht="18.75" customHeight="1" x14ac:dyDescent="0.25">
      <c r="A71" s="134" t="str">
        <f>VLOOKUP(E71,'LISTADO ATM'!$A$2:$C$898,3,0)</f>
        <v>DISTRITO NACIONAL</v>
      </c>
      <c r="B71" s="129">
        <v>3335887736</v>
      </c>
      <c r="C71" s="136">
        <v>44331.193993055553</v>
      </c>
      <c r="D71" s="136" t="s">
        <v>2451</v>
      </c>
      <c r="E71" s="124">
        <v>536</v>
      </c>
      <c r="F71" s="151" t="str">
        <f>VLOOKUP(E71,VIP!$A$2:$O13055,2,0)</f>
        <v>DRBR509</v>
      </c>
      <c r="G71" s="134" t="str">
        <f>VLOOKUP(E71,'LISTADO ATM'!$A$2:$B$897,2,0)</f>
        <v xml:space="preserve">ATM Super Lama San Isidro </v>
      </c>
      <c r="H71" s="134" t="str">
        <f>VLOOKUP(E71,VIP!$A$2:$O17931,7,FALSE)</f>
        <v>Si</v>
      </c>
      <c r="I71" s="134" t="str">
        <f>VLOOKUP(E71,VIP!$A$2:$O9896,8,FALSE)</f>
        <v>Si</v>
      </c>
      <c r="J71" s="134" t="str">
        <f>VLOOKUP(E71,VIP!$A$2:$O9846,8,FALSE)</f>
        <v>Si</v>
      </c>
      <c r="K71" s="134" t="str">
        <f>VLOOKUP(E71,VIP!$A$2:$O13420,6,0)</f>
        <v>NO</v>
      </c>
      <c r="L71" s="125" t="s">
        <v>2578</v>
      </c>
      <c r="M71" s="152" t="s">
        <v>2579</v>
      </c>
      <c r="N71" s="135" t="s">
        <v>2455</v>
      </c>
      <c r="O71" s="134" t="s">
        <v>2456</v>
      </c>
      <c r="P71" s="137"/>
      <c r="Q71" s="153">
        <v>44331.57708333333</v>
      </c>
    </row>
    <row r="72" spans="1:17" s="96" customFormat="1" ht="18.75" customHeight="1" x14ac:dyDescent="0.25">
      <c r="A72" s="134" t="str">
        <f>VLOOKUP(E72,'LISTADO ATM'!$A$2:$C$898,3,0)</f>
        <v>DISTRITO NACIONAL</v>
      </c>
      <c r="B72" s="129">
        <v>3335887737</v>
      </c>
      <c r="C72" s="136">
        <v>44331.207013888888</v>
      </c>
      <c r="D72" s="136" t="s">
        <v>2451</v>
      </c>
      <c r="E72" s="124">
        <v>113</v>
      </c>
      <c r="F72" s="151" t="str">
        <f>VLOOKUP(E72,VIP!$A$2:$O13054,2,0)</f>
        <v>DRBR113</v>
      </c>
      <c r="G72" s="134" t="str">
        <f>VLOOKUP(E72,'LISTADO ATM'!$A$2:$B$897,2,0)</f>
        <v xml:space="preserve">ATM Autoservicio Atalaya del Mar </v>
      </c>
      <c r="H72" s="134" t="str">
        <f>VLOOKUP(E72,VIP!$A$2:$O17930,7,FALSE)</f>
        <v>Si</v>
      </c>
      <c r="I72" s="134" t="str">
        <f>VLOOKUP(E72,VIP!$A$2:$O9895,8,FALSE)</f>
        <v>No</v>
      </c>
      <c r="J72" s="134" t="str">
        <f>VLOOKUP(E72,VIP!$A$2:$O9845,8,FALSE)</f>
        <v>No</v>
      </c>
      <c r="K72" s="134" t="str">
        <f>VLOOKUP(E72,VIP!$A$2:$O13419,6,0)</f>
        <v>NO</v>
      </c>
      <c r="L72" s="125" t="s">
        <v>2578</v>
      </c>
      <c r="M72" s="152" t="s">
        <v>2579</v>
      </c>
      <c r="N72" s="135" t="s">
        <v>2455</v>
      </c>
      <c r="O72" s="134" t="s">
        <v>2456</v>
      </c>
      <c r="P72" s="137"/>
      <c r="Q72" s="153">
        <v>44331.447222222225</v>
      </c>
    </row>
    <row r="73" spans="1:17" s="96" customFormat="1" ht="18.75" customHeight="1" x14ac:dyDescent="0.25">
      <c r="A73" s="134" t="str">
        <f>VLOOKUP(E73,'LISTADO ATM'!$A$2:$C$898,3,0)</f>
        <v>DISTRITO NACIONAL</v>
      </c>
      <c r="B73" s="129">
        <v>3335887738</v>
      </c>
      <c r="C73" s="136">
        <v>44331.241365740738</v>
      </c>
      <c r="D73" s="136" t="s">
        <v>2180</v>
      </c>
      <c r="E73" s="124">
        <v>14</v>
      </c>
      <c r="F73" s="151" t="str">
        <f>VLOOKUP(E73,VIP!$A$2:$O13064,2,0)</f>
        <v>DRBR014</v>
      </c>
      <c r="G73" s="134" t="str">
        <f>VLOOKUP(E73,'LISTADO ATM'!$A$2:$B$897,2,0)</f>
        <v xml:space="preserve">ATM Oficina Aeropuerto Las Américas I </v>
      </c>
      <c r="H73" s="134" t="str">
        <f>VLOOKUP(E73,VIP!$A$2:$O17940,7,FALSE)</f>
        <v>Si</v>
      </c>
      <c r="I73" s="134" t="str">
        <f>VLOOKUP(E73,VIP!$A$2:$O9905,8,FALSE)</f>
        <v>Si</v>
      </c>
      <c r="J73" s="134" t="str">
        <f>VLOOKUP(E73,VIP!$A$2:$O9855,8,FALSE)</f>
        <v>Si</v>
      </c>
      <c r="K73" s="134" t="str">
        <f>VLOOKUP(E73,VIP!$A$2:$O13429,6,0)</f>
        <v>NO</v>
      </c>
      <c r="L73" s="125" t="s">
        <v>2245</v>
      </c>
      <c r="M73" s="135" t="s">
        <v>2448</v>
      </c>
      <c r="N73" s="135" t="s">
        <v>2455</v>
      </c>
      <c r="O73" s="134" t="s">
        <v>2457</v>
      </c>
      <c r="P73" s="137"/>
      <c r="Q73" s="135" t="s">
        <v>2219</v>
      </c>
    </row>
    <row r="74" spans="1:17" s="96" customFormat="1" ht="18.75" customHeight="1" x14ac:dyDescent="0.25">
      <c r="A74" s="134" t="str">
        <f>VLOOKUP(E74,'LISTADO ATM'!$A$2:$C$898,3,0)</f>
        <v>SUR</v>
      </c>
      <c r="B74" s="129">
        <v>3335887740</v>
      </c>
      <c r="C74" s="136">
        <v>44331.273414351854</v>
      </c>
      <c r="D74" s="136" t="s">
        <v>2180</v>
      </c>
      <c r="E74" s="124">
        <v>134</v>
      </c>
      <c r="F74" s="151" t="str">
        <f>VLOOKUP(E74,VIP!$A$2:$O13063,2,0)</f>
        <v>DRBR134</v>
      </c>
      <c r="G74" s="134" t="str">
        <f>VLOOKUP(E74,'LISTADO ATM'!$A$2:$B$897,2,0)</f>
        <v xml:space="preserve">ATM Oficina San José de Ocoa </v>
      </c>
      <c r="H74" s="134" t="str">
        <f>VLOOKUP(E74,VIP!$A$2:$O17939,7,FALSE)</f>
        <v>Si</v>
      </c>
      <c r="I74" s="134" t="str">
        <f>VLOOKUP(E74,VIP!$A$2:$O9904,8,FALSE)</f>
        <v>Si</v>
      </c>
      <c r="J74" s="134" t="str">
        <f>VLOOKUP(E74,VIP!$A$2:$O9854,8,FALSE)</f>
        <v>Si</v>
      </c>
      <c r="K74" s="134" t="str">
        <f>VLOOKUP(E74,VIP!$A$2:$O13428,6,0)</f>
        <v>SI</v>
      </c>
      <c r="L74" s="125" t="s">
        <v>2219</v>
      </c>
      <c r="M74" s="152" t="s">
        <v>2579</v>
      </c>
      <c r="N74" s="135" t="s">
        <v>2455</v>
      </c>
      <c r="O74" s="134" t="s">
        <v>2457</v>
      </c>
      <c r="P74" s="137"/>
      <c r="Q74" s="153">
        <v>44331.369444444441</v>
      </c>
    </row>
    <row r="75" spans="1:17" s="96" customFormat="1" ht="18.75" customHeight="1" x14ac:dyDescent="0.25">
      <c r="A75" s="134" t="str">
        <f>VLOOKUP(E75,'LISTADO ATM'!$A$2:$C$898,3,0)</f>
        <v>ESTE</v>
      </c>
      <c r="B75" s="129">
        <v>3335887741</v>
      </c>
      <c r="C75" s="136">
        <v>44331.303819444445</v>
      </c>
      <c r="D75" s="136" t="s">
        <v>2180</v>
      </c>
      <c r="E75" s="124">
        <v>399</v>
      </c>
      <c r="F75" s="151" t="str">
        <f>VLOOKUP(E75,VIP!$A$2:$O13062,2,0)</f>
        <v>DRBR399</v>
      </c>
      <c r="G75" s="134" t="str">
        <f>VLOOKUP(E75,'LISTADO ATM'!$A$2:$B$897,2,0)</f>
        <v xml:space="preserve">ATM Oficina La Romana II </v>
      </c>
      <c r="H75" s="134" t="str">
        <f>VLOOKUP(E75,VIP!$A$2:$O17938,7,FALSE)</f>
        <v>Si</v>
      </c>
      <c r="I75" s="134" t="str">
        <f>VLOOKUP(E75,VIP!$A$2:$O9903,8,FALSE)</f>
        <v>Si</v>
      </c>
      <c r="J75" s="134" t="str">
        <f>VLOOKUP(E75,VIP!$A$2:$O9853,8,FALSE)</f>
        <v>Si</v>
      </c>
      <c r="K75" s="134" t="str">
        <f>VLOOKUP(E75,VIP!$A$2:$O13427,6,0)</f>
        <v>NO</v>
      </c>
      <c r="L75" s="125" t="s">
        <v>2219</v>
      </c>
      <c r="M75" s="152" t="s">
        <v>2579</v>
      </c>
      <c r="N75" s="135" t="s">
        <v>2455</v>
      </c>
      <c r="O75" s="134" t="s">
        <v>2457</v>
      </c>
      <c r="P75" s="137"/>
      <c r="Q75" s="153">
        <v>44331.4</v>
      </c>
    </row>
    <row r="76" spans="1:17" s="96" customFormat="1" ht="18.75" customHeight="1" x14ac:dyDescent="0.25">
      <c r="A76" s="134" t="str">
        <f>VLOOKUP(E76,'LISTADO ATM'!$A$2:$C$898,3,0)</f>
        <v>ESTE</v>
      </c>
      <c r="B76" s="129">
        <v>3335887742</v>
      </c>
      <c r="C76" s="136">
        <v>44331.305601851855</v>
      </c>
      <c r="D76" s="136" t="s">
        <v>2180</v>
      </c>
      <c r="E76" s="124">
        <v>121</v>
      </c>
      <c r="F76" s="151" t="str">
        <f>VLOOKUP(E76,VIP!$A$2:$O13061,2,0)</f>
        <v>DRBR121</v>
      </c>
      <c r="G76" s="134" t="str">
        <f>VLOOKUP(E76,'LISTADO ATM'!$A$2:$B$897,2,0)</f>
        <v xml:space="preserve">ATM Oficina Bayaguana </v>
      </c>
      <c r="H76" s="134" t="str">
        <f>VLOOKUP(E76,VIP!$A$2:$O17937,7,FALSE)</f>
        <v>Si</v>
      </c>
      <c r="I76" s="134" t="str">
        <f>VLOOKUP(E76,VIP!$A$2:$O9902,8,FALSE)</f>
        <v>Si</v>
      </c>
      <c r="J76" s="134" t="str">
        <f>VLOOKUP(E76,VIP!$A$2:$O9852,8,FALSE)</f>
        <v>Si</v>
      </c>
      <c r="K76" s="134" t="str">
        <f>VLOOKUP(E76,VIP!$A$2:$O13426,6,0)</f>
        <v>SI</v>
      </c>
      <c r="L76" s="125" t="s">
        <v>2470</v>
      </c>
      <c r="M76" s="152" t="s">
        <v>2579</v>
      </c>
      <c r="N76" s="135" t="s">
        <v>2455</v>
      </c>
      <c r="O76" s="134" t="s">
        <v>2457</v>
      </c>
      <c r="P76" s="137"/>
      <c r="Q76" s="153">
        <v>44331.581250000003</v>
      </c>
    </row>
    <row r="77" spans="1:17" s="96" customFormat="1" ht="18.75" customHeight="1" x14ac:dyDescent="0.25">
      <c r="A77" s="134" t="str">
        <f>VLOOKUP(E77,'LISTADO ATM'!$A$2:$C$898,3,0)</f>
        <v>NORTE</v>
      </c>
      <c r="B77" s="129">
        <v>3335887743</v>
      </c>
      <c r="C77" s="136">
        <v>44331.307766203703</v>
      </c>
      <c r="D77" s="136" t="s">
        <v>2181</v>
      </c>
      <c r="E77" s="124">
        <v>864</v>
      </c>
      <c r="F77" s="151" t="str">
        <f>VLOOKUP(E77,VIP!$A$2:$O13060,2,0)</f>
        <v>DRBR864</v>
      </c>
      <c r="G77" s="134" t="str">
        <f>VLOOKUP(E77,'LISTADO ATM'!$A$2:$B$897,2,0)</f>
        <v xml:space="preserve">ATM Palmares Mall (San Francisco) </v>
      </c>
      <c r="H77" s="134" t="str">
        <f>VLOOKUP(E77,VIP!$A$2:$O17936,7,FALSE)</f>
        <v>Si</v>
      </c>
      <c r="I77" s="134" t="str">
        <f>VLOOKUP(E77,VIP!$A$2:$O9901,8,FALSE)</f>
        <v>Si</v>
      </c>
      <c r="J77" s="134" t="str">
        <f>VLOOKUP(E77,VIP!$A$2:$O9851,8,FALSE)</f>
        <v>Si</v>
      </c>
      <c r="K77" s="134" t="str">
        <f>VLOOKUP(E77,VIP!$A$2:$O13425,6,0)</f>
        <v>NO</v>
      </c>
      <c r="L77" s="125" t="s">
        <v>2219</v>
      </c>
      <c r="M77" s="152" t="s">
        <v>2579</v>
      </c>
      <c r="N77" s="152" t="s">
        <v>2588</v>
      </c>
      <c r="O77" s="134" t="s">
        <v>2575</v>
      </c>
      <c r="P77" s="137"/>
      <c r="Q77" s="153">
        <v>44331.582638888889</v>
      </c>
    </row>
    <row r="78" spans="1:17" s="96" customFormat="1" ht="18.75" customHeight="1" x14ac:dyDescent="0.25">
      <c r="A78" s="134" t="str">
        <f>VLOOKUP(E78,'LISTADO ATM'!$A$2:$C$898,3,0)</f>
        <v>DISTRITO NACIONAL</v>
      </c>
      <c r="B78" s="129">
        <v>3335887744</v>
      </c>
      <c r="C78" s="136">
        <v>44331.314884259256</v>
      </c>
      <c r="D78" s="136" t="s">
        <v>2451</v>
      </c>
      <c r="E78" s="124">
        <v>153</v>
      </c>
      <c r="F78" s="151" t="str">
        <f>VLOOKUP(E78,VIP!$A$2:$O13059,2,0)</f>
        <v>DRBR153</v>
      </c>
      <c r="G78" s="134" t="str">
        <f>VLOOKUP(E78,'LISTADO ATM'!$A$2:$B$897,2,0)</f>
        <v xml:space="preserve">ATM Rehabilitación </v>
      </c>
      <c r="H78" s="134" t="str">
        <f>VLOOKUP(E78,VIP!$A$2:$O17935,7,FALSE)</f>
        <v>No</v>
      </c>
      <c r="I78" s="134" t="str">
        <f>VLOOKUP(E78,VIP!$A$2:$O9900,8,FALSE)</f>
        <v>No</v>
      </c>
      <c r="J78" s="134" t="str">
        <f>VLOOKUP(E78,VIP!$A$2:$O9850,8,FALSE)</f>
        <v>No</v>
      </c>
      <c r="K78" s="134" t="str">
        <f>VLOOKUP(E78,VIP!$A$2:$O13424,6,0)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37"/>
      <c r="Q78" s="135" t="s">
        <v>2245</v>
      </c>
    </row>
    <row r="79" spans="1:17" s="96" customFormat="1" ht="18.75" customHeight="1" x14ac:dyDescent="0.25">
      <c r="A79" s="134" t="str">
        <f>VLOOKUP(E79,'LISTADO ATM'!$A$2:$C$898,3,0)</f>
        <v>DISTRITO NACIONAL</v>
      </c>
      <c r="B79" s="129">
        <v>3335887745</v>
      </c>
      <c r="C79" s="136">
        <v>44331.324131944442</v>
      </c>
      <c r="D79" s="136" t="s">
        <v>2180</v>
      </c>
      <c r="E79" s="124">
        <v>648</v>
      </c>
      <c r="F79" s="151" t="str">
        <f>VLOOKUP(E79,VIP!$A$2:$O13058,2,0)</f>
        <v>DRBR190</v>
      </c>
      <c r="G79" s="134" t="str">
        <f>VLOOKUP(E79,'LISTADO ATM'!$A$2:$B$897,2,0)</f>
        <v xml:space="preserve">ATM Hermandad de Pensionados </v>
      </c>
      <c r="H79" s="134" t="str">
        <f>VLOOKUP(E79,VIP!$A$2:$O17934,7,FALSE)</f>
        <v>Si</v>
      </c>
      <c r="I79" s="134" t="str">
        <f>VLOOKUP(E79,VIP!$A$2:$O9899,8,FALSE)</f>
        <v>No</v>
      </c>
      <c r="J79" s="134" t="str">
        <f>VLOOKUP(E79,VIP!$A$2:$O9849,8,FALSE)</f>
        <v>No</v>
      </c>
      <c r="K79" s="134" t="str">
        <f>VLOOKUP(E79,VIP!$A$2:$O13423,6,0)</f>
        <v>NO</v>
      </c>
      <c r="L79" s="125" t="s">
        <v>2245</v>
      </c>
      <c r="M79" s="152" t="s">
        <v>2579</v>
      </c>
      <c r="N79" s="135" t="s">
        <v>2455</v>
      </c>
      <c r="O79" s="134" t="s">
        <v>2457</v>
      </c>
      <c r="P79" s="137"/>
      <c r="Q79" s="153">
        <v>44331.409722222219</v>
      </c>
    </row>
    <row r="80" spans="1:17" s="96" customFormat="1" ht="18.75" customHeight="1" x14ac:dyDescent="0.25">
      <c r="A80" s="134" t="str">
        <f>VLOOKUP(E80,'LISTADO ATM'!$A$2:$C$898,3,0)</f>
        <v>DISTRITO NACIONAL</v>
      </c>
      <c r="B80" s="129">
        <v>3335887746</v>
      </c>
      <c r="C80" s="136">
        <v>44331.325196759259</v>
      </c>
      <c r="D80" s="136" t="s">
        <v>2180</v>
      </c>
      <c r="E80" s="124">
        <v>906</v>
      </c>
      <c r="F80" s="154" t="str">
        <f>VLOOKUP(E80,VIP!$A$2:$O13057,2,0)</f>
        <v>DRBR906</v>
      </c>
      <c r="G80" s="134" t="str">
        <f>VLOOKUP(E80,'LISTADO ATM'!$A$2:$B$897,2,0)</f>
        <v xml:space="preserve">ATM MESCYT  </v>
      </c>
      <c r="H80" s="134" t="str">
        <f>VLOOKUP(E80,VIP!$A$2:$O17933,7,FALSE)</f>
        <v>Si</v>
      </c>
      <c r="I80" s="134" t="str">
        <f>VLOOKUP(E80,VIP!$A$2:$O9898,8,FALSE)</f>
        <v>Si</v>
      </c>
      <c r="J80" s="134" t="str">
        <f>VLOOKUP(E80,VIP!$A$2:$O9848,8,FALSE)</f>
        <v>Si</v>
      </c>
      <c r="K80" s="134" t="str">
        <f>VLOOKUP(E80,VIP!$A$2:$O13422,6,0)</f>
        <v>NO</v>
      </c>
      <c r="L80" s="125" t="s">
        <v>2245</v>
      </c>
      <c r="M80" s="152" t="s">
        <v>2579</v>
      </c>
      <c r="N80" s="135" t="s">
        <v>2455</v>
      </c>
      <c r="O80" s="134" t="s">
        <v>2457</v>
      </c>
      <c r="P80" s="137"/>
      <c r="Q80" s="153">
        <v>44331.368750000001</v>
      </c>
    </row>
    <row r="81" spans="1:17" s="96" customFormat="1" ht="18.75" customHeight="1" x14ac:dyDescent="0.25">
      <c r="A81" s="134" t="str">
        <f>VLOOKUP(E81,'LISTADO ATM'!$A$2:$C$898,3,0)</f>
        <v>DISTRITO NACIONAL</v>
      </c>
      <c r="B81" s="129">
        <v>3335887747</v>
      </c>
      <c r="C81" s="136">
        <v>44331.326168981483</v>
      </c>
      <c r="D81" s="136" t="s">
        <v>2180</v>
      </c>
      <c r="E81" s="124">
        <v>580</v>
      </c>
      <c r="F81" s="154" t="str">
        <f>VLOOKUP(E81,VIP!$A$2:$O13056,2,0)</f>
        <v>DRBR523</v>
      </c>
      <c r="G81" s="134" t="str">
        <f>VLOOKUP(E81,'LISTADO ATM'!$A$2:$B$897,2,0)</f>
        <v xml:space="preserve">ATM Edificio Propagas </v>
      </c>
      <c r="H81" s="134" t="str">
        <f>VLOOKUP(E81,VIP!$A$2:$O17932,7,FALSE)</f>
        <v>Si</v>
      </c>
      <c r="I81" s="134" t="str">
        <f>VLOOKUP(E81,VIP!$A$2:$O9897,8,FALSE)</f>
        <v>Si</v>
      </c>
      <c r="J81" s="134" t="str">
        <f>VLOOKUP(E81,VIP!$A$2:$O9847,8,FALSE)</f>
        <v>Si</v>
      </c>
      <c r="K81" s="134" t="str">
        <f>VLOOKUP(E81,VIP!$A$2:$O13421,6,0)</f>
        <v>NO</v>
      </c>
      <c r="L81" s="125" t="s">
        <v>2219</v>
      </c>
      <c r="M81" s="135" t="s">
        <v>2448</v>
      </c>
      <c r="N81" s="135" t="s">
        <v>2455</v>
      </c>
      <c r="O81" s="134" t="s">
        <v>2457</v>
      </c>
      <c r="P81" s="137"/>
      <c r="Q81" s="135" t="s">
        <v>2219</v>
      </c>
    </row>
    <row r="82" spans="1:17" s="96" customFormat="1" ht="18.75" customHeight="1" x14ac:dyDescent="0.25">
      <c r="A82" s="134" t="str">
        <f>VLOOKUP(E82,'LISTADO ATM'!$A$2:$C$898,3,0)</f>
        <v>DISTRITO NACIONAL</v>
      </c>
      <c r="B82" s="129">
        <v>3335887751</v>
      </c>
      <c r="C82" s="136">
        <v>44331.367789351854</v>
      </c>
      <c r="D82" s="136" t="s">
        <v>2451</v>
      </c>
      <c r="E82" s="124">
        <v>914</v>
      </c>
      <c r="F82" s="154" t="str">
        <f>VLOOKUP(E82,VIP!$A$2:$O13073,2,0)</f>
        <v>DRBR914</v>
      </c>
      <c r="G82" s="134" t="str">
        <f>VLOOKUP(E82,'LISTADO ATM'!$A$2:$B$897,2,0)</f>
        <v xml:space="preserve">ATM Clínica Abreu </v>
      </c>
      <c r="H82" s="134" t="str">
        <f>VLOOKUP(E82,VIP!$A$2:$O17949,7,FALSE)</f>
        <v>Si</v>
      </c>
      <c r="I82" s="134" t="str">
        <f>VLOOKUP(E82,VIP!$A$2:$O9914,8,FALSE)</f>
        <v>No</v>
      </c>
      <c r="J82" s="134" t="str">
        <f>VLOOKUP(E82,VIP!$A$2:$O9864,8,FALSE)</f>
        <v>No</v>
      </c>
      <c r="K82" s="134" t="str">
        <f>VLOOKUP(E82,VIP!$A$2:$O13438,6,0)</f>
        <v>NO</v>
      </c>
      <c r="L82" s="125" t="s">
        <v>2418</v>
      </c>
      <c r="M82" s="152" t="s">
        <v>2579</v>
      </c>
      <c r="N82" s="135" t="s">
        <v>2455</v>
      </c>
      <c r="O82" s="134" t="s">
        <v>2456</v>
      </c>
      <c r="P82" s="137"/>
      <c r="Q82" s="153">
        <v>44331.440972222219</v>
      </c>
    </row>
    <row r="83" spans="1:17" s="96" customFormat="1" ht="18.75" customHeight="1" x14ac:dyDescent="0.25">
      <c r="A83" s="134" t="str">
        <f>VLOOKUP(E83,'LISTADO ATM'!$A$2:$C$898,3,0)</f>
        <v>DISTRITO NACIONAL</v>
      </c>
      <c r="B83" s="129">
        <v>3335887752</v>
      </c>
      <c r="C83" s="136">
        <v>44331.368958333333</v>
      </c>
      <c r="D83" s="136" t="s">
        <v>2474</v>
      </c>
      <c r="E83" s="124">
        <v>39</v>
      </c>
      <c r="F83" s="154" t="str">
        <f>VLOOKUP(E83,VIP!$A$2:$O13072,2,0)</f>
        <v>DRBR039</v>
      </c>
      <c r="G83" s="134" t="str">
        <f>VLOOKUP(E83,'LISTADO ATM'!$A$2:$B$897,2,0)</f>
        <v xml:space="preserve">ATM Oficina Ovando </v>
      </c>
      <c r="H83" s="134" t="str">
        <f>VLOOKUP(E83,VIP!$A$2:$O17948,7,FALSE)</f>
        <v>Si</v>
      </c>
      <c r="I83" s="134" t="str">
        <f>VLOOKUP(E83,VIP!$A$2:$O9913,8,FALSE)</f>
        <v>No</v>
      </c>
      <c r="J83" s="134" t="str">
        <f>VLOOKUP(E83,VIP!$A$2:$O9863,8,FALSE)</f>
        <v>No</v>
      </c>
      <c r="K83" s="134" t="str">
        <f>VLOOKUP(E83,VIP!$A$2:$O13437,6,0)</f>
        <v>NO</v>
      </c>
      <c r="L83" s="125" t="s">
        <v>2418</v>
      </c>
      <c r="M83" s="152" t="s">
        <v>2579</v>
      </c>
      <c r="N83" s="152" t="s">
        <v>2588</v>
      </c>
      <c r="O83" s="134" t="s">
        <v>2475</v>
      </c>
      <c r="P83" s="137"/>
      <c r="Q83" s="153">
        <v>44331.440972222219</v>
      </c>
    </row>
    <row r="84" spans="1:17" s="96" customFormat="1" ht="18.75" customHeight="1" x14ac:dyDescent="0.25">
      <c r="A84" s="134" t="str">
        <f>VLOOKUP(E84,'LISTADO ATM'!$A$2:$C$898,3,0)</f>
        <v>DISTRITO NACIONAL</v>
      </c>
      <c r="B84" s="129">
        <v>3335887755</v>
      </c>
      <c r="C84" s="136">
        <v>44331.370995370373</v>
      </c>
      <c r="D84" s="136" t="s">
        <v>2451</v>
      </c>
      <c r="E84" s="124">
        <v>698</v>
      </c>
      <c r="F84" s="154" t="str">
        <f>VLOOKUP(E84,VIP!$A$2:$O13071,2,0)</f>
        <v>DRBR698</v>
      </c>
      <c r="G84" s="134" t="str">
        <f>VLOOKUP(E84,'LISTADO ATM'!$A$2:$B$897,2,0)</f>
        <v>ATM Parador Bellamar</v>
      </c>
      <c r="H84" s="134" t="str">
        <f>VLOOKUP(E84,VIP!$A$2:$O17947,7,FALSE)</f>
        <v>Si</v>
      </c>
      <c r="I84" s="134" t="str">
        <f>VLOOKUP(E84,VIP!$A$2:$O9912,8,FALSE)</f>
        <v>Si</v>
      </c>
      <c r="J84" s="134" t="str">
        <f>VLOOKUP(E84,VIP!$A$2:$O9862,8,FALSE)</f>
        <v>Si</v>
      </c>
      <c r="K84" s="134" t="str">
        <f>VLOOKUP(E84,VIP!$A$2:$O13436,6,0)</f>
        <v>NO</v>
      </c>
      <c r="L84" s="125" t="s">
        <v>2418</v>
      </c>
      <c r="M84" s="152" t="s">
        <v>2579</v>
      </c>
      <c r="N84" s="135" t="s">
        <v>2455</v>
      </c>
      <c r="O84" s="134" t="s">
        <v>2456</v>
      </c>
      <c r="P84" s="137"/>
      <c r="Q84" s="153">
        <v>44331.513888888891</v>
      </c>
    </row>
    <row r="85" spans="1:17" s="96" customFormat="1" ht="18.75" customHeight="1" x14ac:dyDescent="0.25">
      <c r="A85" s="134" t="str">
        <f>VLOOKUP(E85,'LISTADO ATM'!$A$2:$C$898,3,0)</f>
        <v>ESTE</v>
      </c>
      <c r="B85" s="129">
        <v>3335887757</v>
      </c>
      <c r="C85" s="136">
        <v>44331.372858796298</v>
      </c>
      <c r="D85" s="136" t="s">
        <v>2180</v>
      </c>
      <c r="E85" s="124">
        <v>824</v>
      </c>
      <c r="F85" s="154" t="str">
        <f>VLOOKUP(E85,VIP!$A$2:$O13070,2,0)</f>
        <v>DRBR824</v>
      </c>
      <c r="G85" s="134" t="str">
        <f>VLOOKUP(E85,'LISTADO ATM'!$A$2:$B$897,2,0)</f>
        <v xml:space="preserve">ATM Multiplaza (Higuey) </v>
      </c>
      <c r="H85" s="134" t="str">
        <f>VLOOKUP(E85,VIP!$A$2:$O17946,7,FALSE)</f>
        <v>Si</v>
      </c>
      <c r="I85" s="134" t="str">
        <f>VLOOKUP(E85,VIP!$A$2:$O9911,8,FALSE)</f>
        <v>Si</v>
      </c>
      <c r="J85" s="134" t="str">
        <f>VLOOKUP(E85,VIP!$A$2:$O9861,8,FALSE)</f>
        <v>Si</v>
      </c>
      <c r="K85" s="134" t="str">
        <f>VLOOKUP(E85,VIP!$A$2:$O13435,6,0)</f>
        <v>NO</v>
      </c>
      <c r="L85" s="125" t="s">
        <v>2421</v>
      </c>
      <c r="M85" s="135" t="s">
        <v>2448</v>
      </c>
      <c r="N85" s="135" t="s">
        <v>2455</v>
      </c>
      <c r="O85" s="134" t="s">
        <v>2457</v>
      </c>
      <c r="P85" s="137"/>
      <c r="Q85" s="135" t="s">
        <v>2421</v>
      </c>
    </row>
    <row r="86" spans="1:17" s="96" customFormat="1" ht="18.75" customHeight="1" x14ac:dyDescent="0.25">
      <c r="A86" s="134" t="str">
        <f>VLOOKUP(E86,'LISTADO ATM'!$A$2:$C$898,3,0)</f>
        <v>ESTE</v>
      </c>
      <c r="B86" s="129">
        <v>3335887762</v>
      </c>
      <c r="C86" s="136">
        <v>44331.375439814816</v>
      </c>
      <c r="D86" s="136" t="s">
        <v>2180</v>
      </c>
      <c r="E86" s="124">
        <v>608</v>
      </c>
      <c r="F86" s="154" t="str">
        <f>VLOOKUP(E86,VIP!$A$2:$O13069,2,0)</f>
        <v>DRBR305</v>
      </c>
      <c r="G86" s="134" t="str">
        <f>VLOOKUP(E86,'LISTADO ATM'!$A$2:$B$897,2,0)</f>
        <v xml:space="preserve">ATM Oficina Jumbo (San Pedro) </v>
      </c>
      <c r="H86" s="134" t="str">
        <f>VLOOKUP(E86,VIP!$A$2:$O17945,7,FALSE)</f>
        <v>Si</v>
      </c>
      <c r="I86" s="134" t="str">
        <f>VLOOKUP(E86,VIP!$A$2:$O9910,8,FALSE)</f>
        <v>Si</v>
      </c>
      <c r="J86" s="134" t="str">
        <f>VLOOKUP(E86,VIP!$A$2:$O9860,8,FALSE)</f>
        <v>Si</v>
      </c>
      <c r="K86" s="134" t="str">
        <f>VLOOKUP(E86,VIP!$A$2:$O13434,6,0)</f>
        <v>SI</v>
      </c>
      <c r="L86" s="125" t="s">
        <v>2582</v>
      </c>
      <c r="M86" s="135" t="s">
        <v>2448</v>
      </c>
      <c r="N86" s="135" t="s">
        <v>2455</v>
      </c>
      <c r="O86" s="134" t="s">
        <v>2457</v>
      </c>
      <c r="P86" s="137"/>
      <c r="Q86" s="135" t="s">
        <v>2582</v>
      </c>
    </row>
    <row r="87" spans="1:17" s="96" customFormat="1" ht="18.75" customHeight="1" x14ac:dyDescent="0.25">
      <c r="A87" s="134" t="str">
        <f>VLOOKUP(E87,'LISTADO ATM'!$A$2:$C$898,3,0)</f>
        <v>DISTRITO NACIONAL</v>
      </c>
      <c r="B87" s="129">
        <v>3335887764</v>
      </c>
      <c r="C87" s="136">
        <v>44331.377557870372</v>
      </c>
      <c r="D87" s="136" t="s">
        <v>2180</v>
      </c>
      <c r="E87" s="124">
        <v>559</v>
      </c>
      <c r="F87" s="154" t="str">
        <f>VLOOKUP(E87,VIP!$A$2:$O13068,2,0)</f>
        <v>DRBR559</v>
      </c>
      <c r="G87" s="134" t="str">
        <f>VLOOKUP(E87,'LISTADO ATM'!$A$2:$B$897,2,0)</f>
        <v xml:space="preserve">ATM UNP Metro I </v>
      </c>
      <c r="H87" s="134" t="str">
        <f>VLOOKUP(E87,VIP!$A$2:$O17944,7,FALSE)</f>
        <v>Si</v>
      </c>
      <c r="I87" s="134" t="str">
        <f>VLOOKUP(E87,VIP!$A$2:$O9909,8,FALSE)</f>
        <v>Si</v>
      </c>
      <c r="J87" s="134" t="str">
        <f>VLOOKUP(E87,VIP!$A$2:$O9859,8,FALSE)</f>
        <v>Si</v>
      </c>
      <c r="K87" s="134" t="str">
        <f>VLOOKUP(E87,VIP!$A$2:$O13433,6,0)</f>
        <v>SI</v>
      </c>
      <c r="L87" s="125" t="s">
        <v>2582</v>
      </c>
      <c r="M87" s="135" t="s">
        <v>2448</v>
      </c>
      <c r="N87" s="135" t="s">
        <v>2455</v>
      </c>
      <c r="O87" s="134" t="s">
        <v>2457</v>
      </c>
      <c r="P87" s="137"/>
      <c r="Q87" s="135" t="s">
        <v>2582</v>
      </c>
    </row>
    <row r="88" spans="1:17" s="96" customFormat="1" ht="18.75" customHeight="1" x14ac:dyDescent="0.25">
      <c r="A88" s="134" t="str">
        <f>VLOOKUP(E88,'LISTADO ATM'!$A$2:$C$898,3,0)</f>
        <v>SUR</v>
      </c>
      <c r="B88" s="129">
        <v>3335887765</v>
      </c>
      <c r="C88" s="136">
        <v>44331.379189814812</v>
      </c>
      <c r="D88" s="136" t="s">
        <v>2180</v>
      </c>
      <c r="E88" s="124">
        <v>829</v>
      </c>
      <c r="F88" s="154" t="str">
        <f>VLOOKUP(E88,VIP!$A$2:$O13067,2,0)</f>
        <v>DRBR829</v>
      </c>
      <c r="G88" s="134" t="str">
        <f>VLOOKUP(E88,'LISTADO ATM'!$A$2:$B$897,2,0)</f>
        <v xml:space="preserve">ATM UNP Multicentro Sirena Baní </v>
      </c>
      <c r="H88" s="134" t="str">
        <f>VLOOKUP(E88,VIP!$A$2:$O17943,7,FALSE)</f>
        <v>Si</v>
      </c>
      <c r="I88" s="134" t="str">
        <f>VLOOKUP(E88,VIP!$A$2:$O9908,8,FALSE)</f>
        <v>Si</v>
      </c>
      <c r="J88" s="134" t="str">
        <f>VLOOKUP(E88,VIP!$A$2:$O9858,8,FALSE)</f>
        <v>Si</v>
      </c>
      <c r="K88" s="134" t="str">
        <f>VLOOKUP(E88,VIP!$A$2:$O13432,6,0)</f>
        <v>NO</v>
      </c>
      <c r="L88" s="125" t="s">
        <v>2581</v>
      </c>
      <c r="M88" s="135" t="s">
        <v>2448</v>
      </c>
      <c r="N88" s="135" t="s">
        <v>2455</v>
      </c>
      <c r="O88" s="134" t="s">
        <v>2457</v>
      </c>
      <c r="P88" s="137"/>
      <c r="Q88" s="135" t="s">
        <v>2581</v>
      </c>
    </row>
    <row r="89" spans="1:17" s="96" customFormat="1" ht="18.75" customHeight="1" x14ac:dyDescent="0.25">
      <c r="A89" s="134" t="str">
        <f>VLOOKUP(E89,'LISTADO ATM'!$A$2:$C$898,3,0)</f>
        <v>ESTE</v>
      </c>
      <c r="B89" s="129">
        <v>3335887770</v>
      </c>
      <c r="C89" s="136">
        <v>44331.382152777776</v>
      </c>
      <c r="D89" s="136" t="s">
        <v>2474</v>
      </c>
      <c r="E89" s="124">
        <v>219</v>
      </c>
      <c r="F89" s="154" t="str">
        <f>VLOOKUP(E89,VIP!$A$2:$O13066,2,0)</f>
        <v>DRBR219</v>
      </c>
      <c r="G89" s="134" t="str">
        <f>VLOOKUP(E89,'LISTADO ATM'!$A$2:$B$897,2,0)</f>
        <v xml:space="preserve">ATM Oficina La Altagracia (Higuey) </v>
      </c>
      <c r="H89" s="134" t="str">
        <f>VLOOKUP(E89,VIP!$A$2:$O17942,7,FALSE)</f>
        <v>Si</v>
      </c>
      <c r="I89" s="134" t="str">
        <f>VLOOKUP(E89,VIP!$A$2:$O9907,8,FALSE)</f>
        <v>Si</v>
      </c>
      <c r="J89" s="134" t="str">
        <f>VLOOKUP(E89,VIP!$A$2:$O9857,8,FALSE)</f>
        <v>Si</v>
      </c>
      <c r="K89" s="134" t="str">
        <f>VLOOKUP(E89,VIP!$A$2:$O13431,6,0)</f>
        <v>NO</v>
      </c>
      <c r="L89" s="125" t="s">
        <v>2418</v>
      </c>
      <c r="M89" s="152" t="s">
        <v>2579</v>
      </c>
      <c r="N89" s="152" t="s">
        <v>2588</v>
      </c>
      <c r="O89" s="134" t="s">
        <v>2475</v>
      </c>
      <c r="P89" s="137"/>
      <c r="Q89" s="153">
        <v>44331.501388888886</v>
      </c>
    </row>
    <row r="90" spans="1:17" s="96" customFormat="1" ht="18.75" customHeight="1" x14ac:dyDescent="0.25">
      <c r="A90" s="134" t="str">
        <f>VLOOKUP(E90,'LISTADO ATM'!$A$2:$C$898,3,0)</f>
        <v>DISTRITO NACIONAL</v>
      </c>
      <c r="B90" s="129">
        <v>3335887775</v>
      </c>
      <c r="C90" s="136">
        <v>44331.388599537036</v>
      </c>
      <c r="D90" s="136" t="s">
        <v>2451</v>
      </c>
      <c r="E90" s="124">
        <v>169</v>
      </c>
      <c r="F90" s="154" t="str">
        <f>VLOOKUP(E90,VIP!$A$2:$O13065,2,0)</f>
        <v>DRBR169</v>
      </c>
      <c r="G90" s="134" t="str">
        <f>VLOOKUP(E90,'LISTADO ATM'!$A$2:$B$897,2,0)</f>
        <v xml:space="preserve">ATM Oficina Caonabo </v>
      </c>
      <c r="H90" s="134" t="str">
        <f>VLOOKUP(E90,VIP!$A$2:$O17941,7,FALSE)</f>
        <v>Si</v>
      </c>
      <c r="I90" s="134" t="str">
        <f>VLOOKUP(E90,VIP!$A$2:$O9906,8,FALSE)</f>
        <v>Si</v>
      </c>
      <c r="J90" s="134" t="str">
        <f>VLOOKUP(E90,VIP!$A$2:$O9856,8,FALSE)</f>
        <v>Si</v>
      </c>
      <c r="K90" s="134" t="str">
        <f>VLOOKUP(E90,VIP!$A$2:$O13430,6,0)</f>
        <v>NO</v>
      </c>
      <c r="L90" s="125" t="s">
        <v>2418</v>
      </c>
      <c r="M90" s="152" t="s">
        <v>2579</v>
      </c>
      <c r="N90" s="135" t="s">
        <v>2455</v>
      </c>
      <c r="O90" s="134" t="s">
        <v>2456</v>
      </c>
      <c r="P90" s="137"/>
      <c r="Q90" s="153">
        <v>44331.513194444444</v>
      </c>
    </row>
    <row r="91" spans="1:17" s="96" customFormat="1" ht="18.75" customHeight="1" x14ac:dyDescent="0.25">
      <c r="A91" s="134" t="str">
        <f>VLOOKUP(E91,'LISTADO ATM'!$A$2:$C$898,3,0)</f>
        <v>ESTE</v>
      </c>
      <c r="B91" s="129">
        <v>3335887786</v>
      </c>
      <c r="C91" s="136">
        <v>44331.395671296297</v>
      </c>
      <c r="D91" s="136" t="s">
        <v>2474</v>
      </c>
      <c r="E91" s="124">
        <v>612</v>
      </c>
      <c r="F91" s="154" t="str">
        <f>VLOOKUP(E91,VIP!$A$2:$O13064,2,0)</f>
        <v>DRBR220</v>
      </c>
      <c r="G91" s="134" t="str">
        <f>VLOOKUP(E91,'LISTADO ATM'!$A$2:$B$897,2,0)</f>
        <v xml:space="preserve">ATM Plaza Orense (La Romana) </v>
      </c>
      <c r="H91" s="134" t="str">
        <f>VLOOKUP(E91,VIP!$A$2:$O17940,7,FALSE)</f>
        <v>Si</v>
      </c>
      <c r="I91" s="134" t="str">
        <f>VLOOKUP(E91,VIP!$A$2:$O9905,8,FALSE)</f>
        <v>Si</v>
      </c>
      <c r="J91" s="134" t="str">
        <f>VLOOKUP(E91,VIP!$A$2:$O9855,8,FALSE)</f>
        <v>Si</v>
      </c>
      <c r="K91" s="134" t="str">
        <f>VLOOKUP(E91,VIP!$A$2:$O13429,6,0)</f>
        <v>NO</v>
      </c>
      <c r="L91" s="125" t="s">
        <v>2418</v>
      </c>
      <c r="M91" s="152" t="s">
        <v>2579</v>
      </c>
      <c r="N91" s="152" t="s">
        <v>2588</v>
      </c>
      <c r="O91" s="134" t="s">
        <v>2475</v>
      </c>
      <c r="P91" s="137"/>
      <c r="Q91" s="153">
        <v>44331.439583333333</v>
      </c>
    </row>
    <row r="92" spans="1:17" s="96" customFormat="1" ht="18.75" customHeight="1" x14ac:dyDescent="0.25">
      <c r="A92" s="134" t="str">
        <f>VLOOKUP(E92,'LISTADO ATM'!$A$2:$C$898,3,0)</f>
        <v>DISTRITO NACIONAL</v>
      </c>
      <c r="B92" s="129">
        <v>3335887795</v>
      </c>
      <c r="C92" s="136">
        <v>44331.405046296299</v>
      </c>
      <c r="D92" s="136" t="s">
        <v>2451</v>
      </c>
      <c r="E92" s="124">
        <v>565</v>
      </c>
      <c r="F92" s="154" t="str">
        <f>VLOOKUP(E92,VIP!$A$2:$O13063,2,0)</f>
        <v>DRBR24H</v>
      </c>
      <c r="G92" s="134" t="str">
        <f>VLOOKUP(E92,'LISTADO ATM'!$A$2:$B$897,2,0)</f>
        <v xml:space="preserve">ATM S/M La Cadena Núñez de Cáceres </v>
      </c>
      <c r="H92" s="134" t="str">
        <f>VLOOKUP(E92,VIP!$A$2:$O17939,7,FALSE)</f>
        <v>Si</v>
      </c>
      <c r="I92" s="134" t="str">
        <f>VLOOKUP(E92,VIP!$A$2:$O9904,8,FALSE)</f>
        <v>Si</v>
      </c>
      <c r="J92" s="134" t="str">
        <f>VLOOKUP(E92,VIP!$A$2:$O9854,8,FALSE)</f>
        <v>Si</v>
      </c>
      <c r="K92" s="134" t="str">
        <f>VLOOKUP(E92,VIP!$A$2:$O13428,6,0)</f>
        <v>NO</v>
      </c>
      <c r="L92" s="125" t="s">
        <v>2418</v>
      </c>
      <c r="M92" s="152" t="s">
        <v>2579</v>
      </c>
      <c r="N92" s="135" t="s">
        <v>2455</v>
      </c>
      <c r="O92" s="134" t="s">
        <v>2456</v>
      </c>
      <c r="P92" s="137"/>
      <c r="Q92" s="153">
        <v>44331.501388888886</v>
      </c>
    </row>
    <row r="93" spans="1:17" s="96" customFormat="1" ht="18.75" customHeight="1" x14ac:dyDescent="0.25">
      <c r="A93" s="134" t="str">
        <f>VLOOKUP(E93,'LISTADO ATM'!$A$2:$C$898,3,0)</f>
        <v>DISTRITO NACIONAL</v>
      </c>
      <c r="B93" s="129">
        <v>3335887801</v>
      </c>
      <c r="C93" s="136">
        <v>44331.406122685185</v>
      </c>
      <c r="D93" s="136" t="s">
        <v>2451</v>
      </c>
      <c r="E93" s="124">
        <v>525</v>
      </c>
      <c r="F93" s="154" t="str">
        <f>VLOOKUP(E93,VIP!$A$2:$O13062,2,0)</f>
        <v>DRBR525</v>
      </c>
      <c r="G93" s="134" t="str">
        <f>VLOOKUP(E93,'LISTADO ATM'!$A$2:$B$897,2,0)</f>
        <v>ATM S/M Bravo Las Americas</v>
      </c>
      <c r="H93" s="134" t="str">
        <f>VLOOKUP(E93,VIP!$A$2:$O17938,7,FALSE)</f>
        <v>Si</v>
      </c>
      <c r="I93" s="134" t="str">
        <f>VLOOKUP(E93,VIP!$A$2:$O9903,8,FALSE)</f>
        <v>Si</v>
      </c>
      <c r="J93" s="134" t="str">
        <f>VLOOKUP(E93,VIP!$A$2:$O9853,8,FALSE)</f>
        <v>Si</v>
      </c>
      <c r="K93" s="134" t="str">
        <f>VLOOKUP(E93,VIP!$A$2:$O13427,6,0)</f>
        <v>NO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  <row r="94" spans="1:17" s="96" customFormat="1" ht="18.75" customHeight="1" x14ac:dyDescent="0.25">
      <c r="A94" s="134" t="str">
        <f>VLOOKUP(E94,'LISTADO ATM'!$A$2:$C$898,3,0)</f>
        <v>SUR</v>
      </c>
      <c r="B94" s="129">
        <v>3335887806</v>
      </c>
      <c r="C94" s="136">
        <v>44331.407777777778</v>
      </c>
      <c r="D94" s="136" t="s">
        <v>2474</v>
      </c>
      <c r="E94" s="124">
        <v>48</v>
      </c>
      <c r="F94" s="154" t="str">
        <f>VLOOKUP(E94,VIP!$A$2:$O13061,2,0)</f>
        <v>DRBR048</v>
      </c>
      <c r="G94" s="134" t="str">
        <f>VLOOKUP(E94,'LISTADO ATM'!$A$2:$B$897,2,0)</f>
        <v xml:space="preserve">ATM Autoservicio Neiba I </v>
      </c>
      <c r="H94" s="134" t="str">
        <f>VLOOKUP(E94,VIP!$A$2:$O17937,7,FALSE)</f>
        <v>Si</v>
      </c>
      <c r="I94" s="134" t="str">
        <f>VLOOKUP(E94,VIP!$A$2:$O9902,8,FALSE)</f>
        <v>Si</v>
      </c>
      <c r="J94" s="134" t="str">
        <f>VLOOKUP(E94,VIP!$A$2:$O9852,8,FALSE)</f>
        <v>Si</v>
      </c>
      <c r="K94" s="134" t="str">
        <f>VLOOKUP(E94,VIP!$A$2:$O13426,6,0)</f>
        <v>SI</v>
      </c>
      <c r="L94" s="125" t="s">
        <v>2418</v>
      </c>
      <c r="M94" s="152" t="s">
        <v>2579</v>
      </c>
      <c r="N94" s="152" t="s">
        <v>2588</v>
      </c>
      <c r="O94" s="134" t="s">
        <v>2475</v>
      </c>
      <c r="P94" s="137"/>
      <c r="Q94" s="153">
        <v>44331.513194444444</v>
      </c>
    </row>
    <row r="95" spans="1:17" s="96" customFormat="1" ht="18.75" customHeight="1" x14ac:dyDescent="0.25">
      <c r="A95" s="134" t="str">
        <f>VLOOKUP(E95,'LISTADO ATM'!$A$2:$C$898,3,0)</f>
        <v>NORTE</v>
      </c>
      <c r="B95" s="129">
        <v>3335887823</v>
      </c>
      <c r="C95" s="136">
        <v>44331.421400462961</v>
      </c>
      <c r="D95" s="136" t="s">
        <v>2181</v>
      </c>
      <c r="E95" s="124">
        <v>333</v>
      </c>
      <c r="F95" s="154" t="str">
        <f>VLOOKUP(E95,VIP!$A$2:$O13060,2,0)</f>
        <v>DRBR333</v>
      </c>
      <c r="G95" s="134" t="str">
        <f>VLOOKUP(E95,'LISTADO ATM'!$A$2:$B$897,2,0)</f>
        <v>ATM Oficina Turey Maimón</v>
      </c>
      <c r="H95" s="134" t="str">
        <f>VLOOKUP(E95,VIP!$A$2:$O17936,7,FALSE)</f>
        <v>Si</v>
      </c>
      <c r="I95" s="134" t="str">
        <f>VLOOKUP(E95,VIP!$A$2:$O9901,8,FALSE)</f>
        <v>Si</v>
      </c>
      <c r="J95" s="134" t="str">
        <f>VLOOKUP(E95,VIP!$A$2:$O9851,8,FALSE)</f>
        <v>Si</v>
      </c>
      <c r="K95" s="134" t="str">
        <f>VLOOKUP(E95,VIP!$A$2:$O13425,6,0)</f>
        <v>NO</v>
      </c>
      <c r="L95" s="125" t="s">
        <v>2219</v>
      </c>
      <c r="M95" s="135" t="s">
        <v>2448</v>
      </c>
      <c r="N95" s="135" t="s">
        <v>2455</v>
      </c>
      <c r="O95" s="134" t="s">
        <v>2575</v>
      </c>
      <c r="P95" s="137"/>
      <c r="Q95" s="135" t="s">
        <v>2219</v>
      </c>
    </row>
    <row r="96" spans="1:17" s="96" customFormat="1" ht="18.75" customHeight="1" x14ac:dyDescent="0.25">
      <c r="A96" s="134" t="str">
        <f>VLOOKUP(E96,'LISTADO ATM'!$A$2:$C$898,3,0)</f>
        <v>NORTE</v>
      </c>
      <c r="B96" s="129">
        <v>3335887826</v>
      </c>
      <c r="C96" s="136">
        <v>44331.42355324074</v>
      </c>
      <c r="D96" s="136" t="s">
        <v>2474</v>
      </c>
      <c r="E96" s="124">
        <v>747</v>
      </c>
      <c r="F96" s="154" t="str">
        <f>VLOOKUP(E96,VIP!$A$2:$O13079,2,0)</f>
        <v>DRBR200</v>
      </c>
      <c r="G96" s="134" t="str">
        <f>VLOOKUP(E96,'LISTADO ATM'!$A$2:$B$897,2,0)</f>
        <v xml:space="preserve">ATM Club BR (Santiago) </v>
      </c>
      <c r="H96" s="134" t="str">
        <f>VLOOKUP(E96,VIP!$A$2:$O17955,7,FALSE)</f>
        <v>Si</v>
      </c>
      <c r="I96" s="134" t="str">
        <f>VLOOKUP(E96,VIP!$A$2:$O9920,8,FALSE)</f>
        <v>Si</v>
      </c>
      <c r="J96" s="134" t="str">
        <f>VLOOKUP(E96,VIP!$A$2:$O9870,8,FALSE)</f>
        <v>Si</v>
      </c>
      <c r="K96" s="134" t="str">
        <f>VLOOKUP(E96,VIP!$A$2:$O13444,6,0)</f>
        <v>SI</v>
      </c>
      <c r="L96" s="125" t="s">
        <v>2585</v>
      </c>
      <c r="M96" s="152" t="s">
        <v>2579</v>
      </c>
      <c r="N96" s="152" t="s">
        <v>2588</v>
      </c>
      <c r="O96" s="134" t="s">
        <v>2587</v>
      </c>
      <c r="P96" s="152" t="s">
        <v>2590</v>
      </c>
      <c r="Q96" s="135" t="s">
        <v>2585</v>
      </c>
    </row>
    <row r="97" spans="1:17" s="96" customFormat="1" ht="18.75" customHeight="1" x14ac:dyDescent="0.25">
      <c r="A97" s="134" t="str">
        <f>VLOOKUP(E97,'LISTADO ATM'!$A$2:$C$898,3,0)</f>
        <v>DISTRITO NACIONAL</v>
      </c>
      <c r="B97" s="129">
        <v>3335887830</v>
      </c>
      <c r="C97" s="136">
        <v>44331.425208333334</v>
      </c>
      <c r="D97" s="136" t="s">
        <v>2474</v>
      </c>
      <c r="E97" s="124">
        <v>973</v>
      </c>
      <c r="F97" s="154" t="str">
        <f>VLOOKUP(E97,VIP!$A$2:$O13078,2,0)</f>
        <v>DRBR912</v>
      </c>
      <c r="G97" s="134" t="str">
        <f>VLOOKUP(E97,'LISTADO ATM'!$A$2:$B$897,2,0)</f>
        <v xml:space="preserve">ATM Oficina Sabana de la Mar </v>
      </c>
      <c r="H97" s="134" t="str">
        <f>VLOOKUP(E97,VIP!$A$2:$O17954,7,FALSE)</f>
        <v>Si</v>
      </c>
      <c r="I97" s="134" t="str">
        <f>VLOOKUP(E97,VIP!$A$2:$O9919,8,FALSE)</f>
        <v>Si</v>
      </c>
      <c r="J97" s="134" t="str">
        <f>VLOOKUP(E97,VIP!$A$2:$O9869,8,FALSE)</f>
        <v>Si</v>
      </c>
      <c r="K97" s="134" t="str">
        <f>VLOOKUP(E97,VIP!$A$2:$O13443,6,0)</f>
        <v>NO</v>
      </c>
      <c r="L97" s="125" t="s">
        <v>2460</v>
      </c>
      <c r="M97" s="152" t="s">
        <v>2579</v>
      </c>
      <c r="N97" s="152" t="s">
        <v>2588</v>
      </c>
      <c r="O97" s="134" t="s">
        <v>2586</v>
      </c>
      <c r="P97" s="152" t="s">
        <v>2589</v>
      </c>
      <c r="Q97" s="135" t="s">
        <v>2460</v>
      </c>
    </row>
    <row r="98" spans="1:17" s="96" customFormat="1" ht="18.75" customHeight="1" x14ac:dyDescent="0.25">
      <c r="A98" s="134" t="str">
        <f>VLOOKUP(E98,'LISTADO ATM'!$A$2:$C$898,3,0)</f>
        <v>DISTRITO NACIONAL</v>
      </c>
      <c r="B98" s="129">
        <v>3335887831</v>
      </c>
      <c r="C98" s="136">
        <v>44331.42564814815</v>
      </c>
      <c r="D98" s="136" t="s">
        <v>2474</v>
      </c>
      <c r="E98" s="124">
        <v>57</v>
      </c>
      <c r="F98" s="154" t="str">
        <f>VLOOKUP(E98,VIP!$A$2:$O13077,2,0)</f>
        <v>DRBR057</v>
      </c>
      <c r="G98" s="134" t="str">
        <f>VLOOKUP(E98,'LISTADO ATM'!$A$2:$B$897,2,0)</f>
        <v xml:space="preserve">ATM Oficina Malecon Center </v>
      </c>
      <c r="H98" s="134" t="str">
        <f>VLOOKUP(E98,VIP!$A$2:$O17953,7,FALSE)</f>
        <v>Si</v>
      </c>
      <c r="I98" s="134" t="str">
        <f>VLOOKUP(E98,VIP!$A$2:$O9918,8,FALSE)</f>
        <v>Si</v>
      </c>
      <c r="J98" s="134" t="str">
        <f>VLOOKUP(E98,VIP!$A$2:$O9868,8,FALSE)</f>
        <v>Si</v>
      </c>
      <c r="K98" s="134" t="str">
        <f>VLOOKUP(E98,VIP!$A$2:$O13442,6,0)</f>
        <v>NO</v>
      </c>
      <c r="L98" s="125" t="s">
        <v>2460</v>
      </c>
      <c r="M98" s="152" t="s">
        <v>2579</v>
      </c>
      <c r="N98" s="152" t="s">
        <v>2588</v>
      </c>
      <c r="O98" s="134" t="s">
        <v>2586</v>
      </c>
      <c r="P98" s="152" t="s">
        <v>2589</v>
      </c>
      <c r="Q98" s="135" t="s">
        <v>2460</v>
      </c>
    </row>
    <row r="99" spans="1:17" s="96" customFormat="1" ht="18.75" customHeight="1" x14ac:dyDescent="0.25">
      <c r="A99" s="134" t="str">
        <f>VLOOKUP(E99,'LISTADO ATM'!$A$2:$C$898,3,0)</f>
        <v>DISTRITO NACIONAL</v>
      </c>
      <c r="B99" s="129">
        <v>3335887833</v>
      </c>
      <c r="C99" s="136">
        <v>44331.426261574074</v>
      </c>
      <c r="D99" s="136" t="s">
        <v>2474</v>
      </c>
      <c r="E99" s="124">
        <v>946</v>
      </c>
      <c r="F99" s="154" t="str">
        <f>VLOOKUP(E99,VIP!$A$2:$O13076,2,0)</f>
        <v>DRBR24R</v>
      </c>
      <c r="G99" s="134" t="str">
        <f>VLOOKUP(E99,'LISTADO ATM'!$A$2:$B$897,2,0)</f>
        <v xml:space="preserve">ATM Oficina Núñez de Cáceres I </v>
      </c>
      <c r="H99" s="134" t="str">
        <f>VLOOKUP(E99,VIP!$A$2:$O17952,7,FALSE)</f>
        <v>Si</v>
      </c>
      <c r="I99" s="134" t="str">
        <f>VLOOKUP(E99,VIP!$A$2:$O9917,8,FALSE)</f>
        <v>Si</v>
      </c>
      <c r="J99" s="134" t="str">
        <f>VLOOKUP(E99,VIP!$A$2:$O9867,8,FALSE)</f>
        <v>Si</v>
      </c>
      <c r="K99" s="134" t="str">
        <f>VLOOKUP(E99,VIP!$A$2:$O13441,6,0)</f>
        <v>NO</v>
      </c>
      <c r="L99" s="125" t="s">
        <v>2460</v>
      </c>
      <c r="M99" s="152" t="s">
        <v>2579</v>
      </c>
      <c r="N99" s="152" t="s">
        <v>2588</v>
      </c>
      <c r="O99" s="134" t="s">
        <v>2586</v>
      </c>
      <c r="P99" s="152" t="s">
        <v>2589</v>
      </c>
      <c r="Q99" s="135" t="s">
        <v>2584</v>
      </c>
    </row>
    <row r="100" spans="1:17" s="96" customFormat="1" ht="18.75" customHeight="1" x14ac:dyDescent="0.25">
      <c r="A100" s="134" t="str">
        <f>VLOOKUP(E100,'LISTADO ATM'!$A$2:$C$898,3,0)</f>
        <v>NORTE</v>
      </c>
      <c r="B100" s="129">
        <v>3335887835</v>
      </c>
      <c r="C100" s="136">
        <v>44331.427581018521</v>
      </c>
      <c r="D100" s="136" t="s">
        <v>2474</v>
      </c>
      <c r="E100" s="124">
        <v>64</v>
      </c>
      <c r="F100" s="154" t="str">
        <f>VLOOKUP(E100,VIP!$A$2:$O13075,2,0)</f>
        <v>DRBR064</v>
      </c>
      <c r="G100" s="134" t="str">
        <f>VLOOKUP(E100,'LISTADO ATM'!$A$2:$B$897,2,0)</f>
        <v xml:space="preserve">ATM COOPALINA (Cotuí) </v>
      </c>
      <c r="H100" s="134" t="str">
        <f>VLOOKUP(E100,VIP!$A$2:$O17951,7,FALSE)</f>
        <v>Si</v>
      </c>
      <c r="I100" s="134" t="str">
        <f>VLOOKUP(E100,VIP!$A$2:$O9916,8,FALSE)</f>
        <v>Si</v>
      </c>
      <c r="J100" s="134" t="str">
        <f>VLOOKUP(E100,VIP!$A$2:$O9866,8,FALSE)</f>
        <v>Si</v>
      </c>
      <c r="K100" s="134" t="str">
        <f>VLOOKUP(E100,VIP!$A$2:$O13440,6,0)</f>
        <v>NO</v>
      </c>
      <c r="L100" s="125" t="s">
        <v>2583</v>
      </c>
      <c r="M100" s="152" t="s">
        <v>2579</v>
      </c>
      <c r="N100" s="152" t="s">
        <v>2588</v>
      </c>
      <c r="O100" s="134" t="s">
        <v>2587</v>
      </c>
      <c r="P100" s="152" t="s">
        <v>2589</v>
      </c>
      <c r="Q100" s="135" t="s">
        <v>2583</v>
      </c>
    </row>
    <row r="101" spans="1:17" s="96" customFormat="1" ht="18.75" customHeight="1" x14ac:dyDescent="0.25">
      <c r="A101" s="134" t="str">
        <f>VLOOKUP(E101,'LISTADO ATM'!$A$2:$C$898,3,0)</f>
        <v>DISTRITO NACIONAL</v>
      </c>
      <c r="B101" s="129">
        <v>3335887837</v>
      </c>
      <c r="C101" s="136">
        <v>44331.428622685184</v>
      </c>
      <c r="D101" s="136" t="s">
        <v>2180</v>
      </c>
      <c r="E101" s="124">
        <v>719</v>
      </c>
      <c r="F101" s="154" t="str">
        <f>VLOOKUP(E101,VIP!$A$2:$O13059,2,0)</f>
        <v>DRBR419</v>
      </c>
      <c r="G101" s="134" t="str">
        <f>VLOOKUP(E101,'LISTADO ATM'!$A$2:$B$897,2,0)</f>
        <v xml:space="preserve">ATM Ayuntamiento Municipal San Luís </v>
      </c>
      <c r="H101" s="134" t="str">
        <f>VLOOKUP(E101,VIP!$A$2:$O17935,7,FALSE)</f>
        <v>Si</v>
      </c>
      <c r="I101" s="134" t="str">
        <f>VLOOKUP(E101,VIP!$A$2:$O9900,8,FALSE)</f>
        <v>Si</v>
      </c>
      <c r="J101" s="134" t="str">
        <f>VLOOKUP(E101,VIP!$A$2:$O9850,8,FALSE)</f>
        <v>Si</v>
      </c>
      <c r="K101" s="134" t="str">
        <f>VLOOKUP(E101,VIP!$A$2:$O13424,6,0)</f>
        <v>NO</v>
      </c>
      <c r="L101" s="125" t="s">
        <v>2245</v>
      </c>
      <c r="M101" s="135" t="s">
        <v>2448</v>
      </c>
      <c r="N101" s="135" t="s">
        <v>2455</v>
      </c>
      <c r="O101" s="134" t="s">
        <v>2457</v>
      </c>
      <c r="P101" s="137"/>
      <c r="Q101" s="135" t="s">
        <v>2245</v>
      </c>
    </row>
    <row r="102" spans="1:17" s="96" customFormat="1" ht="18.75" customHeight="1" x14ac:dyDescent="0.25">
      <c r="A102" s="134" t="str">
        <f>VLOOKUP(E102,'LISTADO ATM'!$A$2:$C$898,3,0)</f>
        <v>NORTE</v>
      </c>
      <c r="B102" s="129">
        <v>3335887840</v>
      </c>
      <c r="C102" s="136">
        <v>44331.429259259261</v>
      </c>
      <c r="D102" s="136" t="s">
        <v>2181</v>
      </c>
      <c r="E102" s="124">
        <v>654</v>
      </c>
      <c r="F102" s="154" t="str">
        <f>VLOOKUP(E102,VIP!$A$2:$O13058,2,0)</f>
        <v>DRBR654</v>
      </c>
      <c r="G102" s="134" t="str">
        <f>VLOOKUP(E102,'LISTADO ATM'!$A$2:$B$897,2,0)</f>
        <v>ATM Autoservicio S/M Jumbo Puerto Plata</v>
      </c>
      <c r="H102" s="134" t="str">
        <f>VLOOKUP(E102,VIP!$A$2:$O17934,7,FALSE)</f>
        <v>Si</v>
      </c>
      <c r="I102" s="134" t="str">
        <f>VLOOKUP(E102,VIP!$A$2:$O9899,8,FALSE)</f>
        <v>Si</v>
      </c>
      <c r="J102" s="134" t="str">
        <f>VLOOKUP(E102,VIP!$A$2:$O9849,8,FALSE)</f>
        <v>Si</v>
      </c>
      <c r="K102" s="134" t="str">
        <f>VLOOKUP(E102,VIP!$A$2:$O13423,6,0)</f>
        <v>NO</v>
      </c>
      <c r="L102" s="125" t="s">
        <v>2219</v>
      </c>
      <c r="M102" s="152" t="s">
        <v>2579</v>
      </c>
      <c r="N102" s="152" t="s">
        <v>2588</v>
      </c>
      <c r="O102" s="134" t="s">
        <v>2575</v>
      </c>
      <c r="P102" s="137"/>
      <c r="Q102" s="153">
        <v>44331.390972222223</v>
      </c>
    </row>
    <row r="103" spans="1:17" s="96" customFormat="1" ht="18.75" customHeight="1" x14ac:dyDescent="0.25">
      <c r="A103" s="134" t="str">
        <f>VLOOKUP(E103,'LISTADO ATM'!$A$2:$C$898,3,0)</f>
        <v>NORTE</v>
      </c>
      <c r="B103" s="129">
        <v>3335887848</v>
      </c>
      <c r="C103" s="136">
        <v>44331.435046296298</v>
      </c>
      <c r="D103" s="136" t="s">
        <v>2474</v>
      </c>
      <c r="E103" s="124">
        <v>691</v>
      </c>
      <c r="F103" s="154" t="str">
        <f>VLOOKUP(E103,VIP!$A$2:$O13074,2,0)</f>
        <v>DRBR691</v>
      </c>
      <c r="G103" s="134" t="str">
        <f>VLOOKUP(E103,'LISTADO ATM'!$A$2:$B$897,2,0)</f>
        <v>ATM Eco Petroleo Manzanillo</v>
      </c>
      <c r="H103" s="134" t="str">
        <f>VLOOKUP(E103,VIP!$A$2:$O17950,7,FALSE)</f>
        <v>Si</v>
      </c>
      <c r="I103" s="134" t="str">
        <f>VLOOKUP(E103,VIP!$A$2:$O9915,8,FALSE)</f>
        <v>Si</v>
      </c>
      <c r="J103" s="134" t="str">
        <f>VLOOKUP(E103,VIP!$A$2:$O9865,8,FALSE)</f>
        <v>Si</v>
      </c>
      <c r="K103" s="134" t="str">
        <f>VLOOKUP(E103,VIP!$A$2:$O13439,6,0)</f>
        <v>NO</v>
      </c>
      <c r="L103" s="125" t="s">
        <v>2460</v>
      </c>
      <c r="M103" s="152" t="s">
        <v>2579</v>
      </c>
      <c r="N103" s="152" t="s">
        <v>2588</v>
      </c>
      <c r="O103" s="134" t="s">
        <v>2586</v>
      </c>
      <c r="P103" s="152" t="s">
        <v>2589</v>
      </c>
      <c r="Q103" s="135" t="s">
        <v>2460</v>
      </c>
    </row>
    <row r="104" spans="1:17" s="96" customFormat="1" ht="18.75" customHeight="1" x14ac:dyDescent="0.25">
      <c r="A104" s="134" t="str">
        <f>VLOOKUP(E104,'LISTADO ATM'!$A$2:$C$898,3,0)</f>
        <v>DISTRITO NACIONAL</v>
      </c>
      <c r="B104" s="129">
        <v>3335887851</v>
      </c>
      <c r="C104" s="136">
        <v>44331.437743055554</v>
      </c>
      <c r="D104" s="136" t="s">
        <v>2180</v>
      </c>
      <c r="E104" s="124">
        <v>43</v>
      </c>
      <c r="F104" s="154" t="str">
        <f>VLOOKUP(E104,VIP!$A$2:$O13105,2,0)</f>
        <v>DRBR043</v>
      </c>
      <c r="G104" s="134" t="str">
        <f>VLOOKUP(E104,'LISTADO ATM'!$A$2:$B$897,2,0)</f>
        <v xml:space="preserve">ATM Zona Franca San Isidro </v>
      </c>
      <c r="H104" s="134" t="str">
        <f>VLOOKUP(E104,VIP!$A$2:$O17981,7,FALSE)</f>
        <v>Si</v>
      </c>
      <c r="I104" s="134" t="str">
        <f>VLOOKUP(E104,VIP!$A$2:$O9946,8,FALSE)</f>
        <v>No</v>
      </c>
      <c r="J104" s="134" t="str">
        <f>VLOOKUP(E104,VIP!$A$2:$O9896,8,FALSE)</f>
        <v>No</v>
      </c>
      <c r="K104" s="134" t="str">
        <f>VLOOKUP(E104,VIP!$A$2:$O13470,6,0)</f>
        <v>NO</v>
      </c>
      <c r="L104" s="125" t="s">
        <v>2470</v>
      </c>
      <c r="M104" s="160" t="s">
        <v>2579</v>
      </c>
      <c r="N104" s="135" t="s">
        <v>2455</v>
      </c>
      <c r="O104" s="134" t="s">
        <v>2457</v>
      </c>
      <c r="P104" s="152"/>
      <c r="Q104" s="161">
        <v>44331.629166666666</v>
      </c>
    </row>
    <row r="105" spans="1:17" s="96" customFormat="1" ht="18.75" customHeight="1" x14ac:dyDescent="0.25">
      <c r="A105" s="134" t="str">
        <f>VLOOKUP(E105,'LISTADO ATM'!$A$2:$C$898,3,0)</f>
        <v>DISTRITO NACIONAL</v>
      </c>
      <c r="B105" s="129">
        <v>3335887856</v>
      </c>
      <c r="C105" s="136">
        <v>44331.444895833331</v>
      </c>
      <c r="D105" s="136" t="s">
        <v>2180</v>
      </c>
      <c r="E105" s="124">
        <v>951</v>
      </c>
      <c r="F105" s="154" t="str">
        <f>VLOOKUP(E105,VIP!$A$2:$O13104,2,0)</f>
        <v>DRBR203</v>
      </c>
      <c r="G105" s="134" t="str">
        <f>VLOOKUP(E105,'LISTADO ATM'!$A$2:$B$897,2,0)</f>
        <v xml:space="preserve">ATM Oficina Plaza Haché JFK </v>
      </c>
      <c r="H105" s="134" t="str">
        <f>VLOOKUP(E105,VIP!$A$2:$O17980,7,FALSE)</f>
        <v>Si</v>
      </c>
      <c r="I105" s="134" t="str">
        <f>VLOOKUP(E105,VIP!$A$2:$O9945,8,FALSE)</f>
        <v>Si</v>
      </c>
      <c r="J105" s="134" t="str">
        <f>VLOOKUP(E105,VIP!$A$2:$O9895,8,FALSE)</f>
        <v>Si</v>
      </c>
      <c r="K105" s="134" t="str">
        <f>VLOOKUP(E105,VIP!$A$2:$O13469,6,0)</f>
        <v>NO</v>
      </c>
      <c r="L105" s="125" t="s">
        <v>2219</v>
      </c>
      <c r="M105" s="160" t="s">
        <v>2579</v>
      </c>
      <c r="N105" s="135" t="s">
        <v>2455</v>
      </c>
      <c r="O105" s="134" t="s">
        <v>2457</v>
      </c>
      <c r="P105" s="152"/>
      <c r="Q105" s="161">
        <v>44331.634027777778</v>
      </c>
    </row>
    <row r="106" spans="1:17" s="96" customFormat="1" ht="18.75" customHeight="1" x14ac:dyDescent="0.25">
      <c r="A106" s="134" t="str">
        <f>VLOOKUP(E106,'LISTADO ATM'!$A$2:$C$898,3,0)</f>
        <v>DISTRITO NACIONAL</v>
      </c>
      <c r="B106" s="129">
        <v>3335887893</v>
      </c>
      <c r="C106" s="136">
        <v>44331.484224537038</v>
      </c>
      <c r="D106" s="136" t="s">
        <v>2451</v>
      </c>
      <c r="E106" s="124">
        <v>590</v>
      </c>
      <c r="F106" s="154" t="str">
        <f>VLOOKUP(E106,VIP!$A$2:$O13103,2,0)</f>
        <v>DRBR177</v>
      </c>
      <c r="G106" s="134" t="str">
        <f>VLOOKUP(E106,'LISTADO ATM'!$A$2:$B$897,2,0)</f>
        <v xml:space="preserve">ATM Olé Aut. Las Américas </v>
      </c>
      <c r="H106" s="134" t="str">
        <f>VLOOKUP(E106,VIP!$A$2:$O17979,7,FALSE)</f>
        <v>Si</v>
      </c>
      <c r="I106" s="134" t="str">
        <f>VLOOKUP(E106,VIP!$A$2:$O9944,8,FALSE)</f>
        <v>Si</v>
      </c>
      <c r="J106" s="134" t="str">
        <f>VLOOKUP(E106,VIP!$A$2:$O9894,8,FALSE)</f>
        <v>Si</v>
      </c>
      <c r="K106" s="134" t="str">
        <f>VLOOKUP(E106,VIP!$A$2:$O13468,6,0)</f>
        <v>SI</v>
      </c>
      <c r="L106" s="125" t="s">
        <v>2444</v>
      </c>
      <c r="M106" s="160" t="s">
        <v>2579</v>
      </c>
      <c r="N106" s="135" t="s">
        <v>2455</v>
      </c>
      <c r="O106" s="134" t="s">
        <v>2456</v>
      </c>
      <c r="P106" s="152"/>
      <c r="Q106" s="161">
        <v>44331.630555555559</v>
      </c>
    </row>
    <row r="107" spans="1:17" s="96" customFormat="1" ht="18.75" customHeight="1" x14ac:dyDescent="0.25">
      <c r="A107" s="134" t="str">
        <f>VLOOKUP(E107,'LISTADO ATM'!$A$2:$C$898,3,0)</f>
        <v>ESTE</v>
      </c>
      <c r="B107" s="129">
        <v>3335887896</v>
      </c>
      <c r="C107" s="136">
        <v>44331.486111111109</v>
      </c>
      <c r="D107" s="136" t="s">
        <v>2474</v>
      </c>
      <c r="E107" s="124">
        <v>608</v>
      </c>
      <c r="F107" s="154" t="str">
        <f>VLOOKUP(E107,VIP!$A$2:$O13186,2,0)</f>
        <v>DRBR305</v>
      </c>
      <c r="G107" s="134" t="str">
        <f>VLOOKUP(E107,'LISTADO ATM'!$A$2:$B$897,2,0)</f>
        <v xml:space="preserve">ATM Oficina Jumbo (San Pedro) </v>
      </c>
      <c r="H107" s="134" t="str">
        <f>VLOOKUP(E107,VIP!$A$2:$O18049,7,FALSE)</f>
        <v>Si</v>
      </c>
      <c r="I107" s="134" t="str">
        <f>VLOOKUP(E107,VIP!$A$2:$O10014,8,FALSE)</f>
        <v>Si</v>
      </c>
      <c r="J107" s="134" t="str">
        <f>VLOOKUP(E107,VIP!$A$2:$O9964,8,FALSE)</f>
        <v>Si</v>
      </c>
      <c r="K107" s="134" t="str">
        <f>VLOOKUP(E107,VIP!$A$2:$O13538,6,0)</f>
        <v>SI</v>
      </c>
      <c r="L107" s="125" t="s">
        <v>2418</v>
      </c>
      <c r="M107" s="152" t="s">
        <v>2579</v>
      </c>
      <c r="N107" s="152" t="s">
        <v>2588</v>
      </c>
      <c r="O107" s="134" t="s">
        <v>2475</v>
      </c>
      <c r="P107" s="137"/>
      <c r="Q107" s="153">
        <v>44332.663194444445</v>
      </c>
    </row>
    <row r="108" spans="1:17" s="96" customFormat="1" ht="18.75" customHeight="1" x14ac:dyDescent="0.25">
      <c r="A108" s="134" t="str">
        <f>VLOOKUP(E108,'LISTADO ATM'!$A$2:$C$898,3,0)</f>
        <v>SUR</v>
      </c>
      <c r="B108" s="129">
        <v>3335887897</v>
      </c>
      <c r="C108" s="136">
        <v>44331.487314814818</v>
      </c>
      <c r="D108" s="136" t="s">
        <v>2451</v>
      </c>
      <c r="E108" s="124">
        <v>512</v>
      </c>
      <c r="F108" s="154" t="str">
        <f>VLOOKUP(E108,VIP!$A$2:$O13102,2,0)</f>
        <v>DRBR512</v>
      </c>
      <c r="G108" s="134" t="str">
        <f>VLOOKUP(E108,'LISTADO ATM'!$A$2:$B$897,2,0)</f>
        <v>ATM Plaza Jesús Ferreira</v>
      </c>
      <c r="H108" s="134" t="str">
        <f>VLOOKUP(E108,VIP!$A$2:$O17978,7,FALSE)</f>
        <v>N/A</v>
      </c>
      <c r="I108" s="134" t="str">
        <f>VLOOKUP(E108,VIP!$A$2:$O9943,8,FALSE)</f>
        <v>N/A</v>
      </c>
      <c r="J108" s="134" t="str">
        <f>VLOOKUP(E108,VIP!$A$2:$O9893,8,FALSE)</f>
        <v>N/A</v>
      </c>
      <c r="K108" s="134" t="str">
        <f>VLOOKUP(E108,VIP!$A$2:$O13467,6,0)</f>
        <v>N/A</v>
      </c>
      <c r="L108" s="125" t="s">
        <v>2418</v>
      </c>
      <c r="M108" s="160" t="s">
        <v>2579</v>
      </c>
      <c r="N108" s="135" t="s">
        <v>2455</v>
      </c>
      <c r="O108" s="134" t="s">
        <v>2456</v>
      </c>
      <c r="P108" s="152"/>
      <c r="Q108" s="161">
        <v>44331.633333333331</v>
      </c>
    </row>
    <row r="109" spans="1:17" s="96" customFormat="1" ht="18.75" customHeight="1" x14ac:dyDescent="0.25">
      <c r="A109" s="134" t="str">
        <f>VLOOKUP(E109,'LISTADO ATM'!$A$2:$C$898,3,0)</f>
        <v>NORTE</v>
      </c>
      <c r="B109" s="129">
        <v>3335887907</v>
      </c>
      <c r="C109" s="136">
        <v>44331.499537037038</v>
      </c>
      <c r="D109" s="136" t="s">
        <v>2181</v>
      </c>
      <c r="E109" s="124">
        <v>741</v>
      </c>
      <c r="F109" s="154" t="str">
        <f>VLOOKUP(E109,VIP!$A$2:$O13101,2,0)</f>
        <v>DRBR460</v>
      </c>
      <c r="G109" s="134" t="str">
        <f>VLOOKUP(E109,'LISTADO ATM'!$A$2:$B$897,2,0)</f>
        <v>ATM CURNE UASD San Francisco de Macorís</v>
      </c>
      <c r="H109" s="134" t="str">
        <f>VLOOKUP(E109,VIP!$A$2:$O17977,7,FALSE)</f>
        <v>Si</v>
      </c>
      <c r="I109" s="134" t="str">
        <f>VLOOKUP(E109,VIP!$A$2:$O9942,8,FALSE)</f>
        <v>Si</v>
      </c>
      <c r="J109" s="134" t="str">
        <f>VLOOKUP(E109,VIP!$A$2:$O9892,8,FALSE)</f>
        <v>Si</v>
      </c>
      <c r="K109" s="134" t="str">
        <f>VLOOKUP(E109,VIP!$A$2:$O13466,6,0)</f>
        <v>NO</v>
      </c>
      <c r="L109" s="125" t="s">
        <v>2591</v>
      </c>
      <c r="M109" s="160" t="s">
        <v>2579</v>
      </c>
      <c r="N109" s="135" t="s">
        <v>2455</v>
      </c>
      <c r="O109" s="134" t="s">
        <v>2575</v>
      </c>
      <c r="P109" s="152"/>
      <c r="Q109" s="161">
        <v>44331.584722222222</v>
      </c>
    </row>
    <row r="110" spans="1:17" s="96" customFormat="1" ht="18.75" customHeight="1" x14ac:dyDescent="0.25">
      <c r="A110" s="134" t="str">
        <f>VLOOKUP(E110,'LISTADO ATM'!$A$2:$C$898,3,0)</f>
        <v>ESTE</v>
      </c>
      <c r="B110" s="129">
        <v>3335887911</v>
      </c>
      <c r="C110" s="136">
        <v>44331.50503472222</v>
      </c>
      <c r="D110" s="136" t="s">
        <v>2180</v>
      </c>
      <c r="E110" s="124">
        <v>680</v>
      </c>
      <c r="F110" s="154" t="str">
        <f>VLOOKUP(E110,VIP!$A$2:$O13100,2,0)</f>
        <v>DRBR680</v>
      </c>
      <c r="G110" s="134" t="str">
        <f>VLOOKUP(E110,'LISTADO ATM'!$A$2:$B$897,2,0)</f>
        <v>ATM Hotel Royalton</v>
      </c>
      <c r="H110" s="134" t="str">
        <f>VLOOKUP(E110,VIP!$A$2:$O17976,7,FALSE)</f>
        <v>NO</v>
      </c>
      <c r="I110" s="134" t="str">
        <f>VLOOKUP(E110,VIP!$A$2:$O9941,8,FALSE)</f>
        <v>NO</v>
      </c>
      <c r="J110" s="134" t="str">
        <f>VLOOKUP(E110,VIP!$A$2:$O9891,8,FALSE)</f>
        <v>NO</v>
      </c>
      <c r="K110" s="134" t="str">
        <f>VLOOKUP(E110,VIP!$A$2:$O13465,6,0)</f>
        <v>NO</v>
      </c>
      <c r="L110" s="125" t="s">
        <v>2219</v>
      </c>
      <c r="M110" s="135" t="s">
        <v>2448</v>
      </c>
      <c r="N110" s="135" t="s">
        <v>2455</v>
      </c>
      <c r="O110" s="134" t="s">
        <v>2457</v>
      </c>
      <c r="P110" s="152"/>
      <c r="Q110" s="135" t="s">
        <v>2219</v>
      </c>
    </row>
    <row r="111" spans="1:17" s="96" customFormat="1" ht="18.75" customHeight="1" x14ac:dyDescent="0.25">
      <c r="A111" s="134" t="str">
        <f>VLOOKUP(E111,'LISTADO ATM'!$A$2:$C$898,3,0)</f>
        <v>ESTE</v>
      </c>
      <c r="B111" s="129">
        <v>3335887914</v>
      </c>
      <c r="C111" s="136">
        <v>44331.506863425922</v>
      </c>
      <c r="D111" s="136" t="s">
        <v>2474</v>
      </c>
      <c r="E111" s="124">
        <v>630</v>
      </c>
      <c r="F111" s="154" t="str">
        <f>VLOOKUP(E111,VIP!$A$2:$O13099,2,0)</f>
        <v>DRBR112</v>
      </c>
      <c r="G111" s="134" t="str">
        <f>VLOOKUP(E111,'LISTADO ATM'!$A$2:$B$897,2,0)</f>
        <v xml:space="preserve">ATM Oficina Plaza Zaglul (SPM) </v>
      </c>
      <c r="H111" s="134" t="str">
        <f>VLOOKUP(E111,VIP!$A$2:$O17975,7,FALSE)</f>
        <v>Si</v>
      </c>
      <c r="I111" s="134" t="str">
        <f>VLOOKUP(E111,VIP!$A$2:$O9940,8,FALSE)</f>
        <v>Si</v>
      </c>
      <c r="J111" s="134" t="str">
        <f>VLOOKUP(E111,VIP!$A$2:$O9890,8,FALSE)</f>
        <v>Si</v>
      </c>
      <c r="K111" s="134" t="str">
        <f>VLOOKUP(E111,VIP!$A$2:$O13464,6,0)</f>
        <v>NO</v>
      </c>
      <c r="L111" s="125" t="s">
        <v>2572</v>
      </c>
      <c r="M111" s="135" t="s">
        <v>2448</v>
      </c>
      <c r="N111" s="135" t="s">
        <v>2455</v>
      </c>
      <c r="O111" s="134" t="s">
        <v>2475</v>
      </c>
      <c r="P111" s="152"/>
      <c r="Q111" s="135" t="s">
        <v>2572</v>
      </c>
    </row>
    <row r="112" spans="1:17" s="96" customFormat="1" ht="18.75" customHeight="1" x14ac:dyDescent="0.25">
      <c r="A112" s="134" t="str">
        <f>VLOOKUP(E112,'LISTADO ATM'!$A$2:$C$898,3,0)</f>
        <v>DISTRITO NACIONAL</v>
      </c>
      <c r="B112" s="129">
        <v>3335887921</v>
      </c>
      <c r="C112" s="136">
        <v>44331.512696759259</v>
      </c>
      <c r="D112" s="136" t="s">
        <v>2180</v>
      </c>
      <c r="E112" s="124">
        <v>115</v>
      </c>
      <c r="F112" s="154" t="str">
        <f>VLOOKUP(E112,VIP!$A$2:$O13098,2,0)</f>
        <v>DRBR115</v>
      </c>
      <c r="G112" s="134" t="str">
        <f>VLOOKUP(E112,'LISTADO ATM'!$A$2:$B$897,2,0)</f>
        <v xml:space="preserve">ATM Oficina Megacentro I </v>
      </c>
      <c r="H112" s="134" t="str">
        <f>VLOOKUP(E112,VIP!$A$2:$O17974,7,FALSE)</f>
        <v>Si</v>
      </c>
      <c r="I112" s="134" t="str">
        <f>VLOOKUP(E112,VIP!$A$2:$O9939,8,FALSE)</f>
        <v>Si</v>
      </c>
      <c r="J112" s="134" t="str">
        <f>VLOOKUP(E112,VIP!$A$2:$O9889,8,FALSE)</f>
        <v>Si</v>
      </c>
      <c r="K112" s="134" t="str">
        <f>VLOOKUP(E112,VIP!$A$2:$O13463,6,0)</f>
        <v>SI</v>
      </c>
      <c r="L112" s="125" t="s">
        <v>2219</v>
      </c>
      <c r="M112" s="160" t="s">
        <v>2579</v>
      </c>
      <c r="N112" s="135" t="s">
        <v>2455</v>
      </c>
      <c r="O112" s="134" t="s">
        <v>2457</v>
      </c>
      <c r="P112" s="152"/>
      <c r="Q112" s="161">
        <v>44331.633333333331</v>
      </c>
    </row>
    <row r="113" spans="1:17" s="96" customFormat="1" ht="18.75" customHeight="1" x14ac:dyDescent="0.25">
      <c r="A113" s="134" t="str">
        <f>VLOOKUP(E113,'LISTADO ATM'!$A$2:$C$898,3,0)</f>
        <v>NORTE</v>
      </c>
      <c r="B113" s="129">
        <v>3335887922</v>
      </c>
      <c r="C113" s="136">
        <v>44331.51289351852</v>
      </c>
      <c r="D113" s="136" t="s">
        <v>2181</v>
      </c>
      <c r="E113" s="124">
        <v>11</v>
      </c>
      <c r="F113" s="154" t="str">
        <f>VLOOKUP(E113,VIP!$A$2:$O13097,2,0)</f>
        <v>DRBR056</v>
      </c>
      <c r="G113" s="134" t="str">
        <f>VLOOKUP(E113,'LISTADO ATM'!$A$2:$B$897,2,0)</f>
        <v>ATM Hotel Viva Las Terrenas</v>
      </c>
      <c r="H113" s="134" t="str">
        <f>VLOOKUP(E113,VIP!$A$2:$O17973,7,FALSE)</f>
        <v>Si</v>
      </c>
      <c r="I113" s="134" t="str">
        <f>VLOOKUP(E113,VIP!$A$2:$O9938,8,FALSE)</f>
        <v>Si</v>
      </c>
      <c r="J113" s="134" t="str">
        <f>VLOOKUP(E113,VIP!$A$2:$O9888,8,FALSE)</f>
        <v>Si</v>
      </c>
      <c r="K113" s="134" t="str">
        <f>VLOOKUP(E113,VIP!$A$2:$O13462,6,0)</f>
        <v>NO</v>
      </c>
      <c r="L113" s="125" t="s">
        <v>2245</v>
      </c>
      <c r="M113" s="135" t="s">
        <v>2448</v>
      </c>
      <c r="N113" s="135" t="s">
        <v>2455</v>
      </c>
      <c r="O113" s="134" t="s">
        <v>2575</v>
      </c>
      <c r="P113" s="152"/>
      <c r="Q113" s="135" t="s">
        <v>2245</v>
      </c>
    </row>
    <row r="114" spans="1:17" s="96" customFormat="1" ht="18.75" customHeight="1" x14ac:dyDescent="0.25">
      <c r="A114" s="134" t="str">
        <f>VLOOKUP(E114,'LISTADO ATM'!$A$2:$C$898,3,0)</f>
        <v>ESTE</v>
      </c>
      <c r="B114" s="129">
        <v>3335887924</v>
      </c>
      <c r="C114" s="136">
        <v>44331.514004629629</v>
      </c>
      <c r="D114" s="136" t="s">
        <v>2474</v>
      </c>
      <c r="E114" s="124">
        <v>613</v>
      </c>
      <c r="F114" s="154" t="str">
        <f>VLOOKUP(E114,VIP!$A$2:$O13096,2,0)</f>
        <v>DRBR145</v>
      </c>
      <c r="G114" s="134" t="str">
        <f>VLOOKUP(E114,'LISTADO ATM'!$A$2:$B$897,2,0)</f>
        <v xml:space="preserve">ATM Almacenes Zaglul (La Altagracia) </v>
      </c>
      <c r="H114" s="134" t="str">
        <f>VLOOKUP(E114,VIP!$A$2:$O17972,7,FALSE)</f>
        <v>Si</v>
      </c>
      <c r="I114" s="134" t="str">
        <f>VLOOKUP(E114,VIP!$A$2:$O9937,8,FALSE)</f>
        <v>Si</v>
      </c>
      <c r="J114" s="134" t="str">
        <f>VLOOKUP(E114,VIP!$A$2:$O9887,8,FALSE)</f>
        <v>Si</v>
      </c>
      <c r="K114" s="134" t="str">
        <f>VLOOKUP(E114,VIP!$A$2:$O13461,6,0)</f>
        <v>NO</v>
      </c>
      <c r="L114" s="125" t="s">
        <v>2444</v>
      </c>
      <c r="M114" s="135" t="s">
        <v>2448</v>
      </c>
      <c r="N114" s="135" t="s">
        <v>2455</v>
      </c>
      <c r="O114" s="134" t="s">
        <v>2475</v>
      </c>
      <c r="P114" s="152"/>
      <c r="Q114" s="135" t="s">
        <v>2444</v>
      </c>
    </row>
    <row r="115" spans="1:17" s="96" customFormat="1" ht="18.75" customHeight="1" x14ac:dyDescent="0.25">
      <c r="A115" s="134" t="str">
        <f>VLOOKUP(E115,'LISTADO ATM'!$A$2:$C$898,3,0)</f>
        <v>DISTRITO NACIONAL</v>
      </c>
      <c r="B115" s="129">
        <v>3335887926</v>
      </c>
      <c r="C115" s="136">
        <v>44331.515983796293</v>
      </c>
      <c r="D115" s="136" t="s">
        <v>2474</v>
      </c>
      <c r="E115" s="124">
        <v>410</v>
      </c>
      <c r="F115" s="154" t="str">
        <f>VLOOKUP(E115,VIP!$A$2:$O13095,2,0)</f>
        <v>DRBR410</v>
      </c>
      <c r="G115" s="134" t="str">
        <f>VLOOKUP(E115,'LISTADO ATM'!$A$2:$B$897,2,0)</f>
        <v xml:space="preserve">ATM Oficina Las Palmas de Herrera II </v>
      </c>
      <c r="H115" s="134" t="str">
        <f>VLOOKUP(E115,VIP!$A$2:$O17971,7,FALSE)</f>
        <v>Si</v>
      </c>
      <c r="I115" s="134" t="str">
        <f>VLOOKUP(E115,VIP!$A$2:$O9936,8,FALSE)</f>
        <v>Si</v>
      </c>
      <c r="J115" s="134" t="str">
        <f>VLOOKUP(E115,VIP!$A$2:$O9886,8,FALSE)</f>
        <v>Si</v>
      </c>
      <c r="K115" s="134" t="str">
        <f>VLOOKUP(E115,VIP!$A$2:$O13460,6,0)</f>
        <v>NO</v>
      </c>
      <c r="L115" s="125" t="s">
        <v>2444</v>
      </c>
      <c r="M115" s="160" t="s">
        <v>2579</v>
      </c>
      <c r="N115" s="135" t="s">
        <v>2455</v>
      </c>
      <c r="O115" s="134" t="s">
        <v>2475</v>
      </c>
      <c r="P115" s="152"/>
      <c r="Q115" s="161">
        <v>44331.501388888886</v>
      </c>
    </row>
    <row r="116" spans="1:17" s="96" customFormat="1" ht="18.75" customHeight="1" x14ac:dyDescent="0.25">
      <c r="A116" s="134" t="str">
        <f>VLOOKUP(E116,'LISTADO ATM'!$A$2:$C$898,3,0)</f>
        <v>NORTE</v>
      </c>
      <c r="B116" s="129">
        <v>3335887930</v>
      </c>
      <c r="C116" s="136">
        <v>44331.519247685188</v>
      </c>
      <c r="D116" s="136" t="s">
        <v>2181</v>
      </c>
      <c r="E116" s="124">
        <v>261</v>
      </c>
      <c r="F116" s="154" t="str">
        <f>VLOOKUP(E116,VIP!$A$2:$O13094,2,0)</f>
        <v>DRBR261</v>
      </c>
      <c r="G116" s="134" t="str">
        <f>VLOOKUP(E116,'LISTADO ATM'!$A$2:$B$897,2,0)</f>
        <v xml:space="preserve">ATM UNP Aeropuerto Cibao (Santiago) </v>
      </c>
      <c r="H116" s="134" t="str">
        <f>VLOOKUP(E116,VIP!$A$2:$O17970,7,FALSE)</f>
        <v>Si</v>
      </c>
      <c r="I116" s="134" t="str">
        <f>VLOOKUP(E116,VIP!$A$2:$O9935,8,FALSE)</f>
        <v>Si</v>
      </c>
      <c r="J116" s="134" t="str">
        <f>VLOOKUP(E116,VIP!$A$2:$O9885,8,FALSE)</f>
        <v>Si</v>
      </c>
      <c r="K116" s="134" t="str">
        <f>VLOOKUP(E116,VIP!$A$2:$O13459,6,0)</f>
        <v>NO</v>
      </c>
      <c r="L116" s="125" t="s">
        <v>2219</v>
      </c>
      <c r="M116" s="160" t="s">
        <v>2579</v>
      </c>
      <c r="N116" s="135" t="s">
        <v>2455</v>
      </c>
      <c r="O116" s="134" t="s">
        <v>2575</v>
      </c>
      <c r="P116" s="152"/>
      <c r="Q116" s="161">
        <v>44331.504166666666</v>
      </c>
    </row>
    <row r="117" spans="1:17" s="96" customFormat="1" ht="18.75" customHeight="1" x14ac:dyDescent="0.25">
      <c r="A117" s="134" t="str">
        <f>VLOOKUP(E117,'LISTADO ATM'!$A$2:$C$898,3,0)</f>
        <v>DISTRITO NACIONAL</v>
      </c>
      <c r="B117" s="129">
        <v>3335887940</v>
      </c>
      <c r="C117" s="136">
        <v>44331.536504629628</v>
      </c>
      <c r="D117" s="136" t="s">
        <v>2180</v>
      </c>
      <c r="E117" s="124">
        <v>87</v>
      </c>
      <c r="F117" s="154" t="str">
        <f>VLOOKUP(E117,VIP!$A$2:$O13091,2,0)</f>
        <v>DRBR087</v>
      </c>
      <c r="G117" s="134" t="str">
        <f>VLOOKUP(E117,'LISTADO ATM'!$A$2:$B$897,2,0)</f>
        <v xml:space="preserve">ATM Autoservicio Sarasota </v>
      </c>
      <c r="H117" s="134" t="str">
        <f>VLOOKUP(E117,VIP!$A$2:$O17967,7,FALSE)</f>
        <v>Si</v>
      </c>
      <c r="I117" s="134" t="str">
        <f>VLOOKUP(E117,VIP!$A$2:$O9932,8,FALSE)</f>
        <v>Si</v>
      </c>
      <c r="J117" s="134" t="str">
        <f>VLOOKUP(E117,VIP!$A$2:$O9882,8,FALSE)</f>
        <v>Si</v>
      </c>
      <c r="K117" s="134" t="str">
        <f>VLOOKUP(E117,VIP!$A$2:$O13456,6,0)</f>
        <v>NO</v>
      </c>
      <c r="L117" s="125" t="s">
        <v>2421</v>
      </c>
      <c r="M117" s="160" t="s">
        <v>2579</v>
      </c>
      <c r="N117" s="135" t="s">
        <v>2455</v>
      </c>
      <c r="O117" s="134" t="s">
        <v>2457</v>
      </c>
      <c r="P117" s="152"/>
      <c r="Q117" s="161">
        <v>44331.490277777775</v>
      </c>
    </row>
    <row r="118" spans="1:17" s="96" customFormat="1" ht="18.75" customHeight="1" x14ac:dyDescent="0.25">
      <c r="A118" s="134" t="str">
        <f>VLOOKUP(E118,'LISTADO ATM'!$A$2:$C$898,3,0)</f>
        <v>DISTRITO NACIONAL</v>
      </c>
      <c r="B118" s="129">
        <v>3335887949</v>
      </c>
      <c r="C118" s="136">
        <v>44331.553564814814</v>
      </c>
      <c r="D118" s="136" t="s">
        <v>2451</v>
      </c>
      <c r="E118" s="124">
        <v>697</v>
      </c>
      <c r="F118" s="154" t="str">
        <f>VLOOKUP(E118,VIP!$A$2:$O13090,2,0)</f>
        <v>DRBR697</v>
      </c>
      <c r="G118" s="134" t="str">
        <f>VLOOKUP(E118,'LISTADO ATM'!$A$2:$B$897,2,0)</f>
        <v>ATM Hipermercado Olé Ciudad Juan Bosch</v>
      </c>
      <c r="H118" s="134" t="str">
        <f>VLOOKUP(E118,VIP!$A$2:$O17966,7,FALSE)</f>
        <v>Si</v>
      </c>
      <c r="I118" s="134" t="str">
        <f>VLOOKUP(E118,VIP!$A$2:$O9931,8,FALSE)</f>
        <v>Si</v>
      </c>
      <c r="J118" s="134" t="str">
        <f>VLOOKUP(E118,VIP!$A$2:$O9881,8,FALSE)</f>
        <v>Si</v>
      </c>
      <c r="K118" s="134" t="str">
        <f>VLOOKUP(E118,VIP!$A$2:$O13455,6,0)</f>
        <v>NO</v>
      </c>
      <c r="L118" s="125" t="s">
        <v>2418</v>
      </c>
      <c r="M118" s="135" t="s">
        <v>2448</v>
      </c>
      <c r="N118" s="135" t="s">
        <v>2455</v>
      </c>
      <c r="O118" s="134" t="s">
        <v>2456</v>
      </c>
      <c r="P118" s="152"/>
      <c r="Q118" s="135" t="s">
        <v>2418</v>
      </c>
    </row>
    <row r="119" spans="1:17" s="96" customFormat="1" ht="18.75" customHeight="1" x14ac:dyDescent="0.25">
      <c r="A119" s="134" t="str">
        <f>VLOOKUP(E119,'LISTADO ATM'!$A$2:$C$898,3,0)</f>
        <v>NORTE</v>
      </c>
      <c r="B119" s="129">
        <v>3335887950</v>
      </c>
      <c r="C119" s="136">
        <v>44331.555509259262</v>
      </c>
      <c r="D119" s="136" t="s">
        <v>2474</v>
      </c>
      <c r="E119" s="124">
        <v>142</v>
      </c>
      <c r="F119" s="154" t="str">
        <f>VLOOKUP(E119,VIP!$A$2:$O13089,2,0)</f>
        <v>DRBR142</v>
      </c>
      <c r="G119" s="134" t="str">
        <f>VLOOKUP(E119,'LISTADO ATM'!$A$2:$B$897,2,0)</f>
        <v xml:space="preserve">ATM Centro de Caja Galerías Bonao </v>
      </c>
      <c r="H119" s="134" t="str">
        <f>VLOOKUP(E119,VIP!$A$2:$O17965,7,FALSE)</f>
        <v>Si</v>
      </c>
      <c r="I119" s="134" t="str">
        <f>VLOOKUP(E119,VIP!$A$2:$O9930,8,FALSE)</f>
        <v>Si</v>
      </c>
      <c r="J119" s="134" t="str">
        <f>VLOOKUP(E119,VIP!$A$2:$O9880,8,FALSE)</f>
        <v>Si</v>
      </c>
      <c r="K119" s="134" t="str">
        <f>VLOOKUP(E119,VIP!$A$2:$O13454,6,0)</f>
        <v>SI</v>
      </c>
      <c r="L119" s="125" t="s">
        <v>2418</v>
      </c>
      <c r="M119" s="135" t="s">
        <v>2448</v>
      </c>
      <c r="N119" s="135" t="s">
        <v>2455</v>
      </c>
      <c r="O119" s="134" t="s">
        <v>2475</v>
      </c>
      <c r="P119" s="152"/>
      <c r="Q119" s="135" t="s">
        <v>2418</v>
      </c>
    </row>
    <row r="120" spans="1:17" s="96" customFormat="1" ht="18.75" customHeight="1" x14ac:dyDescent="0.25">
      <c r="A120" s="134" t="str">
        <f>VLOOKUP(E120,'LISTADO ATM'!$A$2:$C$898,3,0)</f>
        <v>DISTRITO NACIONAL</v>
      </c>
      <c r="B120" s="129">
        <v>3335887952</v>
      </c>
      <c r="C120" s="136">
        <v>44331.557754629626</v>
      </c>
      <c r="D120" s="136" t="s">
        <v>2451</v>
      </c>
      <c r="E120" s="124">
        <v>547</v>
      </c>
      <c r="F120" s="154" t="str">
        <f>VLOOKUP(E120,VIP!$A$2:$O13088,2,0)</f>
        <v>DRBR16B</v>
      </c>
      <c r="G120" s="134" t="str">
        <f>VLOOKUP(E120,'LISTADO ATM'!$A$2:$B$897,2,0)</f>
        <v xml:space="preserve">ATM Plaza Lama Herrera </v>
      </c>
      <c r="H120" s="134" t="str">
        <f>VLOOKUP(E120,VIP!$A$2:$O17964,7,FALSE)</f>
        <v>Si</v>
      </c>
      <c r="I120" s="134" t="str">
        <f>VLOOKUP(E120,VIP!$A$2:$O9929,8,FALSE)</f>
        <v>Si</v>
      </c>
      <c r="J120" s="134" t="str">
        <f>VLOOKUP(E120,VIP!$A$2:$O9879,8,FALSE)</f>
        <v>Si</v>
      </c>
      <c r="K120" s="134" t="str">
        <f>VLOOKUP(E120,VIP!$A$2:$O13453,6,0)</f>
        <v>NO</v>
      </c>
      <c r="L120" s="125" t="s">
        <v>2444</v>
      </c>
      <c r="M120" s="160" t="s">
        <v>2579</v>
      </c>
      <c r="N120" s="135" t="s">
        <v>2455</v>
      </c>
      <c r="O120" s="134" t="s">
        <v>2456</v>
      </c>
      <c r="P120" s="152"/>
      <c r="Q120" s="153">
        <v>44331.645833333336</v>
      </c>
    </row>
    <row r="121" spans="1:17" s="96" customFormat="1" ht="18.75" customHeight="1" x14ac:dyDescent="0.25">
      <c r="A121" s="134" t="str">
        <f>VLOOKUP(E121,'LISTADO ATM'!$A$2:$C$898,3,0)</f>
        <v>ESTE</v>
      </c>
      <c r="B121" s="129">
        <v>3335887954</v>
      </c>
      <c r="C121" s="136">
        <v>44331.558680555558</v>
      </c>
      <c r="D121" s="136" t="s">
        <v>2474</v>
      </c>
      <c r="E121" s="124">
        <v>934</v>
      </c>
      <c r="F121" s="154" t="str">
        <f>VLOOKUP(E121,VIP!$A$2:$O13087,2,0)</f>
        <v>DRBR934</v>
      </c>
      <c r="G121" s="134" t="str">
        <f>VLOOKUP(E121,'LISTADO ATM'!$A$2:$B$897,2,0)</f>
        <v>ATM Hotel Dreams La Romana</v>
      </c>
      <c r="H121" s="134" t="str">
        <f>VLOOKUP(E121,VIP!$A$2:$O17963,7,FALSE)</f>
        <v>Si</v>
      </c>
      <c r="I121" s="134" t="str">
        <f>VLOOKUP(E121,VIP!$A$2:$O9928,8,FALSE)</f>
        <v>Si</v>
      </c>
      <c r="J121" s="134" t="str">
        <f>VLOOKUP(E121,VIP!$A$2:$O9878,8,FALSE)</f>
        <v>Si</v>
      </c>
      <c r="K121" s="134" t="str">
        <f>VLOOKUP(E121,VIP!$A$2:$O13452,6,0)</f>
        <v>NO</v>
      </c>
      <c r="L121" s="125" t="s">
        <v>2418</v>
      </c>
      <c r="M121" s="135" t="s">
        <v>2448</v>
      </c>
      <c r="N121" s="135" t="s">
        <v>2455</v>
      </c>
      <c r="O121" s="134" t="s">
        <v>2475</v>
      </c>
      <c r="P121" s="152"/>
      <c r="Q121" s="135" t="s">
        <v>2418</v>
      </c>
    </row>
    <row r="122" spans="1:17" s="96" customFormat="1" ht="18.75" customHeight="1" x14ac:dyDescent="0.25">
      <c r="A122" s="134" t="str">
        <f>VLOOKUP(E122,'LISTADO ATM'!$A$2:$C$898,3,0)</f>
        <v>DISTRITO NACIONAL</v>
      </c>
      <c r="B122" s="129">
        <v>3335887959</v>
      </c>
      <c r="C122" s="136">
        <v>44331.579050925924</v>
      </c>
      <c r="D122" s="136" t="s">
        <v>2180</v>
      </c>
      <c r="E122" s="124">
        <v>755</v>
      </c>
      <c r="F122" s="154" t="str">
        <f>VLOOKUP(E122,VIP!$A$2:$O13085,2,0)</f>
        <v>DRBR755</v>
      </c>
      <c r="G122" s="134" t="str">
        <f>VLOOKUP(E122,'LISTADO ATM'!$A$2:$B$897,2,0)</f>
        <v xml:space="preserve">ATM Oficina Galería del Este (Plaza) </v>
      </c>
      <c r="H122" s="134" t="str">
        <f>VLOOKUP(E122,VIP!$A$2:$O17961,7,FALSE)</f>
        <v>Si</v>
      </c>
      <c r="I122" s="134" t="str">
        <f>VLOOKUP(E122,VIP!$A$2:$O9926,8,FALSE)</f>
        <v>Si</v>
      </c>
      <c r="J122" s="134" t="str">
        <f>VLOOKUP(E122,VIP!$A$2:$O9876,8,FALSE)</f>
        <v>Si</v>
      </c>
      <c r="K122" s="134" t="str">
        <f>VLOOKUP(E122,VIP!$A$2:$O13450,6,0)</f>
        <v>NO</v>
      </c>
      <c r="L122" s="125" t="s">
        <v>2426</v>
      </c>
      <c r="M122" s="135" t="s">
        <v>2448</v>
      </c>
      <c r="N122" s="135" t="s">
        <v>2455</v>
      </c>
      <c r="O122" s="134" t="s">
        <v>2457</v>
      </c>
      <c r="P122" s="152"/>
      <c r="Q122" s="135" t="s">
        <v>2426</v>
      </c>
    </row>
    <row r="123" spans="1:17" s="96" customFormat="1" ht="18.75" customHeight="1" x14ac:dyDescent="0.25">
      <c r="A123" s="134" t="str">
        <f>VLOOKUP(E123,'LISTADO ATM'!$A$2:$C$898,3,0)</f>
        <v>NORTE</v>
      </c>
      <c r="B123" s="129">
        <v>3335887960</v>
      </c>
      <c r="C123" s="136">
        <v>44331.580104166664</v>
      </c>
      <c r="D123" s="136" t="s">
        <v>2474</v>
      </c>
      <c r="E123" s="124">
        <v>712</v>
      </c>
      <c r="F123" s="154" t="str">
        <f>VLOOKUP(E123,VIP!$A$2:$O13116,2,0)</f>
        <v>DRBR128</v>
      </c>
      <c r="G123" s="134" t="s">
        <v>2474</v>
      </c>
      <c r="H123" s="134" t="str">
        <f>VLOOKUP(E123,VIP!$A$2:$O17992,7,FALSE)</f>
        <v>Si</v>
      </c>
      <c r="I123" s="134" t="str">
        <f>VLOOKUP(E123,VIP!$A$2:$O9957,8,FALSE)</f>
        <v>Si</v>
      </c>
      <c r="J123" s="134" t="str">
        <f>VLOOKUP(E123,VIP!$A$2:$O9907,8,FALSE)</f>
        <v>Si</v>
      </c>
      <c r="K123" s="134" t="str">
        <f>VLOOKUP(E123,VIP!$A$2:$O13481,6,0)</f>
        <v>SI</v>
      </c>
      <c r="L123" s="125" t="s">
        <v>2421</v>
      </c>
      <c r="M123" s="152" t="s">
        <v>2579</v>
      </c>
      <c r="N123" s="152" t="s">
        <v>2588</v>
      </c>
      <c r="O123" s="134" t="s">
        <v>2586</v>
      </c>
      <c r="P123" s="152" t="s">
        <v>2590</v>
      </c>
      <c r="Q123" s="152" t="s">
        <v>2421</v>
      </c>
    </row>
    <row r="124" spans="1:17" s="96" customFormat="1" ht="18.75" customHeight="1" x14ac:dyDescent="0.25">
      <c r="A124" s="134" t="str">
        <f>VLOOKUP(E124,'LISTADO ATM'!$A$2:$C$898,3,0)</f>
        <v>NORTE</v>
      </c>
      <c r="B124" s="129">
        <v>3335887961</v>
      </c>
      <c r="C124" s="136">
        <v>44331.58085648148</v>
      </c>
      <c r="D124" s="136" t="s">
        <v>2474</v>
      </c>
      <c r="E124" s="124">
        <v>737</v>
      </c>
      <c r="F124" s="154" t="str">
        <f>VLOOKUP(E124,VIP!$A$2:$O13115,2,0)</f>
        <v>DRBR281</v>
      </c>
      <c r="G124" s="134" t="s">
        <v>2474</v>
      </c>
      <c r="H124" s="134" t="str">
        <f>VLOOKUP(E124,VIP!$A$2:$O17991,7,FALSE)</f>
        <v>Si</v>
      </c>
      <c r="I124" s="134" t="str">
        <f>VLOOKUP(E124,VIP!$A$2:$O9956,8,FALSE)</f>
        <v>Si</v>
      </c>
      <c r="J124" s="134" t="str">
        <f>VLOOKUP(E124,VIP!$A$2:$O9906,8,FALSE)</f>
        <v>Si</v>
      </c>
      <c r="K124" s="134" t="str">
        <f>VLOOKUP(E124,VIP!$A$2:$O13480,6,0)</f>
        <v>NO</v>
      </c>
      <c r="L124" s="125" t="s">
        <v>2426</v>
      </c>
      <c r="M124" s="152" t="s">
        <v>2579</v>
      </c>
      <c r="N124" s="152" t="s">
        <v>2588</v>
      </c>
      <c r="O124" s="134" t="s">
        <v>2586</v>
      </c>
      <c r="P124" s="152" t="s">
        <v>2590</v>
      </c>
      <c r="Q124" s="152" t="s">
        <v>2426</v>
      </c>
    </row>
    <row r="125" spans="1:17" s="96" customFormat="1" ht="18.75" customHeight="1" x14ac:dyDescent="0.25">
      <c r="A125" s="134" t="str">
        <f>VLOOKUP(E125,'LISTADO ATM'!$A$2:$C$898,3,0)</f>
        <v>ESTE</v>
      </c>
      <c r="B125" s="129">
        <v>3335887962</v>
      </c>
      <c r="C125" s="136">
        <v>44331.58184027778</v>
      </c>
      <c r="D125" s="136" t="s">
        <v>2474</v>
      </c>
      <c r="E125" s="124">
        <v>121</v>
      </c>
      <c r="F125" s="154" t="str">
        <f>VLOOKUP(E125,VIP!$A$2:$O13114,2,0)</f>
        <v>DRBR121</v>
      </c>
      <c r="G125" s="134" t="s">
        <v>2474</v>
      </c>
      <c r="H125" s="134" t="str">
        <f>VLOOKUP(E125,VIP!$A$2:$O17990,7,FALSE)</f>
        <v>Si</v>
      </c>
      <c r="I125" s="134" t="str">
        <f>VLOOKUP(E125,VIP!$A$2:$O9955,8,FALSE)</f>
        <v>Si</v>
      </c>
      <c r="J125" s="134" t="str">
        <f>VLOOKUP(E125,VIP!$A$2:$O9905,8,FALSE)</f>
        <v>Si</v>
      </c>
      <c r="K125" s="134" t="str">
        <f>VLOOKUP(E125,VIP!$A$2:$O13479,6,0)</f>
        <v>SI</v>
      </c>
      <c r="L125" s="125" t="s">
        <v>2460</v>
      </c>
      <c r="M125" s="152" t="s">
        <v>2579</v>
      </c>
      <c r="N125" s="152" t="s">
        <v>2588</v>
      </c>
      <c r="O125" s="134" t="s">
        <v>2586</v>
      </c>
      <c r="P125" s="152" t="s">
        <v>2589</v>
      </c>
      <c r="Q125" s="152" t="s">
        <v>2460</v>
      </c>
    </row>
    <row r="126" spans="1:17" s="96" customFormat="1" ht="18.75" customHeight="1" x14ac:dyDescent="0.25">
      <c r="A126" s="134" t="str">
        <f>VLOOKUP(E126,'LISTADO ATM'!$A$2:$C$898,3,0)</f>
        <v>DISTRITO NACIONAL</v>
      </c>
      <c r="B126" s="129">
        <v>3335887963</v>
      </c>
      <c r="C126" s="136">
        <v>44331.582280092596</v>
      </c>
      <c r="D126" s="136" t="s">
        <v>2474</v>
      </c>
      <c r="E126" s="124">
        <v>43</v>
      </c>
      <c r="F126" s="154" t="str">
        <f>VLOOKUP(E126,VIP!$A$2:$O13113,2,0)</f>
        <v>DRBR043</v>
      </c>
      <c r="G126" s="134" t="s">
        <v>2474</v>
      </c>
      <c r="H126" s="134" t="str">
        <f>VLOOKUP(E126,VIP!$A$2:$O17989,7,FALSE)</f>
        <v>Si</v>
      </c>
      <c r="I126" s="134" t="str">
        <f>VLOOKUP(E126,VIP!$A$2:$O9954,8,FALSE)</f>
        <v>No</v>
      </c>
      <c r="J126" s="134" t="str">
        <f>VLOOKUP(E126,VIP!$A$2:$O9904,8,FALSE)</f>
        <v>No</v>
      </c>
      <c r="K126" s="134" t="str">
        <f>VLOOKUP(E126,VIP!$A$2:$O13478,6,0)</f>
        <v>NO</v>
      </c>
      <c r="L126" s="125" t="s">
        <v>2460</v>
      </c>
      <c r="M126" s="152" t="s">
        <v>2579</v>
      </c>
      <c r="N126" s="152" t="s">
        <v>2588</v>
      </c>
      <c r="O126" s="134" t="s">
        <v>2586</v>
      </c>
      <c r="P126" s="152" t="s">
        <v>2589</v>
      </c>
      <c r="Q126" s="152" t="s">
        <v>2460</v>
      </c>
    </row>
    <row r="127" spans="1:17" s="96" customFormat="1" ht="18.75" customHeight="1" x14ac:dyDescent="0.25">
      <c r="A127" s="134" t="str">
        <f>VLOOKUP(E127,'LISTADO ATM'!$A$2:$C$898,3,0)</f>
        <v>DISTRITO NACIONAL</v>
      </c>
      <c r="B127" s="129">
        <v>3335887964</v>
      </c>
      <c r="C127" s="136">
        <v>44331.582777777781</v>
      </c>
      <c r="D127" s="136" t="s">
        <v>2474</v>
      </c>
      <c r="E127" s="124">
        <v>572</v>
      </c>
      <c r="F127" s="154" t="str">
        <f>VLOOKUP(E127,VIP!$A$2:$O13112,2,0)</f>
        <v>DRBR174</v>
      </c>
      <c r="G127" s="134" t="s">
        <v>2474</v>
      </c>
      <c r="H127" s="134" t="str">
        <f>VLOOKUP(E127,VIP!$A$2:$O17988,7,FALSE)</f>
        <v>Si</v>
      </c>
      <c r="I127" s="134" t="str">
        <f>VLOOKUP(E127,VIP!$A$2:$O9953,8,FALSE)</f>
        <v>Si</v>
      </c>
      <c r="J127" s="134" t="str">
        <f>VLOOKUP(E127,VIP!$A$2:$O9903,8,FALSE)</f>
        <v>Si</v>
      </c>
      <c r="K127" s="134" t="str">
        <f>VLOOKUP(E127,VIP!$A$2:$O13477,6,0)</f>
        <v>NO</v>
      </c>
      <c r="L127" s="125" t="s">
        <v>2460</v>
      </c>
      <c r="M127" s="152" t="s">
        <v>2579</v>
      </c>
      <c r="N127" s="152" t="s">
        <v>2588</v>
      </c>
      <c r="O127" s="134" t="s">
        <v>2586</v>
      </c>
      <c r="P127" s="152" t="s">
        <v>2589</v>
      </c>
      <c r="Q127" s="152" t="s">
        <v>2460</v>
      </c>
    </row>
    <row r="128" spans="1:17" s="96" customFormat="1" ht="18.75" customHeight="1" x14ac:dyDescent="0.25">
      <c r="A128" s="134" t="str">
        <f>VLOOKUP(E128,'LISTADO ATM'!$A$2:$C$898,3,0)</f>
        <v>NORTE</v>
      </c>
      <c r="B128" s="129">
        <v>3335887965</v>
      </c>
      <c r="C128" s="136">
        <v>44331.583310185182</v>
      </c>
      <c r="D128" s="136" t="s">
        <v>2474</v>
      </c>
      <c r="E128" s="124">
        <v>741</v>
      </c>
      <c r="F128" s="154" t="str">
        <f>VLOOKUP(E128,VIP!$A$2:$O13111,2,0)</f>
        <v>DRBR460</v>
      </c>
      <c r="G128" s="134" t="s">
        <v>2474</v>
      </c>
      <c r="H128" s="134" t="str">
        <f>VLOOKUP(E128,VIP!$A$2:$O17987,7,FALSE)</f>
        <v>Si</v>
      </c>
      <c r="I128" s="134" t="str">
        <f>VLOOKUP(E128,VIP!$A$2:$O9952,8,FALSE)</f>
        <v>Si</v>
      </c>
      <c r="J128" s="134" t="str">
        <f>VLOOKUP(E128,VIP!$A$2:$O9902,8,FALSE)</f>
        <v>Si</v>
      </c>
      <c r="K128" s="134" t="str">
        <f>VLOOKUP(E128,VIP!$A$2:$O13476,6,0)</f>
        <v>NO</v>
      </c>
      <c r="L128" s="125" t="s">
        <v>2460</v>
      </c>
      <c r="M128" s="152" t="s">
        <v>2579</v>
      </c>
      <c r="N128" s="152" t="s">
        <v>2588</v>
      </c>
      <c r="O128" s="134" t="s">
        <v>2586</v>
      </c>
      <c r="P128" s="152" t="s">
        <v>2589</v>
      </c>
      <c r="Q128" s="152" t="s">
        <v>2460</v>
      </c>
    </row>
    <row r="129" spans="1:17" s="96" customFormat="1" ht="18.75" customHeight="1" x14ac:dyDescent="0.25">
      <c r="A129" s="134" t="str">
        <f>VLOOKUP(E129,'LISTADO ATM'!$A$2:$C$898,3,0)</f>
        <v>NORTE</v>
      </c>
      <c r="B129" s="129">
        <v>3335887966</v>
      </c>
      <c r="C129" s="136">
        <v>44331.585057870368</v>
      </c>
      <c r="D129" s="136" t="s">
        <v>2474</v>
      </c>
      <c r="E129" s="124">
        <v>373</v>
      </c>
      <c r="F129" s="154" t="str">
        <f>VLOOKUP(E129,VIP!$A$2:$O13110,2,0)</f>
        <v>DRBR373</v>
      </c>
      <c r="G129" s="134" t="s">
        <v>2474</v>
      </c>
      <c r="H129" s="134" t="str">
        <f>VLOOKUP(E129,VIP!$A$2:$O17986,7,FALSE)</f>
        <v>N/A</v>
      </c>
      <c r="I129" s="134" t="str">
        <f>VLOOKUP(E129,VIP!$A$2:$O9951,8,FALSE)</f>
        <v>N/A</v>
      </c>
      <c r="J129" s="134" t="str">
        <f>VLOOKUP(E129,VIP!$A$2:$O9901,8,FALSE)</f>
        <v>N/A</v>
      </c>
      <c r="K129" s="134" t="str">
        <f>VLOOKUP(E129,VIP!$A$2:$O13475,6,0)</f>
        <v>N/A</v>
      </c>
      <c r="L129" s="125" t="s">
        <v>2460</v>
      </c>
      <c r="M129" s="152" t="s">
        <v>2579</v>
      </c>
      <c r="N129" s="152" t="s">
        <v>2588</v>
      </c>
      <c r="O129" s="134" t="s">
        <v>2586</v>
      </c>
      <c r="P129" s="152" t="s">
        <v>2589</v>
      </c>
      <c r="Q129" s="152" t="s">
        <v>2460</v>
      </c>
    </row>
    <row r="130" spans="1:17" s="96" customFormat="1" ht="18.75" customHeight="1" x14ac:dyDescent="0.25">
      <c r="A130" s="134" t="str">
        <f>VLOOKUP(E130,'LISTADO ATM'!$A$2:$C$898,3,0)</f>
        <v>NORTE</v>
      </c>
      <c r="B130" s="129">
        <v>3335887967</v>
      </c>
      <c r="C130" s="136">
        <v>44331.585833333331</v>
      </c>
      <c r="D130" s="136" t="s">
        <v>2474</v>
      </c>
      <c r="E130" s="124">
        <v>720</v>
      </c>
      <c r="F130" s="154" t="str">
        <f>VLOOKUP(E130,VIP!$A$2:$O13109,2,0)</f>
        <v>DRBR12E</v>
      </c>
      <c r="G130" s="134" t="s">
        <v>2474</v>
      </c>
      <c r="H130" s="134" t="str">
        <f>VLOOKUP(E130,VIP!$A$2:$O17985,7,FALSE)</f>
        <v>Si</v>
      </c>
      <c r="I130" s="134" t="str">
        <f>VLOOKUP(E130,VIP!$A$2:$O9950,8,FALSE)</f>
        <v>Si</v>
      </c>
      <c r="J130" s="134" t="str">
        <f>VLOOKUP(E130,VIP!$A$2:$O9900,8,FALSE)</f>
        <v>Si</v>
      </c>
      <c r="K130" s="134" t="str">
        <f>VLOOKUP(E130,VIP!$A$2:$O13474,6,0)</f>
        <v>NO</v>
      </c>
      <c r="L130" s="125" t="s">
        <v>2460</v>
      </c>
      <c r="M130" s="152" t="s">
        <v>2579</v>
      </c>
      <c r="N130" s="152" t="s">
        <v>2588</v>
      </c>
      <c r="O130" s="134" t="s">
        <v>2586</v>
      </c>
      <c r="P130" s="152" t="s">
        <v>2589</v>
      </c>
      <c r="Q130" s="152" t="s">
        <v>2460</v>
      </c>
    </row>
    <row r="131" spans="1:17" s="96" customFormat="1" ht="18.75" customHeight="1" x14ac:dyDescent="0.25">
      <c r="A131" s="134" t="str">
        <f>VLOOKUP(E131,'LISTADO ATM'!$A$2:$C$898,3,0)</f>
        <v>SUR</v>
      </c>
      <c r="B131" s="129">
        <v>3335887968</v>
      </c>
      <c r="C131" s="136">
        <v>44331.586284722223</v>
      </c>
      <c r="D131" s="136" t="s">
        <v>2474</v>
      </c>
      <c r="E131" s="124">
        <v>764</v>
      </c>
      <c r="F131" s="154" t="str">
        <f>VLOOKUP(E131,VIP!$A$2:$O13108,2,0)</f>
        <v>DRBR451</v>
      </c>
      <c r="G131" s="134" t="s">
        <v>2474</v>
      </c>
      <c r="H131" s="134" t="str">
        <f>VLOOKUP(E131,VIP!$A$2:$O17984,7,FALSE)</f>
        <v>Si</v>
      </c>
      <c r="I131" s="134" t="str">
        <f>VLOOKUP(E131,VIP!$A$2:$O9949,8,FALSE)</f>
        <v>Si</v>
      </c>
      <c r="J131" s="134" t="str">
        <f>VLOOKUP(E131,VIP!$A$2:$O9899,8,FALSE)</f>
        <v>Si</v>
      </c>
      <c r="K131" s="134" t="str">
        <f>VLOOKUP(E131,VIP!$A$2:$O13473,6,0)</f>
        <v>NO</v>
      </c>
      <c r="L131" s="125" t="s">
        <v>2460</v>
      </c>
      <c r="M131" s="152" t="s">
        <v>2579</v>
      </c>
      <c r="N131" s="152" t="s">
        <v>2588</v>
      </c>
      <c r="O131" s="134" t="s">
        <v>2586</v>
      </c>
      <c r="P131" s="152" t="s">
        <v>2589</v>
      </c>
      <c r="Q131" s="152" t="s">
        <v>2460</v>
      </c>
    </row>
    <row r="132" spans="1:17" s="96" customFormat="1" ht="18.75" customHeight="1" x14ac:dyDescent="0.25">
      <c r="A132" s="134" t="str">
        <f>VLOOKUP(E132,'LISTADO ATM'!$A$2:$C$898,3,0)</f>
        <v>DISTRITO NACIONAL</v>
      </c>
      <c r="B132" s="129">
        <v>3335887969</v>
      </c>
      <c r="C132" s="136">
        <v>44331.586724537039</v>
      </c>
      <c r="D132" s="136" t="s">
        <v>2474</v>
      </c>
      <c r="E132" s="124">
        <v>684</v>
      </c>
      <c r="F132" s="154" t="str">
        <f>VLOOKUP(E132,VIP!$A$2:$O13107,2,0)</f>
        <v>DRBR684</v>
      </c>
      <c r="G132" s="134" t="s">
        <v>2474</v>
      </c>
      <c r="H132" s="134" t="str">
        <f>VLOOKUP(E132,VIP!$A$2:$O17983,7,FALSE)</f>
        <v>NO</v>
      </c>
      <c r="I132" s="134" t="str">
        <f>VLOOKUP(E132,VIP!$A$2:$O9948,8,FALSE)</f>
        <v>NO</v>
      </c>
      <c r="J132" s="134" t="str">
        <f>VLOOKUP(E132,VIP!$A$2:$O9898,8,FALSE)</f>
        <v>NO</v>
      </c>
      <c r="K132" s="134" t="str">
        <f>VLOOKUP(E132,VIP!$A$2:$O13472,6,0)</f>
        <v>NO</v>
      </c>
      <c r="L132" s="125" t="s">
        <v>2460</v>
      </c>
      <c r="M132" s="152" t="s">
        <v>2579</v>
      </c>
      <c r="N132" s="152" t="s">
        <v>2588</v>
      </c>
      <c r="O132" s="134" t="s">
        <v>2586</v>
      </c>
      <c r="P132" s="152" t="s">
        <v>2589</v>
      </c>
      <c r="Q132" s="152" t="s">
        <v>2460</v>
      </c>
    </row>
    <row r="133" spans="1:17" s="96" customFormat="1" ht="18.75" customHeight="1" x14ac:dyDescent="0.25">
      <c r="A133" s="134" t="str">
        <f>VLOOKUP(E133,'LISTADO ATM'!$A$2:$C$898,3,0)</f>
        <v>DISTRITO NACIONAL</v>
      </c>
      <c r="B133" s="129">
        <v>3335887970</v>
      </c>
      <c r="C133" s="136">
        <v>44331.588946759257</v>
      </c>
      <c r="D133" s="136" t="s">
        <v>2451</v>
      </c>
      <c r="E133" s="124">
        <v>562</v>
      </c>
      <c r="F133" s="154" t="str">
        <f>VLOOKUP(E133,VIP!$A$2:$O13084,2,0)</f>
        <v>DRBR226</v>
      </c>
      <c r="G133" s="134" t="str">
        <f>VLOOKUP(E133,'LISTADO ATM'!$A$2:$B$897,2,0)</f>
        <v xml:space="preserve">ATM S/M Jumbo Carretera Mella </v>
      </c>
      <c r="H133" s="134" t="str">
        <f>VLOOKUP(E133,VIP!$A$2:$O17960,7,FALSE)</f>
        <v>Si</v>
      </c>
      <c r="I133" s="134" t="str">
        <f>VLOOKUP(E133,VIP!$A$2:$O9925,8,FALSE)</f>
        <v>Si</v>
      </c>
      <c r="J133" s="134" t="str">
        <f>VLOOKUP(E133,VIP!$A$2:$O9875,8,FALSE)</f>
        <v>Si</v>
      </c>
      <c r="K133" s="134" t="str">
        <f>VLOOKUP(E133,VIP!$A$2:$O13449,6,0)</f>
        <v>SI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52"/>
      <c r="Q133" s="135" t="s">
        <v>2418</v>
      </c>
    </row>
    <row r="134" spans="1:17" s="96" customFormat="1" ht="18.75" customHeight="1" x14ac:dyDescent="0.25">
      <c r="A134" s="134" t="str">
        <f>VLOOKUP(E134,'LISTADO ATM'!$A$2:$C$898,3,0)</f>
        <v>DISTRITO NACIONAL</v>
      </c>
      <c r="B134" s="129">
        <v>3335887973</v>
      </c>
      <c r="C134" s="136">
        <v>44331.607523148145</v>
      </c>
      <c r="D134" s="136" t="s">
        <v>2180</v>
      </c>
      <c r="E134" s="124">
        <v>239</v>
      </c>
      <c r="F134" s="154" t="str">
        <f>VLOOKUP(E134,VIP!$A$2:$O13083,2,0)</f>
        <v>DRBR239</v>
      </c>
      <c r="G134" s="134" t="str">
        <f>VLOOKUP(E134,'LISTADO ATM'!$A$2:$B$897,2,0)</f>
        <v xml:space="preserve">ATM Autobanco Charles de Gaulle </v>
      </c>
      <c r="H134" s="134" t="str">
        <f>VLOOKUP(E134,VIP!$A$2:$O17959,7,FALSE)</f>
        <v>Si</v>
      </c>
      <c r="I134" s="134" t="str">
        <f>VLOOKUP(E134,VIP!$A$2:$O9924,8,FALSE)</f>
        <v>Si</v>
      </c>
      <c r="J134" s="134" t="str">
        <f>VLOOKUP(E134,VIP!$A$2:$O9874,8,FALSE)</f>
        <v>Si</v>
      </c>
      <c r="K134" s="134" t="str">
        <f>VLOOKUP(E134,VIP!$A$2:$O13448,6,0)</f>
        <v>SI</v>
      </c>
      <c r="L134" s="125" t="s">
        <v>2245</v>
      </c>
      <c r="M134" s="135" t="s">
        <v>2448</v>
      </c>
      <c r="N134" s="135" t="s">
        <v>2455</v>
      </c>
      <c r="O134" s="134" t="s">
        <v>2457</v>
      </c>
      <c r="P134" s="152"/>
      <c r="Q134" s="135" t="s">
        <v>2245</v>
      </c>
    </row>
    <row r="135" spans="1:17" s="96" customFormat="1" ht="18.75" customHeight="1" x14ac:dyDescent="0.25">
      <c r="A135" s="134" t="str">
        <f>VLOOKUP(E135,'LISTADO ATM'!$A$2:$C$898,3,0)</f>
        <v>ESTE</v>
      </c>
      <c r="B135" s="129">
        <v>3335887974</v>
      </c>
      <c r="C135" s="136">
        <v>44331.609513888892</v>
      </c>
      <c r="D135" s="136" t="s">
        <v>2180</v>
      </c>
      <c r="E135" s="124">
        <v>353</v>
      </c>
      <c r="F135" s="154" t="str">
        <f>VLOOKUP(E135,VIP!$A$2:$O13082,2,0)</f>
        <v>DRBR353</v>
      </c>
      <c r="G135" s="134" t="str">
        <f>VLOOKUP(E135,'LISTADO ATM'!$A$2:$B$897,2,0)</f>
        <v xml:space="preserve">ATM Estación Boulevard Juan Dolio </v>
      </c>
      <c r="H135" s="134" t="str">
        <f>VLOOKUP(E135,VIP!$A$2:$O17958,7,FALSE)</f>
        <v>Si</v>
      </c>
      <c r="I135" s="134" t="str">
        <f>VLOOKUP(E135,VIP!$A$2:$O9923,8,FALSE)</f>
        <v>Si</v>
      </c>
      <c r="J135" s="134" t="str">
        <f>VLOOKUP(E135,VIP!$A$2:$O9873,8,FALSE)</f>
        <v>Si</v>
      </c>
      <c r="K135" s="134" t="str">
        <f>VLOOKUP(E135,VIP!$A$2:$O13447,6,0)</f>
        <v>NO</v>
      </c>
      <c r="L135" s="125" t="s">
        <v>2245</v>
      </c>
      <c r="M135" s="135" t="s">
        <v>2448</v>
      </c>
      <c r="N135" s="135" t="s">
        <v>2455</v>
      </c>
      <c r="O135" s="134" t="s">
        <v>2457</v>
      </c>
      <c r="P135" s="152"/>
      <c r="Q135" s="135" t="s">
        <v>2245</v>
      </c>
    </row>
    <row r="136" spans="1:17" s="96" customFormat="1" ht="18.75" customHeight="1" x14ac:dyDescent="0.25">
      <c r="A136" s="134" t="str">
        <f>VLOOKUP(E136,'LISTADO ATM'!$A$2:$C$898,3,0)</f>
        <v>SUR</v>
      </c>
      <c r="B136" s="129">
        <v>3335887975</v>
      </c>
      <c r="C136" s="136">
        <v>44331.610648148147</v>
      </c>
      <c r="D136" s="136" t="s">
        <v>2180</v>
      </c>
      <c r="E136" s="124">
        <v>403</v>
      </c>
      <c r="F136" s="154" t="str">
        <f>VLOOKUP(E136,VIP!$A$2:$O13081,2,0)</f>
        <v>DRBR403</v>
      </c>
      <c r="G136" s="134" t="str">
        <f>VLOOKUP(E136,'LISTADO ATM'!$A$2:$B$897,2,0)</f>
        <v xml:space="preserve">ATM Oficina Vicente Noble </v>
      </c>
      <c r="H136" s="134" t="str">
        <f>VLOOKUP(E136,VIP!$A$2:$O17957,7,FALSE)</f>
        <v>Si</v>
      </c>
      <c r="I136" s="134" t="str">
        <f>VLOOKUP(E136,VIP!$A$2:$O9922,8,FALSE)</f>
        <v>Si</v>
      </c>
      <c r="J136" s="134" t="str">
        <f>VLOOKUP(E136,VIP!$A$2:$O9872,8,FALSE)</f>
        <v>Si</v>
      </c>
      <c r="K136" s="134" t="str">
        <f>VLOOKUP(E136,VIP!$A$2:$O13446,6,0)</f>
        <v>NO</v>
      </c>
      <c r="L136" s="125" t="s">
        <v>2219</v>
      </c>
      <c r="M136" s="135" t="s">
        <v>2448</v>
      </c>
      <c r="N136" s="135" t="s">
        <v>2455</v>
      </c>
      <c r="O136" s="134" t="s">
        <v>2457</v>
      </c>
      <c r="P136" s="152"/>
      <c r="Q136" s="135" t="s">
        <v>2219</v>
      </c>
    </row>
    <row r="137" spans="1:17" s="96" customFormat="1" ht="18.75" customHeight="1" x14ac:dyDescent="0.25">
      <c r="A137" s="134" t="str">
        <f>VLOOKUP(E137,'LISTADO ATM'!$A$2:$C$898,3,0)</f>
        <v>DISTRITO NACIONAL</v>
      </c>
      <c r="B137" s="129">
        <v>3335887976</v>
      </c>
      <c r="C137" s="136">
        <v>44331.611180555556</v>
      </c>
      <c r="D137" s="136" t="s">
        <v>2180</v>
      </c>
      <c r="E137" s="124">
        <v>734</v>
      </c>
      <c r="F137" s="154" t="str">
        <f>VLOOKUP(E137,VIP!$A$2:$O13080,2,0)</f>
        <v>DRBR178</v>
      </c>
      <c r="G137" s="134" t="str">
        <f>VLOOKUP(E137,'LISTADO ATM'!$A$2:$B$897,2,0)</f>
        <v xml:space="preserve">ATM Oficina Independencia I </v>
      </c>
      <c r="H137" s="134" t="str">
        <f>VLOOKUP(E137,VIP!$A$2:$O17956,7,FALSE)</f>
        <v>Si</v>
      </c>
      <c r="I137" s="134" t="str">
        <f>VLOOKUP(E137,VIP!$A$2:$O9921,8,FALSE)</f>
        <v>Si</v>
      </c>
      <c r="J137" s="134" t="str">
        <f>VLOOKUP(E137,VIP!$A$2:$O9871,8,FALSE)</f>
        <v>Si</v>
      </c>
      <c r="K137" s="134" t="str">
        <f>VLOOKUP(E137,VIP!$A$2:$O13445,6,0)</f>
        <v>SI</v>
      </c>
      <c r="L137" s="125" t="s">
        <v>2219</v>
      </c>
      <c r="M137" s="135" t="s">
        <v>2448</v>
      </c>
      <c r="N137" s="135" t="s">
        <v>2455</v>
      </c>
      <c r="O137" s="134" t="s">
        <v>2457</v>
      </c>
      <c r="P137" s="152"/>
      <c r="Q137" s="135" t="s">
        <v>2219</v>
      </c>
    </row>
    <row r="138" spans="1:17" ht="18" x14ac:dyDescent="0.25">
      <c r="A138" s="134" t="str">
        <f>VLOOKUP(E138,'LISTADO ATM'!$A$2:$C$898,3,0)</f>
        <v>NORTE</v>
      </c>
      <c r="B138" s="129">
        <v>3335887979</v>
      </c>
      <c r="C138" s="136">
        <v>44331.614212962966</v>
      </c>
      <c r="D138" s="136" t="s">
        <v>2181</v>
      </c>
      <c r="E138" s="124">
        <v>144</v>
      </c>
      <c r="F138" s="158" t="str">
        <f>VLOOKUP(E138,VIP!$A$2:$O13077,2,0)</f>
        <v>DRBR144</v>
      </c>
      <c r="G138" s="134" t="str">
        <f>VLOOKUP(E138,'LISTADO ATM'!$A$2:$B$897,2,0)</f>
        <v xml:space="preserve">ATM Oficina Villa Altagracia </v>
      </c>
      <c r="H138" s="134" t="str">
        <f>VLOOKUP(E138,VIP!$A$2:$O17953,7,FALSE)</f>
        <v>Si</v>
      </c>
      <c r="I138" s="134" t="str">
        <f>VLOOKUP(E138,VIP!$A$2:$O9918,8,FALSE)</f>
        <v>Si</v>
      </c>
      <c r="J138" s="134" t="str">
        <f>VLOOKUP(E138,VIP!$A$2:$O9868,8,FALSE)</f>
        <v>Si</v>
      </c>
      <c r="K138" s="134" t="str">
        <f>VLOOKUP(E138,VIP!$A$2:$O13442,6,0)</f>
        <v>SI</v>
      </c>
      <c r="L138" s="125" t="s">
        <v>2245</v>
      </c>
      <c r="M138" s="135" t="s">
        <v>2448</v>
      </c>
      <c r="N138" s="135" t="s">
        <v>2455</v>
      </c>
      <c r="O138" s="134" t="s">
        <v>2575</v>
      </c>
      <c r="P138" s="152"/>
      <c r="Q138" s="135" t="s">
        <v>2245</v>
      </c>
    </row>
    <row r="139" spans="1:17" ht="18" x14ac:dyDescent="0.25">
      <c r="A139" s="134" t="str">
        <f>VLOOKUP(E139,'LISTADO ATM'!$A$2:$C$898,3,0)</f>
        <v>NORTE</v>
      </c>
      <c r="B139" s="129">
        <v>3335887981</v>
      </c>
      <c r="C139" s="136">
        <v>44331.616435185184</v>
      </c>
      <c r="D139" s="136" t="s">
        <v>2181</v>
      </c>
      <c r="E139" s="124">
        <v>749</v>
      </c>
      <c r="F139" s="158" t="str">
        <f>VLOOKUP(E139,VIP!$A$2:$O13076,2,0)</f>
        <v>DRBR251</v>
      </c>
      <c r="G139" s="134" t="str">
        <f>VLOOKUP(E139,'LISTADO ATM'!$A$2:$B$897,2,0)</f>
        <v xml:space="preserve">ATM Oficina Yaque </v>
      </c>
      <c r="H139" s="134" t="str">
        <f>VLOOKUP(E139,VIP!$A$2:$O17952,7,FALSE)</f>
        <v>Si</v>
      </c>
      <c r="I139" s="134" t="str">
        <f>VLOOKUP(E139,VIP!$A$2:$O9917,8,FALSE)</f>
        <v>Si</v>
      </c>
      <c r="J139" s="134" t="str">
        <f>VLOOKUP(E139,VIP!$A$2:$O9867,8,FALSE)</f>
        <v>Si</v>
      </c>
      <c r="K139" s="134" t="str">
        <f>VLOOKUP(E139,VIP!$A$2:$O13441,6,0)</f>
        <v>NO</v>
      </c>
      <c r="L139" s="125" t="s">
        <v>2470</v>
      </c>
      <c r="M139" s="135" t="s">
        <v>2448</v>
      </c>
      <c r="N139" s="135" t="s">
        <v>2455</v>
      </c>
      <c r="O139" s="134" t="s">
        <v>2575</v>
      </c>
      <c r="P139" s="152"/>
      <c r="Q139" s="135" t="s">
        <v>2470</v>
      </c>
    </row>
    <row r="140" spans="1:17" ht="18" x14ac:dyDescent="0.25">
      <c r="A140" s="134" t="str">
        <f>VLOOKUP(E140,'LISTADO ATM'!$A$2:$C$898,3,0)</f>
        <v>ESTE</v>
      </c>
      <c r="B140" s="129">
        <v>3335887982</v>
      </c>
      <c r="C140" s="136">
        <v>44331.62023148148</v>
      </c>
      <c r="D140" s="136" t="s">
        <v>2180</v>
      </c>
      <c r="E140" s="124">
        <v>660</v>
      </c>
      <c r="F140" s="158" t="str">
        <f>VLOOKUP(E140,VIP!$A$2:$O13084,2,0)</f>
        <v>DRBR660</v>
      </c>
      <c r="G140" s="134" t="str">
        <f>VLOOKUP(E140,'LISTADO ATM'!$A$2:$B$897,2,0)</f>
        <v>ATM Romana Norte II</v>
      </c>
      <c r="H140" s="134" t="str">
        <f>VLOOKUP(E140,VIP!$A$2:$O17960,7,FALSE)</f>
        <v>N/A</v>
      </c>
      <c r="I140" s="134" t="str">
        <f>VLOOKUP(E140,VIP!$A$2:$O9925,8,FALSE)</f>
        <v>N/A</v>
      </c>
      <c r="J140" s="134" t="str">
        <f>VLOOKUP(E140,VIP!$A$2:$O9875,8,FALSE)</f>
        <v>N/A</v>
      </c>
      <c r="K140" s="134" t="str">
        <f>VLOOKUP(E140,VIP!$A$2:$O13449,6,0)</f>
        <v>N/A</v>
      </c>
      <c r="L140" s="125" t="s">
        <v>2470</v>
      </c>
      <c r="M140" s="135" t="s">
        <v>2448</v>
      </c>
      <c r="N140" s="135" t="s">
        <v>2455</v>
      </c>
      <c r="O140" s="134" t="s">
        <v>2457</v>
      </c>
      <c r="P140" s="152"/>
      <c r="Q140" s="135" t="s">
        <v>2470</v>
      </c>
    </row>
    <row r="141" spans="1:17" ht="18" x14ac:dyDescent="0.25">
      <c r="A141" s="134" t="str">
        <f>VLOOKUP(E141,'LISTADO ATM'!$A$2:$C$898,3,0)</f>
        <v>DISTRITO NACIONAL</v>
      </c>
      <c r="B141" s="129">
        <v>3335887983</v>
      </c>
      <c r="C141" s="136">
        <v>44331.622974537036</v>
      </c>
      <c r="D141" s="136" t="s">
        <v>2180</v>
      </c>
      <c r="E141" s="124">
        <v>952</v>
      </c>
      <c r="F141" s="158" t="str">
        <f>VLOOKUP(E141,VIP!$A$2:$O13083,2,0)</f>
        <v>DRBR16L</v>
      </c>
      <c r="G141" s="134" t="str">
        <f>VLOOKUP(E141,'LISTADO ATM'!$A$2:$B$897,2,0)</f>
        <v xml:space="preserve">ATM Alvarez Rivas </v>
      </c>
      <c r="H141" s="134" t="str">
        <f>VLOOKUP(E141,VIP!$A$2:$O17959,7,FALSE)</f>
        <v>Si</v>
      </c>
      <c r="I141" s="134" t="str">
        <f>VLOOKUP(E141,VIP!$A$2:$O9924,8,FALSE)</f>
        <v>Si</v>
      </c>
      <c r="J141" s="134" t="str">
        <f>VLOOKUP(E141,VIP!$A$2:$O9874,8,FALSE)</f>
        <v>Si</v>
      </c>
      <c r="K141" s="134" t="str">
        <f>VLOOKUP(E141,VIP!$A$2:$O13448,6,0)</f>
        <v>NO</v>
      </c>
      <c r="L141" s="125" t="s">
        <v>2219</v>
      </c>
      <c r="M141" s="135" t="s">
        <v>2448</v>
      </c>
      <c r="N141" s="135" t="s">
        <v>2455</v>
      </c>
      <c r="O141" s="134" t="s">
        <v>2457</v>
      </c>
      <c r="P141" s="152"/>
      <c r="Q141" s="135" t="s">
        <v>2219</v>
      </c>
    </row>
    <row r="142" spans="1:17" ht="18" x14ac:dyDescent="0.25">
      <c r="A142" s="134" t="str">
        <f>VLOOKUP(E142,'LISTADO ATM'!$A$2:$C$898,3,0)</f>
        <v>NORTE</v>
      </c>
      <c r="B142" s="129">
        <v>3335887984</v>
      </c>
      <c r="C142" s="136">
        <v>44331.623668981483</v>
      </c>
      <c r="D142" s="136" t="s">
        <v>2181</v>
      </c>
      <c r="E142" s="124">
        <v>840</v>
      </c>
      <c r="F142" s="158" t="str">
        <f>VLOOKUP(E142,VIP!$A$2:$O13082,2,0)</f>
        <v>DRBR840</v>
      </c>
      <c r="G142" s="134" t="str">
        <f>VLOOKUP(E142,'LISTADO ATM'!$A$2:$B$897,2,0)</f>
        <v xml:space="preserve">ATM PUCMM (Santiago) </v>
      </c>
      <c r="H142" s="134" t="str">
        <f>VLOOKUP(E142,VIP!$A$2:$O17958,7,FALSE)</f>
        <v>Si</v>
      </c>
      <c r="I142" s="134" t="str">
        <f>VLOOKUP(E142,VIP!$A$2:$O9923,8,FALSE)</f>
        <v>Si</v>
      </c>
      <c r="J142" s="134" t="str">
        <f>VLOOKUP(E142,VIP!$A$2:$O9873,8,FALSE)</f>
        <v>Si</v>
      </c>
      <c r="K142" s="134" t="str">
        <f>VLOOKUP(E142,VIP!$A$2:$O13447,6,0)</f>
        <v>NO</v>
      </c>
      <c r="L142" s="125" t="s">
        <v>2470</v>
      </c>
      <c r="M142" s="135" t="s">
        <v>2448</v>
      </c>
      <c r="N142" s="135" t="s">
        <v>2455</v>
      </c>
      <c r="O142" s="134" t="s">
        <v>2483</v>
      </c>
      <c r="P142" s="152"/>
      <c r="Q142" s="135" t="s">
        <v>2470</v>
      </c>
    </row>
    <row r="143" spans="1:17" ht="18" x14ac:dyDescent="0.25">
      <c r="A143" s="134" t="str">
        <f>VLOOKUP(E143,'LISTADO ATM'!$A$2:$C$898,3,0)</f>
        <v>DISTRITO NACIONAL</v>
      </c>
      <c r="B143" s="129">
        <v>3335887985</v>
      </c>
      <c r="C143" s="136">
        <v>44331.627395833333</v>
      </c>
      <c r="D143" s="136" t="s">
        <v>2180</v>
      </c>
      <c r="E143" s="124">
        <v>845</v>
      </c>
      <c r="F143" s="158" t="str">
        <f>VLOOKUP(E143,VIP!$A$2:$O13081,2,0)</f>
        <v>DRBR845</v>
      </c>
      <c r="G143" s="134" t="str">
        <f>VLOOKUP(E143,'LISTADO ATM'!$A$2:$B$897,2,0)</f>
        <v xml:space="preserve">ATM CERTV (Canal 4) </v>
      </c>
      <c r="H143" s="134" t="str">
        <f>VLOOKUP(E143,VIP!$A$2:$O17957,7,FALSE)</f>
        <v>Si</v>
      </c>
      <c r="I143" s="134" t="str">
        <f>VLOOKUP(E143,VIP!$A$2:$O9922,8,FALSE)</f>
        <v>Si</v>
      </c>
      <c r="J143" s="134" t="str">
        <f>VLOOKUP(E143,VIP!$A$2:$O9872,8,FALSE)</f>
        <v>Si</v>
      </c>
      <c r="K143" s="134" t="str">
        <f>VLOOKUP(E143,VIP!$A$2:$O13446,6,0)</f>
        <v>NO</v>
      </c>
      <c r="L143" s="125" t="s">
        <v>2219</v>
      </c>
      <c r="M143" s="135" t="s">
        <v>2448</v>
      </c>
      <c r="N143" s="135" t="s">
        <v>2455</v>
      </c>
      <c r="O143" s="134" t="s">
        <v>2457</v>
      </c>
      <c r="P143" s="152"/>
      <c r="Q143" s="135" t="s">
        <v>2219</v>
      </c>
    </row>
    <row r="144" spans="1:17" ht="18" x14ac:dyDescent="0.25">
      <c r="A144" s="134" t="str">
        <f>VLOOKUP(E144,'LISTADO ATM'!$A$2:$C$898,3,0)</f>
        <v>DISTRITO NACIONAL</v>
      </c>
      <c r="B144" s="129">
        <v>3335887988</v>
      </c>
      <c r="C144" s="136">
        <v>44331.628819444442</v>
      </c>
      <c r="D144" s="136" t="s">
        <v>2180</v>
      </c>
      <c r="E144" s="124">
        <v>546</v>
      </c>
      <c r="F144" s="158" t="str">
        <f>VLOOKUP(E144,VIP!$A$2:$O13079,2,0)</f>
        <v>DRBR230</v>
      </c>
      <c r="G144" s="134" t="str">
        <f>VLOOKUP(E144,'LISTADO ATM'!$A$2:$B$897,2,0)</f>
        <v xml:space="preserve">ATM ITLA </v>
      </c>
      <c r="H144" s="134" t="str">
        <f>VLOOKUP(E144,VIP!$A$2:$O17955,7,FALSE)</f>
        <v>Si</v>
      </c>
      <c r="I144" s="134" t="str">
        <f>VLOOKUP(E144,VIP!$A$2:$O9920,8,FALSE)</f>
        <v>Si</v>
      </c>
      <c r="J144" s="134" t="str">
        <f>VLOOKUP(E144,VIP!$A$2:$O9870,8,FALSE)</f>
        <v>Si</v>
      </c>
      <c r="K144" s="134" t="str">
        <f>VLOOKUP(E144,VIP!$A$2:$O13444,6,0)</f>
        <v>NO</v>
      </c>
      <c r="L144" s="125" t="s">
        <v>2245</v>
      </c>
      <c r="M144" s="135" t="s">
        <v>2448</v>
      </c>
      <c r="N144" s="135" t="s">
        <v>2455</v>
      </c>
      <c r="O144" s="134" t="s">
        <v>2457</v>
      </c>
      <c r="P144" s="152"/>
      <c r="Q144" s="135" t="s">
        <v>2245</v>
      </c>
    </row>
    <row r="145" spans="1:17" ht="18" x14ac:dyDescent="0.25">
      <c r="A145" s="134" t="str">
        <f>VLOOKUP(E145,'LISTADO ATM'!$A$2:$C$898,3,0)</f>
        <v>NORTE</v>
      </c>
      <c r="B145" s="129">
        <v>3335887989</v>
      </c>
      <c r="C145" s="136">
        <v>44331.638240740744</v>
      </c>
      <c r="D145" s="136" t="s">
        <v>2576</v>
      </c>
      <c r="E145" s="124">
        <v>799</v>
      </c>
      <c r="F145" s="158" t="str">
        <f>VLOOKUP(E145,VIP!$A$2:$O13078,2,0)</f>
        <v>DRBR799</v>
      </c>
      <c r="G145" s="134" t="str">
        <f>VLOOKUP(E145,'LISTADO ATM'!$A$2:$B$897,2,0)</f>
        <v xml:space="preserve">ATM Clínica Corominas (Santiago) </v>
      </c>
      <c r="H145" s="134" t="str">
        <f>VLOOKUP(E145,VIP!$A$2:$O17954,7,FALSE)</f>
        <v>Si</v>
      </c>
      <c r="I145" s="134" t="str">
        <f>VLOOKUP(E145,VIP!$A$2:$O9919,8,FALSE)</f>
        <v>Si</v>
      </c>
      <c r="J145" s="134" t="str">
        <f>VLOOKUP(E145,VIP!$A$2:$O9869,8,FALSE)</f>
        <v>Si</v>
      </c>
      <c r="K145" s="134" t="str">
        <f>VLOOKUP(E145,VIP!$A$2:$O13443,6,0)</f>
        <v>NO</v>
      </c>
      <c r="L145" s="125" t="s">
        <v>2592</v>
      </c>
      <c r="M145" s="135" t="s">
        <v>2448</v>
      </c>
      <c r="N145" s="135" t="s">
        <v>2455</v>
      </c>
      <c r="O145" s="134" t="s">
        <v>2577</v>
      </c>
      <c r="P145" s="152"/>
      <c r="Q145" s="135" t="s">
        <v>2592</v>
      </c>
    </row>
    <row r="146" spans="1:17" ht="18" x14ac:dyDescent="0.25">
      <c r="A146" s="134" t="str">
        <f>VLOOKUP(E146,'LISTADO ATM'!$A$2:$C$898,3,0)</f>
        <v>ESTE</v>
      </c>
      <c r="B146" s="129">
        <v>3335887993</v>
      </c>
      <c r="C146" s="136">
        <v>44331.657326388886</v>
      </c>
      <c r="D146" s="136" t="s">
        <v>2474</v>
      </c>
      <c r="E146" s="124">
        <v>211</v>
      </c>
      <c r="F146" s="158" t="str">
        <f>VLOOKUP(E146,VIP!$A$2:$O13077,2,0)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VLOOKUP(E146,VIP!$A$2:$O17953,7,FALSE)</f>
        <v>Si</v>
      </c>
      <c r="I146" s="134" t="str">
        <f>VLOOKUP(E146,VIP!$A$2:$O9918,8,FALSE)</f>
        <v>Si</v>
      </c>
      <c r="J146" s="134" t="str">
        <f>VLOOKUP(E146,VIP!$A$2:$O9868,8,FALSE)</f>
        <v>Si</v>
      </c>
      <c r="K146" s="134" t="str">
        <f>VLOOKUP(E146,VIP!$A$2:$O13442,6,0)</f>
        <v>NO</v>
      </c>
      <c r="L146" s="125" t="s">
        <v>2418</v>
      </c>
      <c r="M146" s="135" t="s">
        <v>2448</v>
      </c>
      <c r="N146" s="135" t="s">
        <v>2455</v>
      </c>
      <c r="O146" s="134" t="s">
        <v>2475</v>
      </c>
      <c r="P146" s="152"/>
      <c r="Q146" s="135" t="s">
        <v>2418</v>
      </c>
    </row>
  </sheetData>
  <autoFilter ref="A4:Q4">
    <sortState ref="A5:Q14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147:B1048576">
    <cfRule type="duplicateValues" dxfId="297" priority="368"/>
  </conditionalFormatting>
  <conditionalFormatting sqref="B147:B1048576">
    <cfRule type="duplicateValues" dxfId="296" priority="119775"/>
  </conditionalFormatting>
  <conditionalFormatting sqref="E39:E50">
    <cfRule type="duplicateValues" dxfId="295" priority="144"/>
  </conditionalFormatting>
  <conditionalFormatting sqref="E39:E50">
    <cfRule type="duplicateValues" dxfId="294" priority="143"/>
  </conditionalFormatting>
  <conditionalFormatting sqref="E39:E50">
    <cfRule type="duplicateValues" dxfId="293" priority="141"/>
    <cfRule type="duplicateValues" dxfId="292" priority="142"/>
  </conditionalFormatting>
  <conditionalFormatting sqref="E39:E50">
    <cfRule type="duplicateValues" dxfId="291" priority="131"/>
    <cfRule type="duplicateValues" dxfId="290" priority="132"/>
    <cfRule type="duplicateValues" dxfId="289" priority="140"/>
  </conditionalFormatting>
  <conditionalFormatting sqref="B39:B50">
    <cfRule type="duplicateValues" dxfId="288" priority="139"/>
  </conditionalFormatting>
  <conditionalFormatting sqref="E39:E50">
    <cfRule type="duplicateValues" dxfId="287" priority="138"/>
  </conditionalFormatting>
  <conditionalFormatting sqref="E39:E50">
    <cfRule type="duplicateValues" dxfId="286" priority="137"/>
  </conditionalFormatting>
  <conditionalFormatting sqref="E39:E50">
    <cfRule type="duplicateValues" dxfId="285" priority="135"/>
    <cfRule type="duplicateValues" dxfId="284" priority="136"/>
  </conditionalFormatting>
  <conditionalFormatting sqref="E39:E50">
    <cfRule type="duplicateValues" dxfId="283" priority="134"/>
  </conditionalFormatting>
  <conditionalFormatting sqref="E39:E50">
    <cfRule type="duplicateValues" dxfId="282" priority="133"/>
  </conditionalFormatting>
  <conditionalFormatting sqref="E39:E50">
    <cfRule type="duplicateValues" dxfId="281" priority="130"/>
  </conditionalFormatting>
  <conditionalFormatting sqref="E51:E65">
    <cfRule type="duplicateValues" dxfId="280" priority="128"/>
  </conditionalFormatting>
  <conditionalFormatting sqref="E51:E65">
    <cfRule type="duplicateValues" dxfId="279" priority="127"/>
  </conditionalFormatting>
  <conditionalFormatting sqref="E51:E65">
    <cfRule type="duplicateValues" dxfId="278" priority="125"/>
    <cfRule type="duplicateValues" dxfId="277" priority="126"/>
  </conditionalFormatting>
  <conditionalFormatting sqref="E51:E65">
    <cfRule type="duplicateValues" dxfId="276" priority="115"/>
    <cfRule type="duplicateValues" dxfId="275" priority="116"/>
    <cfRule type="duplicateValues" dxfId="274" priority="124"/>
  </conditionalFormatting>
  <conditionalFormatting sqref="B51:B65">
    <cfRule type="duplicateValues" dxfId="273" priority="123"/>
  </conditionalFormatting>
  <conditionalFormatting sqref="E51:E65">
    <cfRule type="duplicateValues" dxfId="272" priority="122"/>
  </conditionalFormatting>
  <conditionalFormatting sqref="E51:E65">
    <cfRule type="duplicateValues" dxfId="271" priority="121"/>
  </conditionalFormatting>
  <conditionalFormatting sqref="E51:E65">
    <cfRule type="duplicateValues" dxfId="270" priority="119"/>
    <cfRule type="duplicateValues" dxfId="269" priority="120"/>
  </conditionalFormatting>
  <conditionalFormatting sqref="E51:E65">
    <cfRule type="duplicateValues" dxfId="268" priority="118"/>
  </conditionalFormatting>
  <conditionalFormatting sqref="E51:E65">
    <cfRule type="duplicateValues" dxfId="267" priority="117"/>
  </conditionalFormatting>
  <conditionalFormatting sqref="E51:E65">
    <cfRule type="duplicateValues" dxfId="266" priority="114"/>
  </conditionalFormatting>
  <conditionalFormatting sqref="E51:E65">
    <cfRule type="duplicateValues" dxfId="265" priority="113"/>
  </conditionalFormatting>
  <conditionalFormatting sqref="E66">
    <cfRule type="duplicateValues" dxfId="264" priority="111"/>
  </conditionalFormatting>
  <conditionalFormatting sqref="E66">
    <cfRule type="duplicateValues" dxfId="263" priority="110"/>
  </conditionalFormatting>
  <conditionalFormatting sqref="E66">
    <cfRule type="duplicateValues" dxfId="262" priority="108"/>
    <cfRule type="duplicateValues" dxfId="261" priority="109"/>
  </conditionalFormatting>
  <conditionalFormatting sqref="E66">
    <cfRule type="duplicateValues" dxfId="260" priority="98"/>
    <cfRule type="duplicateValues" dxfId="259" priority="99"/>
    <cfRule type="duplicateValues" dxfId="258" priority="107"/>
  </conditionalFormatting>
  <conditionalFormatting sqref="B66">
    <cfRule type="duplicateValues" dxfId="257" priority="106"/>
  </conditionalFormatting>
  <conditionalFormatting sqref="E66">
    <cfRule type="duplicateValues" dxfId="256" priority="105"/>
  </conditionalFormatting>
  <conditionalFormatting sqref="E66">
    <cfRule type="duplicateValues" dxfId="255" priority="104"/>
  </conditionalFormatting>
  <conditionalFormatting sqref="E66">
    <cfRule type="duplicateValues" dxfId="254" priority="102"/>
    <cfRule type="duplicateValues" dxfId="253" priority="103"/>
  </conditionalFormatting>
  <conditionalFormatting sqref="E66">
    <cfRule type="duplicateValues" dxfId="252" priority="101"/>
  </conditionalFormatting>
  <conditionalFormatting sqref="E66">
    <cfRule type="duplicateValues" dxfId="251" priority="100"/>
  </conditionalFormatting>
  <conditionalFormatting sqref="E66">
    <cfRule type="duplicateValues" dxfId="250" priority="97"/>
  </conditionalFormatting>
  <conditionalFormatting sqref="E66">
    <cfRule type="duplicateValues" dxfId="249" priority="96"/>
  </conditionalFormatting>
  <conditionalFormatting sqref="E66">
    <cfRule type="duplicateValues" dxfId="248" priority="95"/>
  </conditionalFormatting>
  <conditionalFormatting sqref="E67:E70">
    <cfRule type="duplicateValues" dxfId="247" priority="94"/>
  </conditionalFormatting>
  <conditionalFormatting sqref="E67:E70">
    <cfRule type="duplicateValues" dxfId="246" priority="93"/>
  </conditionalFormatting>
  <conditionalFormatting sqref="E67:E70">
    <cfRule type="duplicateValues" dxfId="245" priority="91"/>
    <cfRule type="duplicateValues" dxfId="244" priority="92"/>
  </conditionalFormatting>
  <conditionalFormatting sqref="E67:E70">
    <cfRule type="duplicateValues" dxfId="243" priority="81"/>
    <cfRule type="duplicateValues" dxfId="242" priority="82"/>
    <cfRule type="duplicateValues" dxfId="241" priority="90"/>
  </conditionalFormatting>
  <conditionalFormatting sqref="B67:B70">
    <cfRule type="duplicateValues" dxfId="240" priority="89"/>
  </conditionalFormatting>
  <conditionalFormatting sqref="E67:E70">
    <cfRule type="duplicateValues" dxfId="239" priority="88"/>
  </conditionalFormatting>
  <conditionalFormatting sqref="E67:E70">
    <cfRule type="duplicateValues" dxfId="238" priority="87"/>
  </conditionalFormatting>
  <conditionalFormatting sqref="E67:E70">
    <cfRule type="duplicateValues" dxfId="237" priority="85"/>
    <cfRule type="duplicateValues" dxfId="236" priority="86"/>
  </conditionalFormatting>
  <conditionalFormatting sqref="E67:E70">
    <cfRule type="duplicateValues" dxfId="235" priority="84"/>
  </conditionalFormatting>
  <conditionalFormatting sqref="E67:E70">
    <cfRule type="duplicateValues" dxfId="234" priority="83"/>
  </conditionalFormatting>
  <conditionalFormatting sqref="E67:E70">
    <cfRule type="duplicateValues" dxfId="233" priority="80"/>
  </conditionalFormatting>
  <conditionalFormatting sqref="E67:E70">
    <cfRule type="duplicateValues" dxfId="232" priority="79"/>
  </conditionalFormatting>
  <conditionalFormatting sqref="E67:E70">
    <cfRule type="duplicateValues" dxfId="231" priority="78"/>
  </conditionalFormatting>
  <conditionalFormatting sqref="E71:E79">
    <cfRule type="duplicateValues" dxfId="230" priority="120928"/>
  </conditionalFormatting>
  <conditionalFormatting sqref="E71:E79">
    <cfRule type="duplicateValues" dxfId="229" priority="120929"/>
    <cfRule type="duplicateValues" dxfId="228" priority="120930"/>
  </conditionalFormatting>
  <conditionalFormatting sqref="E71:E79">
    <cfRule type="duplicateValues" dxfId="227" priority="120931"/>
    <cfRule type="duplicateValues" dxfId="226" priority="120932"/>
    <cfRule type="duplicateValues" dxfId="225" priority="120933"/>
  </conditionalFormatting>
  <conditionalFormatting sqref="B71:B79">
    <cfRule type="duplicateValues" dxfId="224" priority="120934"/>
  </conditionalFormatting>
  <conditionalFormatting sqref="E80:E101">
    <cfRule type="duplicateValues" dxfId="223" priority="120944"/>
  </conditionalFormatting>
  <conditionalFormatting sqref="E80:E101">
    <cfRule type="duplicateValues" dxfId="222" priority="120945"/>
    <cfRule type="duplicateValues" dxfId="221" priority="120946"/>
  </conditionalFormatting>
  <conditionalFormatting sqref="E80:E101">
    <cfRule type="duplicateValues" dxfId="220" priority="120947"/>
    <cfRule type="duplicateValues" dxfId="219" priority="120948"/>
    <cfRule type="duplicateValues" dxfId="218" priority="120949"/>
  </conditionalFormatting>
  <conditionalFormatting sqref="B80:B101">
    <cfRule type="duplicateValues" dxfId="217" priority="120950"/>
  </conditionalFormatting>
  <conditionalFormatting sqref="E102">
    <cfRule type="duplicateValues" dxfId="216" priority="53"/>
  </conditionalFormatting>
  <conditionalFormatting sqref="E102">
    <cfRule type="duplicateValues" dxfId="215" priority="51"/>
    <cfRule type="duplicateValues" dxfId="214" priority="52"/>
  </conditionalFormatting>
  <conditionalFormatting sqref="E102">
    <cfRule type="duplicateValues" dxfId="213" priority="48"/>
    <cfRule type="duplicateValues" dxfId="212" priority="49"/>
    <cfRule type="duplicateValues" dxfId="211" priority="50"/>
  </conditionalFormatting>
  <conditionalFormatting sqref="B102">
    <cfRule type="duplicateValues" dxfId="210" priority="47"/>
  </conditionalFormatting>
  <conditionalFormatting sqref="E138:E1048576 E1:E102">
    <cfRule type="duplicateValues" dxfId="209" priority="45"/>
  </conditionalFormatting>
  <conditionalFormatting sqref="E30:E38">
    <cfRule type="duplicateValues" dxfId="208" priority="120967"/>
  </conditionalFormatting>
  <conditionalFormatting sqref="E30:E38">
    <cfRule type="duplicateValues" dxfId="207" priority="120971"/>
    <cfRule type="duplicateValues" dxfId="206" priority="120972"/>
  </conditionalFormatting>
  <conditionalFormatting sqref="E30:E38">
    <cfRule type="duplicateValues" dxfId="205" priority="120975"/>
    <cfRule type="duplicateValues" dxfId="204" priority="120976"/>
    <cfRule type="duplicateValues" dxfId="203" priority="120977"/>
  </conditionalFormatting>
  <conditionalFormatting sqref="B30:B38">
    <cfRule type="duplicateValues" dxfId="202" priority="120981"/>
  </conditionalFormatting>
  <conditionalFormatting sqref="E138:E1048576 E1:E4">
    <cfRule type="duplicateValues" dxfId="201" priority="120985"/>
  </conditionalFormatting>
  <conditionalFormatting sqref="E138:E1048576">
    <cfRule type="duplicateValues" dxfId="200" priority="120989"/>
  </conditionalFormatting>
  <conditionalFormatting sqref="E138:E1048576 E1:E4">
    <cfRule type="duplicateValues" dxfId="199" priority="120992"/>
    <cfRule type="duplicateValues" dxfId="198" priority="120993"/>
  </conditionalFormatting>
  <conditionalFormatting sqref="E138:E1048576 E1:E4">
    <cfRule type="duplicateValues" dxfId="197" priority="121000"/>
    <cfRule type="duplicateValues" dxfId="196" priority="121001"/>
    <cfRule type="duplicateValues" dxfId="195" priority="121002"/>
  </conditionalFormatting>
  <conditionalFormatting sqref="E138:E1048576 E1:E50">
    <cfRule type="duplicateValues" dxfId="194" priority="121012"/>
  </conditionalFormatting>
  <conditionalFormatting sqref="E138:E1048576 E1:E65">
    <cfRule type="duplicateValues" dxfId="193" priority="121016"/>
  </conditionalFormatting>
  <conditionalFormatting sqref="E1:E1048576">
    <cfRule type="duplicateValues" dxfId="192" priority="18"/>
    <cfRule type="duplicateValues" dxfId="191" priority="19"/>
    <cfRule type="duplicateValues" dxfId="190" priority="1"/>
  </conditionalFormatting>
  <conditionalFormatting sqref="E103:E123">
    <cfRule type="duplicateValues" dxfId="189" priority="121293"/>
  </conditionalFormatting>
  <conditionalFormatting sqref="E103:E123">
    <cfRule type="duplicateValues" dxfId="188" priority="121294"/>
    <cfRule type="duplicateValues" dxfId="187" priority="121295"/>
  </conditionalFormatting>
  <conditionalFormatting sqref="E103:E123">
    <cfRule type="duplicateValues" dxfId="186" priority="121296"/>
    <cfRule type="duplicateValues" dxfId="185" priority="121297"/>
    <cfRule type="duplicateValues" dxfId="184" priority="121298"/>
  </conditionalFormatting>
  <conditionalFormatting sqref="B103:B123">
    <cfRule type="duplicateValues" dxfId="183" priority="121299"/>
  </conditionalFormatting>
  <conditionalFormatting sqref="E124:E145">
    <cfRule type="duplicateValues" dxfId="182" priority="121443"/>
  </conditionalFormatting>
  <conditionalFormatting sqref="E124:E145">
    <cfRule type="duplicateValues" dxfId="181" priority="121444"/>
    <cfRule type="duplicateValues" dxfId="180" priority="121445"/>
  </conditionalFormatting>
  <conditionalFormatting sqref="E124:E145">
    <cfRule type="duplicateValues" dxfId="179" priority="121446"/>
    <cfRule type="duplicateValues" dxfId="178" priority="121447"/>
    <cfRule type="duplicateValues" dxfId="177" priority="121448"/>
  </conditionalFormatting>
  <conditionalFormatting sqref="B124:B137">
    <cfRule type="duplicateValues" dxfId="176" priority="121449"/>
  </conditionalFormatting>
  <conditionalFormatting sqref="B1:B137 B147:B1048576">
    <cfRule type="duplicateValues" dxfId="175" priority="17"/>
  </conditionalFormatting>
  <conditionalFormatting sqref="B138:B145">
    <cfRule type="duplicateValues" dxfId="174" priority="16"/>
  </conditionalFormatting>
  <conditionalFormatting sqref="B138:B145">
    <cfRule type="duplicateValues" dxfId="173" priority="15"/>
  </conditionalFormatting>
  <conditionalFormatting sqref="E5:E29">
    <cfRule type="duplicateValues" dxfId="172" priority="121451"/>
  </conditionalFormatting>
  <conditionalFormatting sqref="E5:E29">
    <cfRule type="duplicateValues" dxfId="171" priority="121453"/>
    <cfRule type="duplicateValues" dxfId="170" priority="121454"/>
  </conditionalFormatting>
  <conditionalFormatting sqref="E5:E29">
    <cfRule type="duplicateValues" dxfId="169" priority="121457"/>
    <cfRule type="duplicateValues" dxfId="168" priority="121458"/>
    <cfRule type="duplicateValues" dxfId="167" priority="121459"/>
  </conditionalFormatting>
  <conditionalFormatting sqref="B5:B29">
    <cfRule type="duplicateValues" dxfId="166" priority="121463"/>
  </conditionalFormatting>
  <conditionalFormatting sqref="B1:B145 B147:B1048576">
    <cfRule type="duplicateValues" dxfId="165" priority="13"/>
    <cfRule type="duplicateValues" dxfId="164" priority="14"/>
  </conditionalFormatting>
  <conditionalFormatting sqref="B146">
    <cfRule type="duplicateValues" dxfId="163" priority="12"/>
  </conditionalFormatting>
  <conditionalFormatting sqref="B146">
    <cfRule type="duplicateValues" dxfId="162" priority="11"/>
  </conditionalFormatting>
  <conditionalFormatting sqref="B146">
    <cfRule type="duplicateValues" dxfId="161" priority="9"/>
    <cfRule type="duplicateValues" dxfId="160" priority="10"/>
  </conditionalFormatting>
  <conditionalFormatting sqref="E146">
    <cfRule type="duplicateValues" dxfId="159" priority="8"/>
  </conditionalFormatting>
  <conditionalFormatting sqref="E146">
    <cfRule type="duplicateValues" dxfId="158" priority="6"/>
    <cfRule type="duplicateValues" dxfId="157" priority="7"/>
  </conditionalFormatting>
  <conditionalFormatting sqref="E146">
    <cfRule type="duplicateValues" dxfId="156" priority="3"/>
    <cfRule type="duplicateValues" dxfId="155" priority="4"/>
    <cfRule type="duplicateValues" dxfId="154" priority="5"/>
  </conditionalFormatting>
  <conditionalFormatting sqref="B1:B1048576">
    <cfRule type="duplicateValues" dxfId="15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8" zoomScale="85" zoomScaleNormal="85" workbookViewId="0">
      <selection activeCell="E32" sqref="E32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6" width="7.7109375" style="96" bestFit="1" customWidth="1"/>
    <col min="7" max="16384" width="23.42578125" style="96"/>
  </cols>
  <sheetData>
    <row r="1" spans="1:6" ht="22.5" x14ac:dyDescent="0.25">
      <c r="A1" s="183" t="s">
        <v>2150</v>
      </c>
      <c r="B1" s="184"/>
      <c r="C1" s="184"/>
      <c r="D1" s="184"/>
      <c r="E1" s="185"/>
    </row>
    <row r="2" spans="1:6" ht="25.5" x14ac:dyDescent="0.25">
      <c r="A2" s="186" t="s">
        <v>2453</v>
      </c>
      <c r="B2" s="187"/>
      <c r="C2" s="187"/>
      <c r="D2" s="187"/>
      <c r="E2" s="188"/>
    </row>
    <row r="3" spans="1:6" ht="18" x14ac:dyDescent="0.25">
      <c r="B3" s="98"/>
      <c r="C3" s="98"/>
      <c r="D3" s="98"/>
      <c r="E3" s="105"/>
    </row>
    <row r="4" spans="1:6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6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6" ht="18" x14ac:dyDescent="0.25">
      <c r="B6" s="98"/>
      <c r="C6" s="98"/>
      <c r="D6" s="98"/>
      <c r="E6" s="107"/>
    </row>
    <row r="7" spans="1:6" ht="18" x14ac:dyDescent="0.25">
      <c r="A7" s="189" t="s">
        <v>2415</v>
      </c>
      <c r="B7" s="190"/>
      <c r="C7" s="190"/>
      <c r="D7" s="190"/>
      <c r="E7" s="191"/>
    </row>
    <row r="8" spans="1:6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6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6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  <c r="F10" s="96" t="s">
        <v>2594</v>
      </c>
    </row>
    <row r="11" spans="1:6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  <c r="F11" s="96" t="s">
        <v>2594</v>
      </c>
    </row>
    <row r="12" spans="1:6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  <c r="F12" s="96" t="s">
        <v>2594</v>
      </c>
    </row>
    <row r="13" spans="1:6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6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  <c r="F14" s="96" t="s">
        <v>2594</v>
      </c>
    </row>
    <row r="15" spans="1:6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  <c r="F15" s="96" t="s">
        <v>2594</v>
      </c>
    </row>
    <row r="16" spans="1:6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6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6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  <c r="F18" s="96" t="s">
        <v>2594</v>
      </c>
    </row>
    <row r="19" spans="1:6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  <c r="F19" s="96" t="s">
        <v>2594</v>
      </c>
    </row>
    <row r="20" spans="1:6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  <c r="F20" s="96" t="s">
        <v>2594</v>
      </c>
    </row>
    <row r="21" spans="1:6" ht="18" x14ac:dyDescent="0.25">
      <c r="A21" s="141" t="str">
        <f>VLOOKUP(B21,'[1]LISTADO ATM'!$A$2:$C$821,3,0)</f>
        <v>NORTE</v>
      </c>
      <c r="B21" s="127">
        <v>799</v>
      </c>
      <c r="C21" s="129" t="str">
        <f>VLOOKUP(B21,'[1]LISTADO ATM'!$A$2:$B$821,2,0)</f>
        <v xml:space="preserve">ATM Clínica Corominas (Santiago) </v>
      </c>
      <c r="D21" s="128" t="s">
        <v>2564</v>
      </c>
      <c r="E21" s="131">
        <v>3335887268</v>
      </c>
      <c r="F21" s="96" t="s">
        <v>2594</v>
      </c>
    </row>
    <row r="22" spans="1:6" ht="18" x14ac:dyDescent="0.25">
      <c r="A22" s="141" t="str">
        <f>VLOOKUP(B22,'[1]LISTADO ATM'!$A$2:$C$821,3,0)</f>
        <v>SUR</v>
      </c>
      <c r="B22" s="127">
        <v>512</v>
      </c>
      <c r="C22" s="129" t="str">
        <f>VLOOKUP(B22,'[1]LISTADO ATM'!$A$2:$B$821,2,0)</f>
        <v>ATM Plaza Jesús Ferreira</v>
      </c>
      <c r="D22" s="128" t="s">
        <v>2564</v>
      </c>
      <c r="E22" s="131">
        <v>3335887897</v>
      </c>
    </row>
    <row r="23" spans="1:6" ht="18" x14ac:dyDescent="0.25">
      <c r="A23" s="141" t="str">
        <f>VLOOKUP(B23,'[1]LISTADO ATM'!$A$2:$C$821,3,0)</f>
        <v>SUR</v>
      </c>
      <c r="B23" s="127">
        <v>48</v>
      </c>
      <c r="C23" s="129" t="str">
        <f>VLOOKUP(B23,'[1]LISTADO ATM'!$A$2:$B$821,2,0)</f>
        <v xml:space="preserve">ATM Autoservicio Neiba I </v>
      </c>
      <c r="D23" s="128" t="s">
        <v>2564</v>
      </c>
      <c r="E23" s="131">
        <v>3335887806</v>
      </c>
      <c r="F23" s="96" t="s">
        <v>2594</v>
      </c>
    </row>
    <row r="24" spans="1:6" ht="18" x14ac:dyDescent="0.25">
      <c r="A24" s="141" t="str">
        <f>VLOOKUP(B24,'[1]LISTADO ATM'!$A$2:$C$821,3,0)</f>
        <v>DISTRITO NACIONAL</v>
      </c>
      <c r="B24" s="127">
        <v>525</v>
      </c>
      <c r="C24" s="129" t="str">
        <f>VLOOKUP(B24,'[1]LISTADO ATM'!$A$2:$B$821,2,0)</f>
        <v>ATM S/M Bravo Las Americas</v>
      </c>
      <c r="D24" s="128" t="s">
        <v>2564</v>
      </c>
      <c r="E24" s="131">
        <v>3335887801</v>
      </c>
    </row>
    <row r="25" spans="1:6" ht="18" x14ac:dyDescent="0.25">
      <c r="A25" s="141" t="str">
        <f>VLOOKUP(B25,'[1]LISTADO ATM'!$A$2:$C$821,3,0)</f>
        <v>DISTRITO NACIONAL</v>
      </c>
      <c r="B25" s="127">
        <v>169</v>
      </c>
      <c r="C25" s="129" t="str">
        <f>VLOOKUP(B25,'[1]LISTADO ATM'!$A$2:$B$821,2,0)</f>
        <v xml:space="preserve">ATM Oficina Caonabo </v>
      </c>
      <c r="D25" s="128" t="s">
        <v>2564</v>
      </c>
      <c r="E25" s="131">
        <v>3335887775</v>
      </c>
    </row>
    <row r="26" spans="1:6" ht="18" x14ac:dyDescent="0.25">
      <c r="A26" s="141" t="str">
        <f>VLOOKUP(B26,'[1]LISTADO ATM'!$A$2:$C$821,3,0)</f>
        <v>DISTRITO NACIONAL</v>
      </c>
      <c r="B26" s="127">
        <v>698</v>
      </c>
      <c r="C26" s="129" t="str">
        <f>VLOOKUP(B26,'[1]LISTADO ATM'!$A$2:$B$821,2,0)</f>
        <v>ATM Parador Bellamar</v>
      </c>
      <c r="D26" s="128" t="s">
        <v>2564</v>
      </c>
      <c r="E26" s="131">
        <v>3335887755</v>
      </c>
    </row>
    <row r="27" spans="1:6" ht="18" x14ac:dyDescent="0.25">
      <c r="A27" s="141" t="str">
        <f>VLOOKUP(B27,'[1]LISTADO ATM'!$A$2:$C$821,3,0)</f>
        <v>DISTRITO NACIONAL</v>
      </c>
      <c r="B27" s="127">
        <v>879</v>
      </c>
      <c r="C27" s="129" t="str">
        <f>VLOOKUP(B27,'[1]LISTADO ATM'!$A$2:$B$821,2,0)</f>
        <v xml:space="preserve">ATM Plaza Metropolitana </v>
      </c>
      <c r="D27" s="128" t="s">
        <v>2564</v>
      </c>
      <c r="E27" s="131">
        <v>3335887732</v>
      </c>
    </row>
    <row r="28" spans="1:6" ht="18" x14ac:dyDescent="0.25">
      <c r="A28" s="141" t="str">
        <f>VLOOKUP(B28,'[1]LISTADO ATM'!$A$2:$C$821,3,0)</f>
        <v>DISTRITO NACIONAL</v>
      </c>
      <c r="B28" s="127">
        <v>441</v>
      </c>
      <c r="C28" s="129" t="str">
        <f>VLOOKUP(B28,'[1]LISTADO ATM'!$A$2:$B$821,2,0)</f>
        <v>ATM Estacion de Servicio Romulo Betancour</v>
      </c>
      <c r="D28" s="128" t="s">
        <v>2564</v>
      </c>
      <c r="E28" s="131">
        <v>3335887707</v>
      </c>
    </row>
    <row r="29" spans="1:6" ht="18" x14ac:dyDescent="0.25">
      <c r="A29" s="141" t="str">
        <f>VLOOKUP(B29,'[1]LISTADO ATM'!$A$2:$C$821,3,0)</f>
        <v>ESTE</v>
      </c>
      <c r="B29" s="127">
        <v>660</v>
      </c>
      <c r="C29" s="129" t="str">
        <f>VLOOKUP(B29,'[1]LISTADO ATM'!$A$2:$B$821,2,0)</f>
        <v>ATM Oficina Romana Norte II</v>
      </c>
      <c r="D29" s="128" t="s">
        <v>2564</v>
      </c>
      <c r="E29" s="131">
        <v>3335887699</v>
      </c>
    </row>
    <row r="30" spans="1:6" ht="18" x14ac:dyDescent="0.25">
      <c r="A30" s="141" t="str">
        <f>VLOOKUP(B30,'[1]LISTADO ATM'!$A$2:$C$821,3,0)</f>
        <v>NORTE</v>
      </c>
      <c r="B30" s="127">
        <v>63</v>
      </c>
      <c r="C30" s="129" t="str">
        <f>VLOOKUP(B30,'[1]LISTADO ATM'!$A$2:$B$821,2,0)</f>
        <v xml:space="preserve">ATM Oficina Villa Vásquez (Montecristi) </v>
      </c>
      <c r="D30" s="128" t="s">
        <v>2564</v>
      </c>
      <c r="E30" s="131">
        <v>3335887639</v>
      </c>
      <c r="F30" s="96" t="s">
        <v>2594</v>
      </c>
    </row>
    <row r="31" spans="1:6" ht="18" x14ac:dyDescent="0.25">
      <c r="A31" s="141" t="str">
        <f>VLOOKUP(B31,'[1]LISTADO ATM'!$A$2:$C$821,3,0)</f>
        <v>DISTRITO NACIONAL</v>
      </c>
      <c r="B31" s="127">
        <v>949</v>
      </c>
      <c r="C31" s="129" t="str">
        <f>VLOOKUP(B31,'[1]LISTADO ATM'!$A$2:$B$821,2,0)</f>
        <v xml:space="preserve">ATM S/M Bravo San Isidro Coral Mall </v>
      </c>
      <c r="D31" s="128" t="s">
        <v>2564</v>
      </c>
      <c r="E31" s="131">
        <v>3335887279</v>
      </c>
    </row>
    <row r="32" spans="1:6" ht="18" x14ac:dyDescent="0.25">
      <c r="A32" s="141" t="str">
        <f>VLOOKUP(B32,'[1]LISTADO ATM'!$A$2:$C$821,3,0)</f>
        <v>ESTE</v>
      </c>
      <c r="B32" s="127">
        <v>608</v>
      </c>
      <c r="C32" s="129" t="str">
        <f>VLOOKUP(B32,'[1]LISTADO ATM'!$A$2:$B$821,2,0)</f>
        <v xml:space="preserve">ATM Oficina Jumbo (San Pedro) </v>
      </c>
      <c r="D32" s="128" t="s">
        <v>2564</v>
      </c>
      <c r="E32" s="131">
        <v>3335887896</v>
      </c>
      <c r="F32" s="96" t="s">
        <v>2594</v>
      </c>
    </row>
    <row r="33" spans="1:6" ht="18" x14ac:dyDescent="0.25">
      <c r="A33" s="141" t="str">
        <f>VLOOKUP(B33,'[1]LISTADO ATM'!$A$2:$C$821,3,0)</f>
        <v>ESTE</v>
      </c>
      <c r="B33" s="127">
        <v>16</v>
      </c>
      <c r="C33" s="129" t="str">
        <f>VLOOKUP(B33,'[1]LISTADO ATM'!$A$2:$B$821,2,0)</f>
        <v>ATM Estación Texaco Sabana de la Mar</v>
      </c>
      <c r="D33" s="128" t="s">
        <v>2564</v>
      </c>
      <c r="E33" s="131">
        <v>3335886982</v>
      </c>
      <c r="F33" s="96" t="s">
        <v>2594</v>
      </c>
    </row>
    <row r="34" spans="1:6" ht="18" x14ac:dyDescent="0.25">
      <c r="A34" s="141" t="str">
        <f>VLOOKUP(B34,'[1]LISTADO ATM'!$A$2:$C$821,3,0)</f>
        <v>DISTRITO NACIONAL</v>
      </c>
      <c r="B34" s="127">
        <v>547</v>
      </c>
      <c r="C34" s="129" t="str">
        <f>VLOOKUP(B34,'[1]LISTADO ATM'!$A$2:$B$821,2,0)</f>
        <v xml:space="preserve">ATM Plaza Lama Herrera </v>
      </c>
      <c r="D34" s="128" t="s">
        <v>2564</v>
      </c>
      <c r="E34" s="131">
        <v>3335887952</v>
      </c>
    </row>
    <row r="35" spans="1:6" ht="18" x14ac:dyDescent="0.25">
      <c r="A35" s="141" t="str">
        <f>VLOOKUP(B35,'[1]LISTADO ATM'!$A$2:$C$821,3,0)</f>
        <v>DISTRITO NACIONAL</v>
      </c>
      <c r="B35" s="127">
        <v>590</v>
      </c>
      <c r="C35" s="129" t="str">
        <f>VLOOKUP(B35,'[1]LISTADO ATM'!$A$2:$B$821,2,0)</f>
        <v xml:space="preserve">ATM Olé Aut. Las Américas </v>
      </c>
      <c r="D35" s="128" t="s">
        <v>2564</v>
      </c>
      <c r="E35" s="131">
        <v>3335887893</v>
      </c>
    </row>
    <row r="36" spans="1:6" ht="18" x14ac:dyDescent="0.25">
      <c r="A36" s="141" t="e">
        <f>VLOOKUP(B36,'[1]LISTADO ATM'!$A$2:$C$821,3,0)</f>
        <v>#N/A</v>
      </c>
      <c r="B36" s="127"/>
      <c r="C36" s="129" t="e">
        <f>VLOOKUP(B36,'[1]LISTADO ATM'!$A$2:$B$821,2,0)</f>
        <v>#N/A</v>
      </c>
      <c r="D36" s="128" t="s">
        <v>2564</v>
      </c>
      <c r="E36" s="131"/>
    </row>
    <row r="37" spans="1:6" ht="18" x14ac:dyDescent="0.25">
      <c r="A37" s="141" t="e">
        <f>VLOOKUP(B37,'[1]LISTADO ATM'!$A$2:$C$821,3,0)</f>
        <v>#N/A</v>
      </c>
      <c r="B37" s="127"/>
      <c r="C37" s="129" t="e">
        <f>VLOOKUP(B37,'[1]LISTADO ATM'!$A$2:$B$821,2,0)</f>
        <v>#N/A</v>
      </c>
      <c r="D37" s="128" t="s">
        <v>2564</v>
      </c>
      <c r="E37" s="131"/>
    </row>
    <row r="38" spans="1:6" ht="18" x14ac:dyDescent="0.25">
      <c r="A38" s="141" t="e">
        <f>VLOOKUP(B38,'[1]LISTADO ATM'!$A$2:$C$821,3,0)</f>
        <v>#N/A</v>
      </c>
      <c r="B38" s="127"/>
      <c r="C38" s="129" t="e">
        <f>VLOOKUP(B38,'[1]LISTADO ATM'!$A$2:$B$821,2,0)</f>
        <v>#N/A</v>
      </c>
      <c r="D38" s="128" t="s">
        <v>2564</v>
      </c>
      <c r="E38" s="131"/>
    </row>
    <row r="39" spans="1:6" ht="18" x14ac:dyDescent="0.25">
      <c r="A39" s="141" t="e">
        <f>VLOOKUP(B39,'[1]LISTADO ATM'!$A$2:$C$821,3,0)</f>
        <v>#N/A</v>
      </c>
      <c r="B39" s="127"/>
      <c r="C39" s="129" t="e">
        <f>VLOOKUP(B39,'[1]LISTADO ATM'!$A$2:$B$821,2,0)</f>
        <v>#N/A</v>
      </c>
      <c r="D39" s="128" t="s">
        <v>2564</v>
      </c>
      <c r="E39" s="131"/>
    </row>
    <row r="40" spans="1:6" ht="18" x14ac:dyDescent="0.25">
      <c r="A40" s="141" t="e">
        <f>VLOOKUP(B40,'[1]LISTADO ATM'!$A$2:$C$821,3,0)</f>
        <v>#N/A</v>
      </c>
      <c r="B40" s="127"/>
      <c r="C40" s="129" t="e">
        <f>VLOOKUP(B40,'[1]LISTADO ATM'!$A$2:$B$821,2,0)</f>
        <v>#N/A</v>
      </c>
      <c r="D40" s="128" t="s">
        <v>2564</v>
      </c>
      <c r="E40" s="131"/>
    </row>
    <row r="41" spans="1:6" ht="18" x14ac:dyDescent="0.25">
      <c r="A41" s="141" t="e">
        <f>VLOOKUP(B41,'[1]LISTADO ATM'!$A$2:$C$821,3,0)</f>
        <v>#N/A</v>
      </c>
      <c r="B41" s="127"/>
      <c r="C41" s="129" t="e">
        <f>VLOOKUP(B41,'[1]LISTADO ATM'!$A$2:$B$821,2,0)</f>
        <v>#N/A</v>
      </c>
      <c r="D41" s="128" t="s">
        <v>2564</v>
      </c>
      <c r="E41" s="131"/>
    </row>
    <row r="42" spans="1:6" ht="18" x14ac:dyDescent="0.25">
      <c r="A42" s="141" t="e">
        <f>VLOOKUP(B42,'[1]LISTADO ATM'!$A$2:$C$821,3,0)</f>
        <v>#N/A</v>
      </c>
      <c r="B42" s="127"/>
      <c r="C42" s="129" t="e">
        <f>VLOOKUP(B42,'[1]LISTADO ATM'!$A$2:$B$821,2,0)</f>
        <v>#N/A</v>
      </c>
      <c r="D42" s="128" t="s">
        <v>2564</v>
      </c>
      <c r="E42" s="155"/>
    </row>
    <row r="43" spans="1:6" ht="18.75" thickBot="1" x14ac:dyDescent="0.3">
      <c r="A43" s="100" t="s">
        <v>2477</v>
      </c>
      <c r="B43" s="139">
        <f>COUNT(B9:B42)</f>
        <v>27</v>
      </c>
      <c r="C43" s="192"/>
      <c r="D43" s="193"/>
      <c r="E43" s="194"/>
    </row>
    <row r="44" spans="1:6" x14ac:dyDescent="0.25">
      <c r="B44" s="102"/>
      <c r="E44" s="102"/>
    </row>
    <row r="45" spans="1:6" ht="18" x14ac:dyDescent="0.25">
      <c r="A45" s="189" t="s">
        <v>2478</v>
      </c>
      <c r="B45" s="190"/>
      <c r="C45" s="190"/>
      <c r="D45" s="190"/>
      <c r="E45" s="191"/>
    </row>
    <row r="46" spans="1:6" ht="18" x14ac:dyDescent="0.25">
      <c r="A46" s="99" t="s">
        <v>15</v>
      </c>
      <c r="B46" s="99" t="s">
        <v>2416</v>
      </c>
      <c r="C46" s="99" t="s">
        <v>46</v>
      </c>
      <c r="D46" s="99" t="s">
        <v>2419</v>
      </c>
      <c r="E46" s="99" t="s">
        <v>2417</v>
      </c>
    </row>
    <row r="47" spans="1:6" ht="18" x14ac:dyDescent="0.25">
      <c r="A47" s="97" t="str">
        <f>VLOOKUP(B47,'[1]LISTADO ATM'!$A$2:$C$821,3,0)</f>
        <v>DISTRITO NACIONAL</v>
      </c>
      <c r="B47" s="127">
        <v>536</v>
      </c>
      <c r="C47" s="146" t="str">
        <f>VLOOKUP(B47,'[1]LISTADO ATM'!$A$2:$B$821,2,0)</f>
        <v xml:space="preserve">ATM Super Lama San Isidro </v>
      </c>
      <c r="D47" s="128" t="s">
        <v>2565</v>
      </c>
      <c r="E47" s="129">
        <v>3335887736</v>
      </c>
    </row>
    <row r="48" spans="1:6" ht="18" x14ac:dyDescent="0.25">
      <c r="A48" s="97" t="str">
        <f>VLOOKUP(B48,'[1]LISTADO ATM'!$A$2:$C$821,3,0)</f>
        <v>DISTRITO NACIONAL</v>
      </c>
      <c r="B48" s="127">
        <v>113</v>
      </c>
      <c r="C48" s="146" t="str">
        <f>VLOOKUP(B48,'[1]LISTADO ATM'!$A$2:$B$821,2,0)</f>
        <v xml:space="preserve">ATM Autoservicio Atalaya del Mar </v>
      </c>
      <c r="D48" s="128" t="s">
        <v>2565</v>
      </c>
      <c r="E48" s="129">
        <v>3335887737</v>
      </c>
    </row>
    <row r="49" spans="1:6" ht="18" x14ac:dyDescent="0.25">
      <c r="A49" s="97" t="str">
        <f>VLOOKUP(B49,'[1]LISTADO ATM'!$A$2:$C$821,3,0)</f>
        <v>ESTE</v>
      </c>
      <c r="B49" s="127">
        <v>912</v>
      </c>
      <c r="C49" s="146" t="str">
        <f>VLOOKUP(B49,'[1]LISTADO ATM'!$A$2:$B$821,2,0)</f>
        <v xml:space="preserve">ATM Oficina San Pedro II </v>
      </c>
      <c r="D49" s="128" t="s">
        <v>2565</v>
      </c>
      <c r="E49" s="131">
        <v>3335886405</v>
      </c>
      <c r="F49" s="96" t="s">
        <v>2594</v>
      </c>
    </row>
    <row r="50" spans="1:6" ht="18" x14ac:dyDescent="0.25">
      <c r="A50" s="97" t="str">
        <f>VLOOKUP(B50,'[1]LISTADO ATM'!$A$2:$C$821,3,0)</f>
        <v>NORTE</v>
      </c>
      <c r="B50" s="127">
        <v>431</v>
      </c>
      <c r="C50" s="146" t="str">
        <f>VLOOKUP(B50,'[1]LISTADO ATM'!$A$2:$B$821,2,0)</f>
        <v xml:space="preserve">ATM Autoservicio Sol (Santiago) </v>
      </c>
      <c r="D50" s="128" t="s">
        <v>2565</v>
      </c>
      <c r="E50" s="131">
        <v>3335887718</v>
      </c>
      <c r="F50" s="96" t="s">
        <v>2594</v>
      </c>
    </row>
    <row r="51" spans="1:6" ht="18" x14ac:dyDescent="0.25">
      <c r="A51" s="97" t="str">
        <f>VLOOKUP(B51,'[1]LISTADO ATM'!$A$2:$C$821,3,0)</f>
        <v>DISTRITO NACIONAL</v>
      </c>
      <c r="B51" s="127">
        <v>927</v>
      </c>
      <c r="C51" s="146" t="str">
        <f>VLOOKUP(B51,'[1]LISTADO ATM'!$A$2:$B$821,2,0)</f>
        <v>ATM S/M Bravo La Esperilla</v>
      </c>
      <c r="D51" s="128" t="s">
        <v>2565</v>
      </c>
      <c r="E51" s="131">
        <v>3335887731</v>
      </c>
    </row>
    <row r="52" spans="1:6" ht="18" x14ac:dyDescent="0.25">
      <c r="A52" s="97" t="e">
        <f>VLOOKUP(B52,'[1]LISTADO ATM'!$A$2:$C$821,3,0)</f>
        <v>#N/A</v>
      </c>
      <c r="B52" s="127"/>
      <c r="C52" s="146" t="e">
        <f>VLOOKUP(B52,'[1]LISTADO ATM'!$A$2:$B$821,2,0)</f>
        <v>#N/A</v>
      </c>
      <c r="D52" s="128" t="s">
        <v>2565</v>
      </c>
      <c r="E52" s="131"/>
    </row>
    <row r="53" spans="1:6" ht="18.75" thickBot="1" x14ac:dyDescent="0.3">
      <c r="A53" s="100" t="s">
        <v>2477</v>
      </c>
      <c r="B53" s="139">
        <f>COUNT(B47:B52)</f>
        <v>5</v>
      </c>
      <c r="C53" s="195"/>
      <c r="D53" s="196"/>
      <c r="E53" s="197"/>
    </row>
    <row r="54" spans="1:6" ht="15.75" thickBot="1" x14ac:dyDescent="0.3">
      <c r="B54" s="102"/>
      <c r="E54" s="102"/>
    </row>
    <row r="55" spans="1:6" ht="18.75" thickBot="1" x14ac:dyDescent="0.3">
      <c r="A55" s="171" t="s">
        <v>2479</v>
      </c>
      <c r="B55" s="172"/>
      <c r="C55" s="172"/>
      <c r="D55" s="172"/>
      <c r="E55" s="173"/>
    </row>
    <row r="56" spans="1:6" ht="18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99" t="s">
        <v>2417</v>
      </c>
    </row>
    <row r="57" spans="1:6" ht="18" x14ac:dyDescent="0.25">
      <c r="A57" s="127" t="str">
        <f>VLOOKUP(B57,'[1]LISTADO ATM'!$A$2:$C$821,3,0)</f>
        <v>DISTRITO NACIONAL</v>
      </c>
      <c r="B57" s="127">
        <v>918</v>
      </c>
      <c r="C57" s="127" t="str">
        <f>VLOOKUP(B57,'[1]LISTADO ATM'!$A$2:$B$821,2,0)</f>
        <v xml:space="preserve">ATM S/M Liverpool de la Jacobo Majluta </v>
      </c>
      <c r="D57" s="130" t="s">
        <v>2439</v>
      </c>
      <c r="E57" s="131">
        <v>3335887702</v>
      </c>
    </row>
    <row r="58" spans="1:6" ht="18" x14ac:dyDescent="0.25">
      <c r="A58" s="127" t="str">
        <f>VLOOKUP(B58,'[1]LISTADO ATM'!$A$2:$C$821,3,0)</f>
        <v>DISTRITO NACIONAL</v>
      </c>
      <c r="B58" s="127">
        <v>676</v>
      </c>
      <c r="C58" s="127" t="str">
        <f>VLOOKUP(B58,'[1]LISTADO ATM'!$A$2:$B$821,2,0)</f>
        <v>ATM S/M Bravo Colina Del Oeste</v>
      </c>
      <c r="D58" s="130" t="s">
        <v>2439</v>
      </c>
      <c r="E58" s="131">
        <v>3335887722</v>
      </c>
    </row>
    <row r="59" spans="1:6" ht="18" x14ac:dyDescent="0.25">
      <c r="A59" s="127" t="str">
        <f>VLOOKUP(B59,'[1]LISTADO ATM'!$A$2:$C$821,3,0)</f>
        <v>DISTRITO NACIONAL</v>
      </c>
      <c r="B59" s="127">
        <v>153</v>
      </c>
      <c r="C59" s="127" t="str">
        <f>VLOOKUP(B59,'[1]LISTADO ATM'!$A$2:$B$821,2,0)</f>
        <v xml:space="preserve">ATM Rehabilitación </v>
      </c>
      <c r="D59" s="130" t="s">
        <v>2439</v>
      </c>
      <c r="E59" s="131">
        <v>3335887744</v>
      </c>
    </row>
    <row r="60" spans="1:6" ht="18" x14ac:dyDescent="0.25">
      <c r="A60" s="127" t="str">
        <f>VLOOKUP(B60,'[1]LISTADO ATM'!$A$2:$C$821,3,0)</f>
        <v>DISTRITO NACIONAL</v>
      </c>
      <c r="B60" s="127">
        <v>410</v>
      </c>
      <c r="C60" s="127" t="str">
        <f>VLOOKUP(B60,'[1]LISTADO ATM'!$A$2:$B$821,2,0)</f>
        <v xml:space="preserve">ATM Oficina Las Palmas de Herrera II </v>
      </c>
      <c r="D60" s="130" t="s">
        <v>2439</v>
      </c>
      <c r="E60" s="131">
        <v>3335887926</v>
      </c>
      <c r="F60" s="96" t="s">
        <v>2595</v>
      </c>
    </row>
    <row r="61" spans="1:6" ht="18" x14ac:dyDescent="0.25">
      <c r="A61" s="127" t="str">
        <f>VLOOKUP(B61,'[1]LISTADO ATM'!$A$2:$C$821,3,0)</f>
        <v>DISTRITO NACIONAL</v>
      </c>
      <c r="B61" s="127">
        <v>697</v>
      </c>
      <c r="C61" s="127" t="str">
        <f>VLOOKUP(B61,'[1]LISTADO ATM'!$A$2:$B$821,2,0)</f>
        <v>ATM Hipermercado Olé Ciudad Juan Bosch</v>
      </c>
      <c r="D61" s="130" t="s">
        <v>2439</v>
      </c>
      <c r="E61" s="131">
        <v>3335887949</v>
      </c>
    </row>
    <row r="62" spans="1:6" ht="18" x14ac:dyDescent="0.25">
      <c r="A62" s="127" t="str">
        <f>VLOOKUP(B62,'[1]LISTADO ATM'!$A$2:$C$821,3,0)</f>
        <v>NORTE</v>
      </c>
      <c r="B62" s="127">
        <v>142</v>
      </c>
      <c r="C62" s="127" t="str">
        <f>VLOOKUP(B62,'[1]LISTADO ATM'!$A$2:$B$821,2,0)</f>
        <v xml:space="preserve">ATM Centro de Caja Galerías Bonao </v>
      </c>
      <c r="D62" s="130" t="s">
        <v>2439</v>
      </c>
      <c r="E62" s="131">
        <v>3335887950</v>
      </c>
      <c r="F62" s="96" t="s">
        <v>2595</v>
      </c>
    </row>
    <row r="63" spans="1:6" ht="18" x14ac:dyDescent="0.25">
      <c r="A63" s="127" t="str">
        <f>VLOOKUP(B63,'[1]LISTADO ATM'!$A$2:$C$821,3,0)</f>
        <v>ESTE</v>
      </c>
      <c r="B63" s="127">
        <v>934</v>
      </c>
      <c r="C63" s="127" t="str">
        <f>VLOOKUP(B63,'[1]LISTADO ATM'!$A$2:$B$821,2,0)</f>
        <v>ATM Hotel Dreams La Romana</v>
      </c>
      <c r="D63" s="130" t="s">
        <v>2439</v>
      </c>
      <c r="E63" s="131">
        <v>3335887954</v>
      </c>
      <c r="F63" s="96" t="s">
        <v>2595</v>
      </c>
    </row>
    <row r="64" spans="1:6" ht="18" x14ac:dyDescent="0.25">
      <c r="A64" s="127" t="str">
        <f>VLOOKUP(B64,'[1]LISTADO ATM'!$A$2:$C$821,3,0)</f>
        <v>DISTRITO NACIONAL</v>
      </c>
      <c r="B64" s="127">
        <v>562</v>
      </c>
      <c r="C64" s="127" t="str">
        <f>VLOOKUP(B64,'[1]LISTADO ATM'!$A$2:$B$821,2,0)</f>
        <v xml:space="preserve">ATM S/M Jumbo Carretera Mella </v>
      </c>
      <c r="D64" s="130" t="s">
        <v>2439</v>
      </c>
      <c r="E64" s="131">
        <v>3335887970</v>
      </c>
    </row>
    <row r="65" spans="1:6" ht="18" x14ac:dyDescent="0.25">
      <c r="A65" s="127" t="str">
        <f>VLOOKUP(B65,'[1]LISTADO ATM'!$A$2:$C$821,3,0)</f>
        <v>DISTRITO NACIONAL</v>
      </c>
      <c r="B65" s="127">
        <v>165</v>
      </c>
      <c r="C65" s="127" t="str">
        <f>VLOOKUP(B65,'[1]LISTADO ATM'!$A$2:$B$821,2,0)</f>
        <v>ATM Autoservicio Megacentro</v>
      </c>
      <c r="D65" s="130" t="s">
        <v>2439</v>
      </c>
      <c r="E65" s="131">
        <v>3335887724</v>
      </c>
    </row>
    <row r="66" spans="1:6" ht="18" x14ac:dyDescent="0.25">
      <c r="A66" s="127" t="str">
        <f>VLOOKUP(B66,'[1]LISTADO ATM'!$A$2:$C$821,3,0)</f>
        <v>ESTE</v>
      </c>
      <c r="B66" s="127">
        <v>211</v>
      </c>
      <c r="C66" s="127" t="str">
        <f>VLOOKUP(B66,'[1]LISTADO ATM'!$A$2:$B$821,2,0)</f>
        <v xml:space="preserve">ATM Oficina La Romana I </v>
      </c>
      <c r="D66" s="130" t="s">
        <v>2439</v>
      </c>
      <c r="E66" s="131">
        <v>3335887993</v>
      </c>
      <c r="F66" s="96" t="s">
        <v>2595</v>
      </c>
    </row>
    <row r="67" spans="1:6" ht="18" x14ac:dyDescent="0.25">
      <c r="A67" s="127" t="e">
        <f>VLOOKUP(B67,'[1]LISTADO ATM'!$A$2:$C$821,3,0)</f>
        <v>#N/A</v>
      </c>
      <c r="B67" s="127"/>
      <c r="C67" s="127" t="e">
        <f>VLOOKUP(B67,'[1]LISTADO ATM'!$A$2:$B$821,2,0)</f>
        <v>#N/A</v>
      </c>
      <c r="D67" s="130" t="s">
        <v>2439</v>
      </c>
      <c r="E67" s="131"/>
    </row>
    <row r="68" spans="1:6" ht="18" x14ac:dyDescent="0.25">
      <c r="A68" s="127" t="e">
        <f>VLOOKUP(B68,'[1]LISTADO ATM'!$A$2:$C$821,3,0)</f>
        <v>#N/A</v>
      </c>
      <c r="B68" s="127"/>
      <c r="C68" s="127" t="e">
        <f>VLOOKUP(B68,'[1]LISTADO ATM'!$A$2:$B$821,2,0)</f>
        <v>#N/A</v>
      </c>
      <c r="D68" s="130" t="s">
        <v>2439</v>
      </c>
      <c r="E68" s="131"/>
    </row>
    <row r="69" spans="1:6" ht="18.75" thickBot="1" x14ac:dyDescent="0.3">
      <c r="A69" s="119" t="s">
        <v>2477</v>
      </c>
      <c r="B69" s="139">
        <f>COUNT(B57:B68)</f>
        <v>10</v>
      </c>
      <c r="C69" s="108"/>
      <c r="D69" s="108"/>
      <c r="E69" s="108"/>
    </row>
    <row r="70" spans="1:6" ht="15.75" thickBot="1" x14ac:dyDescent="0.3">
      <c r="B70" s="102"/>
      <c r="E70" s="102"/>
    </row>
    <row r="71" spans="1:6" ht="18.75" thickBot="1" x14ac:dyDescent="0.3">
      <c r="A71" s="171" t="s">
        <v>2555</v>
      </c>
      <c r="B71" s="172"/>
      <c r="C71" s="172"/>
      <c r="D71" s="172"/>
      <c r="E71" s="173"/>
    </row>
    <row r="72" spans="1:6" ht="18" x14ac:dyDescent="0.25">
      <c r="A72" s="99" t="s">
        <v>15</v>
      </c>
      <c r="B72" s="99" t="s">
        <v>2416</v>
      </c>
      <c r="C72" s="99" t="s">
        <v>46</v>
      </c>
      <c r="D72" s="99" t="s">
        <v>2419</v>
      </c>
      <c r="E72" s="99" t="s">
        <v>2417</v>
      </c>
    </row>
    <row r="73" spans="1:6" ht="18" x14ac:dyDescent="0.25">
      <c r="A73" s="97" t="str">
        <f>VLOOKUP(B73,'[1]LISTADO ATM'!$A$2:$C$821,3,0)</f>
        <v>DISTRITO NACIONAL</v>
      </c>
      <c r="B73" s="127">
        <v>563</v>
      </c>
      <c r="C73" s="129" t="str">
        <f>VLOOKUP(B73,'[1]LISTADO ATM'!$A$2:$B$821,2,0)</f>
        <v xml:space="preserve">ATM Base Aérea San Isidro </v>
      </c>
      <c r="D73" s="127" t="s">
        <v>2502</v>
      </c>
      <c r="E73" s="131">
        <v>3335887230</v>
      </c>
    </row>
    <row r="74" spans="1:6" ht="18" x14ac:dyDescent="0.25">
      <c r="A74" s="97" t="str">
        <f>VLOOKUP(B74,'[1]LISTADO ATM'!$A$2:$C$821,3,0)</f>
        <v>DISTRITO NACIONAL</v>
      </c>
      <c r="B74" s="127">
        <v>938</v>
      </c>
      <c r="C74" s="129" t="str">
        <f>VLOOKUP(B74,'[1]LISTADO ATM'!$A$2:$B$821,2,0)</f>
        <v xml:space="preserve">ATM Autobanco Oficina Filadelfia Plaza </v>
      </c>
      <c r="D74" s="127" t="s">
        <v>2502</v>
      </c>
      <c r="E74" s="129">
        <v>3335887726</v>
      </c>
    </row>
    <row r="75" spans="1:6" ht="18" x14ac:dyDescent="0.25">
      <c r="A75" s="97" t="str">
        <f>VLOOKUP(B75,'[1]LISTADO ATM'!$A$2:$C$821,3,0)</f>
        <v>ESTE</v>
      </c>
      <c r="B75" s="127">
        <v>613</v>
      </c>
      <c r="C75" s="129" t="str">
        <f>VLOOKUP(B75,'[1]LISTADO ATM'!$A$2:$B$821,2,0)</f>
        <v xml:space="preserve">ATM Almacenes Zaglul (La Altagracia) </v>
      </c>
      <c r="D75" s="127" t="s">
        <v>2502</v>
      </c>
      <c r="E75" s="131">
        <v>3335887924</v>
      </c>
      <c r="F75" s="96" t="s">
        <v>2595</v>
      </c>
    </row>
    <row r="76" spans="1:6" ht="18" x14ac:dyDescent="0.25">
      <c r="A76" s="97" t="str">
        <f>VLOOKUP(B76,'[1]LISTADO ATM'!$A$2:$C$821,3,0)</f>
        <v>NORTE</v>
      </c>
      <c r="B76" s="127">
        <v>799</v>
      </c>
      <c r="C76" s="129" t="str">
        <f>VLOOKUP(B76,'[1]LISTADO ATM'!$A$2:$B$821,2,0)</f>
        <v xml:space="preserve">ATM Clínica Corominas (Santiago) </v>
      </c>
      <c r="D76" s="127" t="s">
        <v>2502</v>
      </c>
      <c r="E76" s="131">
        <v>3335887989</v>
      </c>
    </row>
    <row r="77" spans="1:6" ht="18" x14ac:dyDescent="0.25">
      <c r="A77" s="97" t="e">
        <f>VLOOKUP(B77,'[1]LISTADO ATM'!$A$2:$C$821,3,0)</f>
        <v>#N/A</v>
      </c>
      <c r="B77" s="127"/>
      <c r="C77" s="129" t="e">
        <f>VLOOKUP(B77,'[1]LISTADO ATM'!$A$2:$B$821,2,0)</f>
        <v>#N/A</v>
      </c>
      <c r="D77" s="127" t="s">
        <v>2502</v>
      </c>
      <c r="E77" s="131"/>
    </row>
    <row r="78" spans="1:6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7" t="s">
        <v>2502</v>
      </c>
      <c r="E78" s="131"/>
    </row>
    <row r="79" spans="1:6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7" t="s">
        <v>2502</v>
      </c>
      <c r="E79" s="131"/>
    </row>
    <row r="80" spans="1:6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7" t="s">
        <v>2502</v>
      </c>
      <c r="E80" s="131"/>
    </row>
    <row r="81" spans="1:6" ht="18.75" thickBot="1" x14ac:dyDescent="0.3">
      <c r="A81" s="100"/>
      <c r="B81" s="139">
        <f>COUNT(B73:B80)</f>
        <v>4</v>
      </c>
      <c r="C81" s="108"/>
      <c r="D81" s="159"/>
      <c r="E81" s="159"/>
    </row>
    <row r="82" spans="1:6" ht="15.75" thickBot="1" x14ac:dyDescent="0.3">
      <c r="B82" s="102"/>
      <c r="E82" s="102"/>
    </row>
    <row r="83" spans="1:6" ht="18" x14ac:dyDescent="0.25">
      <c r="A83" s="174" t="s">
        <v>2480</v>
      </c>
      <c r="B83" s="175"/>
      <c r="C83" s="175"/>
      <c r="D83" s="175"/>
      <c r="E83" s="176"/>
    </row>
    <row r="84" spans="1:6" ht="18" x14ac:dyDescent="0.25">
      <c r="A84" s="99" t="s">
        <v>15</v>
      </c>
      <c r="B84" s="99" t="s">
        <v>2416</v>
      </c>
      <c r="C84" s="101" t="s">
        <v>46</v>
      </c>
      <c r="D84" s="132" t="s">
        <v>2419</v>
      </c>
      <c r="E84" s="145" t="s">
        <v>2417</v>
      </c>
    </row>
    <row r="85" spans="1:6" ht="18.75" customHeight="1" x14ac:dyDescent="0.25">
      <c r="A85" s="97" t="str">
        <f>VLOOKUP(B85,'[1]LISTADO ATM'!$A$2:$C$821,3,0)</f>
        <v>DISTRITO NACIONAL</v>
      </c>
      <c r="B85" s="127">
        <v>793</v>
      </c>
      <c r="C85" s="129" t="str">
        <f>VLOOKUP(B85,'[1]LISTADO ATM'!$A$2:$B$821,2,0)</f>
        <v xml:space="preserve">ATM Centro de Caja Agora Mall </v>
      </c>
      <c r="D85" s="125" t="s">
        <v>2578</v>
      </c>
      <c r="E85" s="129">
        <v>3335887383</v>
      </c>
    </row>
    <row r="86" spans="1:6" ht="18.75" customHeight="1" x14ac:dyDescent="0.25">
      <c r="A86" s="97" t="str">
        <f>VLOOKUP(B86,'[1]LISTADO ATM'!$A$2:$C$821,3,0)</f>
        <v>DISTRITO NACIONAL</v>
      </c>
      <c r="B86" s="127">
        <v>231</v>
      </c>
      <c r="C86" s="129" t="str">
        <f>VLOOKUP(B86,'[1]LISTADO ATM'!$A$2:$B$821,2,0)</f>
        <v xml:space="preserve">ATM Oficina Zona Oriental </v>
      </c>
      <c r="D86" s="125" t="s">
        <v>2578</v>
      </c>
      <c r="E86" s="129">
        <v>3335887723</v>
      </c>
      <c r="F86" s="96" t="s">
        <v>2595</v>
      </c>
    </row>
    <row r="87" spans="1:6" ht="18.75" customHeight="1" x14ac:dyDescent="0.25">
      <c r="A87" s="97" t="str">
        <f>VLOOKUP(B87,'[1]LISTADO ATM'!$A$2:$C$821,3,0)</f>
        <v>SUR</v>
      </c>
      <c r="B87" s="127">
        <v>44</v>
      </c>
      <c r="C87" s="129" t="str">
        <f>VLOOKUP(B87,'[1]LISTADO ATM'!$A$2:$B$821,2,0)</f>
        <v xml:space="preserve">ATM Oficina Pedernales </v>
      </c>
      <c r="D87" s="125" t="s">
        <v>2578</v>
      </c>
      <c r="E87" s="129">
        <v>3335887727</v>
      </c>
    </row>
    <row r="88" spans="1:6" ht="18" x14ac:dyDescent="0.25">
      <c r="A88" s="97" t="str">
        <f>VLOOKUP(B88,'[1]LISTADO ATM'!$A$2:$C$821,3,0)</f>
        <v>ESTE</v>
      </c>
      <c r="B88" s="127">
        <v>630</v>
      </c>
      <c r="C88" s="129" t="str">
        <f>VLOOKUP(B88,'[1]LISTADO ATM'!$A$2:$B$821,2,0)</f>
        <v xml:space="preserve">ATM Oficina Plaza Zaglul (SPM) </v>
      </c>
      <c r="D88" s="156" t="s">
        <v>2572</v>
      </c>
      <c r="E88" s="129">
        <v>3335887914</v>
      </c>
      <c r="F88" s="96" t="s">
        <v>2595</v>
      </c>
    </row>
    <row r="89" spans="1:6" ht="18" x14ac:dyDescent="0.25">
      <c r="A89" s="97" t="e">
        <f>VLOOKUP(B89,'[1]LISTADO ATM'!$A$2:$C$821,3,0)</f>
        <v>#N/A</v>
      </c>
      <c r="B89" s="127"/>
      <c r="C89" s="129" t="e">
        <f>VLOOKUP(B89,'[1]LISTADO ATM'!$A$2:$B$821,2,0)</f>
        <v>#N/A</v>
      </c>
      <c r="D89" s="125"/>
      <c r="E89" s="129"/>
    </row>
    <row r="90" spans="1:6" ht="18" x14ac:dyDescent="0.25">
      <c r="A90" s="97" t="e">
        <f>VLOOKUP(B90,'[1]LISTADO ATM'!$A$2:$C$821,3,0)</f>
        <v>#N/A</v>
      </c>
      <c r="B90" s="127"/>
      <c r="C90" s="129" t="e">
        <f>VLOOKUP(B90,'[1]LISTADO ATM'!$A$2:$B$821,2,0)</f>
        <v>#N/A</v>
      </c>
      <c r="D90" s="125"/>
      <c r="E90" s="129"/>
    </row>
    <row r="91" spans="1:6" ht="18" x14ac:dyDescent="0.25">
      <c r="A91" s="97" t="e">
        <f>VLOOKUP(B91,'[1]LISTADO ATM'!$A$2:$C$821,3,0)</f>
        <v>#N/A</v>
      </c>
      <c r="B91" s="127"/>
      <c r="C91" s="129" t="e">
        <f>VLOOKUP(B91,'[1]LISTADO ATM'!$A$2:$B$821,2,0)</f>
        <v>#N/A</v>
      </c>
      <c r="D91" s="125"/>
      <c r="E91" s="129"/>
    </row>
    <row r="92" spans="1:6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5"/>
      <c r="E92" s="129"/>
    </row>
    <row r="93" spans="1:6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5"/>
      <c r="E93" s="129"/>
    </row>
    <row r="94" spans="1:6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5"/>
      <c r="E94" s="129"/>
    </row>
    <row r="95" spans="1:6" ht="18.75" thickBot="1" x14ac:dyDescent="0.3">
      <c r="A95" s="100" t="s">
        <v>2477</v>
      </c>
      <c r="B95" s="139">
        <f>COUNT(B85:B94)</f>
        <v>4</v>
      </c>
      <c r="C95" s="108"/>
      <c r="D95" s="133"/>
      <c r="E95" s="133"/>
    </row>
    <row r="96" spans="1:6" ht="15.75" thickBot="1" x14ac:dyDescent="0.3">
      <c r="B96" s="102"/>
      <c r="E96" s="102"/>
    </row>
    <row r="97" spans="1:5" ht="18.75" thickBot="1" x14ac:dyDescent="0.3">
      <c r="A97" s="177" t="s">
        <v>2481</v>
      </c>
      <c r="B97" s="178"/>
      <c r="C97" s="96" t="s">
        <v>2412</v>
      </c>
      <c r="D97" s="102"/>
      <c r="E97" s="102"/>
    </row>
    <row r="98" spans="1:5" ht="18.75" thickBot="1" x14ac:dyDescent="0.3">
      <c r="A98" s="142">
        <f>+B69+B81+B95</f>
        <v>18</v>
      </c>
      <c r="B98" s="143"/>
    </row>
    <row r="99" spans="1:5" ht="15.75" thickBot="1" x14ac:dyDescent="0.3">
      <c r="B99" s="102"/>
      <c r="E99" s="102"/>
    </row>
    <row r="100" spans="1:5" ht="18.75" thickBot="1" x14ac:dyDescent="0.3">
      <c r="A100" s="171" t="s">
        <v>2482</v>
      </c>
      <c r="B100" s="172"/>
      <c r="C100" s="172"/>
      <c r="D100" s="172"/>
      <c r="E100" s="173"/>
    </row>
    <row r="101" spans="1:5" ht="18" x14ac:dyDescent="0.25">
      <c r="A101" s="103" t="s">
        <v>15</v>
      </c>
      <c r="B101" s="145" t="s">
        <v>2416</v>
      </c>
      <c r="C101" s="101" t="s">
        <v>46</v>
      </c>
      <c r="D101" s="181"/>
      <c r="E101" s="182"/>
    </row>
    <row r="102" spans="1:5" ht="18" x14ac:dyDescent="0.25">
      <c r="A102" s="127" t="str">
        <f>VLOOKUP(B102,'[1]LISTADO ATM'!$A$2:$C$821,3,0)</f>
        <v>DISTRITO NACIONAL</v>
      </c>
      <c r="B102" s="127">
        <v>577</v>
      </c>
      <c r="C102" s="127" t="str">
        <f>VLOOKUP(B102,'[1]LISTADO ATM'!$A$2:$B$821,2,0)</f>
        <v xml:space="preserve">ATM Olé Ave. Duarte </v>
      </c>
      <c r="D102" s="179" t="s">
        <v>2573</v>
      </c>
      <c r="E102" s="180"/>
    </row>
    <row r="103" spans="1:5" ht="18" x14ac:dyDescent="0.25">
      <c r="A103" s="127" t="str">
        <f>VLOOKUP(B103,'[1]LISTADO ATM'!$A$2:$C$821,3,0)</f>
        <v>DISTRITO NACIONAL</v>
      </c>
      <c r="B103" s="127">
        <v>487</v>
      </c>
      <c r="C103" s="127" t="str">
        <f>VLOOKUP(B103,'[1]LISTADO ATM'!$A$2:$B$821,2,0)</f>
        <v xml:space="preserve">ATM Olé Hainamosa </v>
      </c>
      <c r="D103" s="179" t="s">
        <v>2596</v>
      </c>
      <c r="E103" s="180"/>
    </row>
    <row r="104" spans="1:5" ht="18" customHeight="1" x14ac:dyDescent="0.25">
      <c r="A104" s="127" t="str">
        <f>VLOOKUP(B104,'[1]LISTADO ATM'!$A$2:$C$821,3,0)</f>
        <v>DISTRITO NACIONAL</v>
      </c>
      <c r="B104" s="127">
        <v>224</v>
      </c>
      <c r="C104" s="127" t="str">
        <f>VLOOKUP(B104,'[1]LISTADO ATM'!$A$2:$B$821,2,0)</f>
        <v xml:space="preserve">ATM S/M Nacional El Millón (Núñez de Cáceres) </v>
      </c>
      <c r="D104" s="179" t="s">
        <v>2596</v>
      </c>
      <c r="E104" s="180"/>
    </row>
    <row r="105" spans="1:5" ht="18" x14ac:dyDescent="0.25">
      <c r="A105" s="127" t="str">
        <f>VLOOKUP(B105,'[1]LISTADO ATM'!$A$2:$C$821,3,0)</f>
        <v>DISTRITO NACIONAL</v>
      </c>
      <c r="B105" s="127">
        <v>60</v>
      </c>
      <c r="C105" s="127" t="str">
        <f>VLOOKUP(B105,'[1]LISTADO ATM'!$A$2:$B$821,2,0)</f>
        <v xml:space="preserve">ATM Autobanco 27 de Febrero </v>
      </c>
      <c r="D105" s="179" t="s">
        <v>2573</v>
      </c>
      <c r="E105" s="180"/>
    </row>
    <row r="106" spans="1:5" ht="18" x14ac:dyDescent="0.25">
      <c r="A106" s="127" t="str">
        <f>VLOOKUP(B106,'[1]LISTADO ATM'!$A$2:$C$821,3,0)</f>
        <v>DISTRITO NACIONAL</v>
      </c>
      <c r="B106" s="127">
        <v>476</v>
      </c>
      <c r="C106" s="127" t="str">
        <f>VLOOKUP(B106,'[1]LISTADO ATM'!$A$2:$B$821,2,0)</f>
        <v xml:space="preserve">ATM Multicentro La Sirena Las Caobas </v>
      </c>
      <c r="D106" s="179" t="s">
        <v>2596</v>
      </c>
      <c r="E106" s="180"/>
    </row>
    <row r="107" spans="1:5" ht="18" x14ac:dyDescent="0.25">
      <c r="A107" s="127" t="str">
        <f>VLOOKUP(B107,'[1]LISTADO ATM'!$A$2:$C$821,3,0)</f>
        <v>DISTRITO NACIONAL</v>
      </c>
      <c r="B107" s="127">
        <v>672</v>
      </c>
      <c r="C107" s="127" t="str">
        <f>VLOOKUP(B107,'[1]LISTADO ATM'!$A$2:$B$821,2,0)</f>
        <v>ATM Destacamento Policía Nacional La Victoria</v>
      </c>
      <c r="D107" s="179" t="s">
        <v>2597</v>
      </c>
      <c r="E107" s="180"/>
    </row>
    <row r="108" spans="1:5" ht="18" x14ac:dyDescent="0.25">
      <c r="A108" s="127" t="str">
        <f>VLOOKUP(B108,'[1]LISTADO ATM'!$A$2:$C$821,3,0)</f>
        <v>ESTE</v>
      </c>
      <c r="B108" s="127">
        <v>673</v>
      </c>
      <c r="C108" s="127" t="str">
        <f>VLOOKUP(B108,'[1]LISTADO ATM'!$A$2:$B$821,2,0)</f>
        <v>ATM Clínica Dr. Cruz Jiminián</v>
      </c>
      <c r="D108" s="179" t="s">
        <v>2597</v>
      </c>
      <c r="E108" s="180"/>
    </row>
    <row r="109" spans="1:5" ht="18" x14ac:dyDescent="0.25">
      <c r="A109" s="127" t="str">
        <f>VLOOKUP(B109,'[1]LISTADO ATM'!$A$2:$C$821,3,0)</f>
        <v>NORTE</v>
      </c>
      <c r="B109" s="127">
        <v>687</v>
      </c>
      <c r="C109" s="127" t="str">
        <f>VLOOKUP(B109,'[1]LISTADO ATM'!$A$2:$B$821,2,0)</f>
        <v>ATM Oficina Monterrico II</v>
      </c>
      <c r="D109" s="179" t="s">
        <v>2597</v>
      </c>
      <c r="E109" s="180"/>
    </row>
    <row r="110" spans="1:5" ht="18" x14ac:dyDescent="0.25">
      <c r="A110" s="127" t="str">
        <f>VLOOKUP(B110,'[1]LISTADO ATM'!$A$2:$C$821,3,0)</f>
        <v>DISTRITO NACIONAL</v>
      </c>
      <c r="B110" s="127">
        <v>701</v>
      </c>
      <c r="C110" s="127" t="str">
        <f>VLOOKUP(B110,'[1]LISTADO ATM'!$A$2:$B$821,2,0)</f>
        <v>ATM Autoservicio Los Alcarrizos</v>
      </c>
      <c r="D110" s="179" t="s">
        <v>2597</v>
      </c>
      <c r="E110" s="180"/>
    </row>
    <row r="111" spans="1:5" ht="18" x14ac:dyDescent="0.25">
      <c r="A111" s="127" t="str">
        <f>VLOOKUP(B111,'[1]LISTADO ATM'!$A$2:$C$821,3,0)</f>
        <v>NORTE</v>
      </c>
      <c r="B111" s="127">
        <v>732</v>
      </c>
      <c r="C111" s="127" t="str">
        <f>VLOOKUP(B111,'[1]LISTADO ATM'!$A$2:$B$821,2,0)</f>
        <v xml:space="preserve">ATM Molino del Valle (Santiago) </v>
      </c>
      <c r="D111" s="179" t="s">
        <v>2597</v>
      </c>
      <c r="E111" s="180"/>
    </row>
    <row r="112" spans="1:5" ht="18" x14ac:dyDescent="0.25">
      <c r="A112" s="127" t="str">
        <f>VLOOKUP(B112,'[1]LISTADO ATM'!$A$2:$C$821,3,0)</f>
        <v>DISTRITO NACIONAL</v>
      </c>
      <c r="B112" s="127">
        <v>743</v>
      </c>
      <c r="C112" s="127" t="str">
        <f>VLOOKUP(B112,'[1]LISTADO ATM'!$A$2:$B$821,2,0)</f>
        <v xml:space="preserve">ATM Oficina Los Frailes </v>
      </c>
      <c r="D112" s="179" t="s">
        <v>2597</v>
      </c>
      <c r="E112" s="180"/>
    </row>
    <row r="113" spans="1:5" ht="18" x14ac:dyDescent="0.25">
      <c r="A113" s="127" t="str">
        <f>VLOOKUP(B113,'[1]LISTADO ATM'!$A$2:$C$821,3,0)</f>
        <v>NORTE</v>
      </c>
      <c r="B113" s="127">
        <v>895</v>
      </c>
      <c r="C113" s="127" t="str">
        <f>VLOOKUP(B113,'[1]LISTADO ATM'!$A$2:$B$821,2,0)</f>
        <v xml:space="preserve">ATM S/M Bravo (Santiago) </v>
      </c>
      <c r="D113" s="179" t="s">
        <v>2597</v>
      </c>
      <c r="E113" s="180"/>
    </row>
    <row r="114" spans="1:5" ht="18" x14ac:dyDescent="0.25">
      <c r="A114" s="127" t="str">
        <f>VLOOKUP(B114,'[1]LISTADO ATM'!$A$2:$C$821,3,0)</f>
        <v>DISTRITO NACIONAL</v>
      </c>
      <c r="B114" s="127">
        <v>911</v>
      </c>
      <c r="C114" s="127" t="str">
        <f>VLOOKUP(B114,'[1]LISTADO ATM'!$A$2:$B$821,2,0)</f>
        <v xml:space="preserve">ATM Oficina Venezuela II </v>
      </c>
      <c r="D114" s="179" t="s">
        <v>2573</v>
      </c>
      <c r="E114" s="180"/>
    </row>
    <row r="115" spans="1:5" ht="18" x14ac:dyDescent="0.25">
      <c r="A115" s="127" t="e">
        <f>VLOOKUP(B115,'[1]LISTADO ATM'!$A$2:$C$821,3,0)</f>
        <v>#N/A</v>
      </c>
      <c r="B115" s="127"/>
      <c r="C115" s="127" t="e">
        <f>VLOOKUP(B115,'[1]LISTADO ATM'!$A$2:$B$821,2,0)</f>
        <v>#N/A</v>
      </c>
      <c r="D115" s="179"/>
      <c r="E115" s="180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79"/>
      <c r="E116" s="180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7"/>
      <c r="E117" s="158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7"/>
      <c r="E118" s="158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7"/>
      <c r="E119" s="158"/>
    </row>
    <row r="120" spans="1:5" ht="18.75" thickBot="1" x14ac:dyDescent="0.3">
      <c r="A120" s="100"/>
      <c r="B120" s="139">
        <f>COUNT(B102:B119)</f>
        <v>13</v>
      </c>
      <c r="C120" s="110"/>
      <c r="D120" s="110"/>
      <c r="E120" s="111"/>
    </row>
  </sheetData>
  <mergeCells count="27">
    <mergeCell ref="C53:E53"/>
    <mergeCell ref="A55:E55"/>
    <mergeCell ref="A1:E1"/>
    <mergeCell ref="A2:E2"/>
    <mergeCell ref="A7:E7"/>
    <mergeCell ref="C43:E43"/>
    <mergeCell ref="A45:E45"/>
    <mergeCell ref="D115:E115"/>
    <mergeCell ref="D116:E116"/>
    <mergeCell ref="D109:E109"/>
    <mergeCell ref="D110:E110"/>
    <mergeCell ref="D111:E111"/>
    <mergeCell ref="D112:E112"/>
    <mergeCell ref="D113:E113"/>
    <mergeCell ref="A71:E71"/>
    <mergeCell ref="A83:E83"/>
    <mergeCell ref="A97:B97"/>
    <mergeCell ref="A100:E100"/>
    <mergeCell ref="D114:E114"/>
    <mergeCell ref="D104:E104"/>
    <mergeCell ref="D105:E105"/>
    <mergeCell ref="D106:E106"/>
    <mergeCell ref="D107:E107"/>
    <mergeCell ref="D108:E108"/>
    <mergeCell ref="D101:E101"/>
    <mergeCell ref="D102:E102"/>
    <mergeCell ref="D103:E103"/>
  </mergeCells>
  <phoneticPr fontId="46" type="noConversion"/>
  <conditionalFormatting sqref="B1:B1048576">
    <cfRule type="duplicateValues" dxfId="152" priority="1"/>
    <cfRule type="duplicateValues" dxfId="151" priority="38"/>
  </conditionalFormatting>
  <conditionalFormatting sqref="E104">
    <cfRule type="duplicateValues" dxfId="150" priority="32"/>
    <cfRule type="duplicateValues" dxfId="149" priority="33"/>
  </conditionalFormatting>
  <conditionalFormatting sqref="B85:B1048576 B73:B83 B57:B71 B1:B7 B47:B55 B9:B45">
    <cfRule type="duplicateValues" dxfId="148" priority="89"/>
  </conditionalFormatting>
  <conditionalFormatting sqref="E120:E1048576 E1:E7 E69:E71 E73:E80 E82:E102 E47:E55 E9:E45">
    <cfRule type="duplicateValues" dxfId="147" priority="87"/>
    <cfRule type="duplicateValues" dxfId="146" priority="88"/>
  </conditionalFormatting>
  <conditionalFormatting sqref="E105">
    <cfRule type="duplicateValues" dxfId="145" priority="84"/>
    <cfRule type="duplicateValues" dxfId="144" priority="85"/>
  </conditionalFormatting>
  <conditionalFormatting sqref="E119:E1048576 E105 E82:E102 E1:E80">
    <cfRule type="duplicateValues" dxfId="143" priority="83"/>
  </conditionalFormatting>
  <conditionalFormatting sqref="E119">
    <cfRule type="duplicateValues" dxfId="142" priority="81"/>
    <cfRule type="duplicateValues" dxfId="141" priority="82"/>
  </conditionalFormatting>
  <conditionalFormatting sqref="E57">
    <cfRule type="duplicateValues" dxfId="140" priority="79"/>
    <cfRule type="duplicateValues" dxfId="139" priority="80"/>
  </conditionalFormatting>
  <conditionalFormatting sqref="E106">
    <cfRule type="duplicateValues" dxfId="138" priority="76"/>
    <cfRule type="duplicateValues" dxfId="137" priority="77"/>
  </conditionalFormatting>
  <conditionalFormatting sqref="E106">
    <cfRule type="duplicateValues" dxfId="136" priority="75"/>
  </conditionalFormatting>
  <conditionalFormatting sqref="E9">
    <cfRule type="duplicateValues" dxfId="135" priority="73"/>
    <cfRule type="duplicateValues" dxfId="134" priority="74"/>
  </conditionalFormatting>
  <conditionalFormatting sqref="E10">
    <cfRule type="duplicateValues" dxfId="133" priority="71"/>
    <cfRule type="duplicateValues" dxfId="132" priority="72"/>
  </conditionalFormatting>
  <conditionalFormatting sqref="E11">
    <cfRule type="duplicateValues" dxfId="131" priority="69"/>
    <cfRule type="duplicateValues" dxfId="130" priority="70"/>
  </conditionalFormatting>
  <conditionalFormatting sqref="E13">
    <cfRule type="duplicateValues" dxfId="129" priority="67"/>
    <cfRule type="duplicateValues" dxfId="128" priority="68"/>
  </conditionalFormatting>
  <conditionalFormatting sqref="E14:E41">
    <cfRule type="duplicateValues" dxfId="127" priority="65"/>
    <cfRule type="duplicateValues" dxfId="126" priority="66"/>
  </conditionalFormatting>
  <conditionalFormatting sqref="E15">
    <cfRule type="duplicateValues" dxfId="125" priority="63"/>
    <cfRule type="duplicateValues" dxfId="124" priority="64"/>
  </conditionalFormatting>
  <conditionalFormatting sqref="E16">
    <cfRule type="duplicateValues" dxfId="123" priority="61"/>
    <cfRule type="duplicateValues" dxfId="122" priority="62"/>
  </conditionalFormatting>
  <conditionalFormatting sqref="E17">
    <cfRule type="duplicateValues" dxfId="121" priority="59"/>
    <cfRule type="duplicateValues" dxfId="120" priority="60"/>
  </conditionalFormatting>
  <conditionalFormatting sqref="E18">
    <cfRule type="duplicateValues" dxfId="119" priority="57"/>
    <cfRule type="duplicateValues" dxfId="118" priority="58"/>
  </conditionalFormatting>
  <conditionalFormatting sqref="E22">
    <cfRule type="duplicateValues" dxfId="117" priority="55"/>
    <cfRule type="duplicateValues" dxfId="116" priority="56"/>
  </conditionalFormatting>
  <conditionalFormatting sqref="E23">
    <cfRule type="duplicateValues" dxfId="115" priority="53"/>
    <cfRule type="duplicateValues" dxfId="114" priority="54"/>
  </conditionalFormatting>
  <conditionalFormatting sqref="E24">
    <cfRule type="duplicateValues" dxfId="113" priority="51"/>
    <cfRule type="duplicateValues" dxfId="112" priority="52"/>
  </conditionalFormatting>
  <conditionalFormatting sqref="E25">
    <cfRule type="duplicateValues" dxfId="111" priority="49"/>
    <cfRule type="duplicateValues" dxfId="110" priority="50"/>
  </conditionalFormatting>
  <conditionalFormatting sqref="E26:E41">
    <cfRule type="duplicateValues" dxfId="109" priority="47"/>
    <cfRule type="duplicateValues" dxfId="108" priority="48"/>
  </conditionalFormatting>
  <conditionalFormatting sqref="E27">
    <cfRule type="duplicateValues" dxfId="107" priority="45"/>
    <cfRule type="duplicateValues" dxfId="106" priority="46"/>
  </conditionalFormatting>
  <conditionalFormatting sqref="E28">
    <cfRule type="duplicateValues" dxfId="105" priority="43"/>
    <cfRule type="duplicateValues" dxfId="104" priority="44"/>
  </conditionalFormatting>
  <conditionalFormatting sqref="E29">
    <cfRule type="duplicateValues" dxfId="103" priority="41"/>
    <cfRule type="duplicateValues" dxfId="102" priority="42"/>
  </conditionalFormatting>
  <conditionalFormatting sqref="E30">
    <cfRule type="duplicateValues" dxfId="101" priority="39"/>
    <cfRule type="duplicateValues" dxfId="100" priority="40"/>
  </conditionalFormatting>
  <conditionalFormatting sqref="E32">
    <cfRule type="duplicateValues" dxfId="99" priority="37"/>
    <cfRule type="duplicateValues" dxfId="98" priority="90"/>
  </conditionalFormatting>
  <conditionalFormatting sqref="E58:E68">
    <cfRule type="duplicateValues" dxfId="97" priority="91"/>
    <cfRule type="duplicateValues" dxfId="96" priority="91"/>
  </conditionalFormatting>
  <conditionalFormatting sqref="E103">
    <cfRule type="duplicateValues" dxfId="95" priority="35"/>
    <cfRule type="duplicateValues" dxfId="94" priority="36"/>
  </conditionalFormatting>
  <conditionalFormatting sqref="E103">
    <cfRule type="duplicateValues" dxfId="93" priority="34"/>
  </conditionalFormatting>
  <conditionalFormatting sqref="E104">
    <cfRule type="duplicateValues" dxfId="92" priority="31"/>
  </conditionalFormatting>
  <conditionalFormatting sqref="E107">
    <cfRule type="duplicateValues" dxfId="91" priority="30"/>
  </conditionalFormatting>
  <conditionalFormatting sqref="E107">
    <cfRule type="duplicateValues" dxfId="90" priority="28"/>
    <cfRule type="duplicateValues" dxfId="89" priority="29"/>
  </conditionalFormatting>
  <conditionalFormatting sqref="E108">
    <cfRule type="duplicateValues" dxfId="88" priority="27"/>
  </conditionalFormatting>
  <conditionalFormatting sqref="E108">
    <cfRule type="duplicateValues" dxfId="87" priority="25"/>
    <cfRule type="duplicateValues" dxfId="86" priority="26"/>
  </conditionalFormatting>
  <conditionalFormatting sqref="E109">
    <cfRule type="duplicateValues" dxfId="85" priority="24"/>
  </conditionalFormatting>
  <conditionalFormatting sqref="E109">
    <cfRule type="duplicateValues" dxfId="84" priority="22"/>
    <cfRule type="duplicateValues" dxfId="83" priority="23"/>
  </conditionalFormatting>
  <conditionalFormatting sqref="E110">
    <cfRule type="duplicateValues" dxfId="82" priority="21"/>
  </conditionalFormatting>
  <conditionalFormatting sqref="E110">
    <cfRule type="duplicateValues" dxfId="81" priority="19"/>
    <cfRule type="duplicateValues" dxfId="80" priority="20"/>
  </conditionalFormatting>
  <conditionalFormatting sqref="E111">
    <cfRule type="duplicateValues" dxfId="79" priority="18"/>
  </conditionalFormatting>
  <conditionalFormatting sqref="E111">
    <cfRule type="duplicateValues" dxfId="78" priority="16"/>
    <cfRule type="duplicateValues" dxfId="77" priority="17"/>
  </conditionalFormatting>
  <conditionalFormatting sqref="E112 E117:E118">
    <cfRule type="duplicateValues" dxfId="76" priority="15"/>
  </conditionalFormatting>
  <conditionalFormatting sqref="E112 E117:E118">
    <cfRule type="duplicateValues" dxfId="75" priority="13"/>
    <cfRule type="duplicateValues" dxfId="74" priority="14"/>
  </conditionalFormatting>
  <conditionalFormatting sqref="E113">
    <cfRule type="duplicateValues" dxfId="73" priority="12"/>
  </conditionalFormatting>
  <conditionalFormatting sqref="E113">
    <cfRule type="duplicateValues" dxfId="72" priority="10"/>
    <cfRule type="duplicateValues" dxfId="71" priority="11"/>
  </conditionalFormatting>
  <conditionalFormatting sqref="E114">
    <cfRule type="duplicateValues" dxfId="70" priority="8"/>
    <cfRule type="duplicateValues" dxfId="69" priority="9"/>
  </conditionalFormatting>
  <conditionalFormatting sqref="E114">
    <cfRule type="duplicateValues" dxfId="68" priority="7"/>
  </conditionalFormatting>
  <conditionalFormatting sqref="E116">
    <cfRule type="duplicateValues" dxfId="67" priority="6"/>
  </conditionalFormatting>
  <conditionalFormatting sqref="E116">
    <cfRule type="duplicateValues" dxfId="66" priority="4"/>
    <cfRule type="duplicateValues" dxfId="65" priority="5"/>
  </conditionalFormatting>
  <conditionalFormatting sqref="E115">
    <cfRule type="duplicateValues" dxfId="64" priority="3"/>
  </conditionalFormatting>
  <conditionalFormatting sqref="E115">
    <cfRule type="duplicateValues" dxfId="63" priority="92"/>
    <cfRule type="duplicateValues" dxfId="62" priority="2"/>
  </conditionalFormatting>
  <hyperlinks>
    <hyperlink ref="E6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2021-05-15T20:20:27Z</dcterms:modified>
</cp:coreProperties>
</file>