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5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4" i="16" l="1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B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A88" i="16" s="1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9" i="1" l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F70" i="1" l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0" i="1"/>
  <c r="A69" i="1"/>
  <c r="A68" i="1"/>
  <c r="F31" i="1" l="1"/>
  <c r="G31" i="1"/>
  <c r="H31" i="1"/>
  <c r="I31" i="1"/>
  <c r="J31" i="1"/>
  <c r="K31" i="1"/>
  <c r="A31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F53" i="1" l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53" i="1"/>
  <c r="A52" i="1"/>
  <c r="A51" i="1"/>
  <c r="A50" i="1"/>
  <c r="A49" i="1"/>
  <c r="A48" i="1"/>
  <c r="A47" i="1"/>
  <c r="A46" i="1"/>
  <c r="A45" i="1"/>
  <c r="A44" i="1"/>
  <c r="A43" i="1"/>
  <c r="A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41" i="1"/>
  <c r="A40" i="1"/>
  <c r="A39" i="1"/>
  <c r="A38" i="1"/>
  <c r="A37" i="1"/>
  <c r="A36" i="1"/>
  <c r="A35" i="1"/>
  <c r="A34" i="1"/>
  <c r="A33" i="1"/>
  <c r="A32" i="1"/>
  <c r="A30" i="1" l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K13" i="1"/>
  <c r="J13" i="1"/>
  <c r="I13" i="1"/>
  <c r="H13" i="1"/>
  <c r="G13" i="1"/>
  <c r="F13" i="1"/>
  <c r="A13" i="1"/>
  <c r="K14" i="1"/>
  <c r="J14" i="1"/>
  <c r="I14" i="1"/>
  <c r="H14" i="1"/>
  <c r="G14" i="1"/>
  <c r="F14" i="1"/>
  <c r="A14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F10" i="1" l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10" i="1"/>
  <c r="A9" i="1"/>
  <c r="A8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<sst xmlns="http://schemas.openxmlformats.org/spreadsheetml/2006/main" count="13492" uniqueCount="2583">
  <si>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</si>
  <si>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</si>
  <si>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</si>
  <si>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</si>
  <si>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</si>
  <si>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</si>
  <si>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</si>
  <si>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</si>
  <si>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</si>
  <si>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</si>
  <si>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</si>
  <si>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</si>
  <si>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</si>
  <si>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</si>
  <si>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</si>
  <si>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</si>
  <si>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</si>
  <si>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</si>
  <si>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</si>
  <si>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</si>
  <si>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</si>
  <si>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</si>
  <si>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</si>
  <si>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</si>
  <si>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</si>
  <si>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</si>
  <si>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</si>
  <si>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</si>
  <si>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</si>
  <si>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</si>
  <si>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</si>
  <si>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</si>
  <si>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</si>
  <si>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</si>
  <si>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</si>
  <si>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</si>
  <si>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</si>
  <si>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</si>
  <si>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</si>
  <si>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</si>
  <si>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</si>
  <si>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</si>
  <si>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</si>
  <si>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</si>
  <si>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</si>
  <si>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</si>
  <si>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</si>
  <si>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</si>
  <si>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</si>
  <si>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</si>
  <si>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</si>
  <si>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</si>
  <si>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</si>
  <si>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</si>
  <si>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</si>
  <si>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</si>
  <si>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</si>
  <si>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</si>
  <si>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</si>
  <si>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</si>
  <si>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</si>
  <si>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</si>
  <si>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</si>
  <si>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</si>
  <si>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</si>
  <si>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</si>
  <si>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</si>
  <si>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</si>
  <si>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</si>
  <si>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</si>
  <si>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</si>
  <si>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</si>
  <si>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</si>
  <si>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</si>
  <si>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</si>
  <si>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</si>
  <si>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</si>
  <si>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</si>
  <si>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</si>
  <si>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</si>
  <si>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</si>
  <si>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</si>
  <si>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</si>
  <si>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</si>
  <si>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</si>
  <si>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</si>
  <si>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</si>
  <si>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</si>
  <si>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</si>
  <si>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</si>
  <si>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</si>
  <si>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</si>
  <si>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</si>
  <si>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</si>
  <si>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</si>
  <si>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</si>
  <si>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</si>
  <si>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</si>
  <si>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</si>
  <si>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</si>
  <si>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</si>
  <si>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</si>
  <si>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</si>
  <si>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</si>
  <si>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</si>
  <si>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</si>
  <si>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</si>
  <si>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</si>
  <si>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</si>
  <si>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</si>
  <si>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</si>
  <si>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</si>
  <si>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</si>
  <si>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</si>
  <si>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</si>
  <si>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</si>
  <si>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</si>
  <si>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</si>
  <si>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</si>
  <si>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</si>
  <si>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</si>
  <si>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</si>
  <si>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</si>
  <si>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</si>
  <si>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</si>
  <si>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</si>
  <si>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</si>
  <si>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</si>
  <si>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</si>
  <si>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</si>
  <si>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</si>
  <si>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</si>
  <si>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</si>
  <si>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</si>
  <si>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</si>
  <si>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</si>
  <si>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</si>
  <si>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</si>
  <si>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</si>
  <si>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</si>
  <si>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</si>
  <si>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</si>
  <si>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</si>
  <si>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</si>
  <si>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</si>
  <si>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</si>
  <si>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</si>
  <si>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</si>
  <si>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</si>
  <si>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</si>
  <si>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</si>
  <si>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</si>
  <si>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</si>
  <si>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</si>
  <si>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</si>
  <si>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</si>
  <si>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</si>
  <si>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</si>
  <si>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</si>
  <si>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</si>
  <si>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</si>
  <si>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</si>
  <si>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</si>
  <si>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</si>
  <si>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</si>
  <si>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</si>
  <si>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</si>
  <si>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</si>
  <si>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</si>
  <si>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</si>
  <si>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</si>
  <si>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</si>
  <si>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</si>
  <si>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</si>
  <si>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</si>
  <si>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</si>
  <si>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</si>
  <si>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</si>
  <si>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</si>
  <si>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</si>
  <si>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</si>
  <si>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</si>
  <si>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</si>
  <si>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</si>
  <si>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</si>
  <si>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</si>
  <si>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</si>
  <si>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</si>
  <si>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</si>
  <si>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</si>
  <si>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</si>
  <si>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</si>
  <si>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</si>
  <si>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</si>
  <si>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</si>
  <si>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</si>
  <si>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</si>
  <si>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</si>
  <si>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</si>
  <si>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</si>
  <si>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</si>
  <si>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</si>
  <si>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</si>
  <si>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</si>
  <si>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</si>
  <si>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</si>
  <si>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</si>
  <si>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</si>
  <si>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</si>
  <si>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</si>
  <si>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</si>
  <si>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</si>
  <si>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</si>
  <si>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</si>
  <si>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</si>
  <si>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</si>
  <si>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</si>
  <si>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</si>
  <si>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</si>
  <si>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</si>
  <si>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</si>
  <si>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</si>
  <si>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</si>
  <si>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</si>
  <si>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</si>
  <si>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</si>
  <si>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</si>
  <si>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</si>
  <si>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</si>
  <si>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</si>
  <si>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</si>
  <si>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</si>
  <si>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</si>
  <si>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</si>
  <si>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</si>
  <si>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</si>
  <si>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</si>
  <si>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</si>
  <si>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</si>
  <si>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</si>
  <si>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</si>
  <si>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</si>
  <si>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</si>
  <si>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</si>
  <si>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</si>
  <si>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</si>
  <si>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</si>
  <si>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</si>
  <si>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</si>
  <si>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</si>
  <si>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</si>
  <si>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</si>
  <si>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</si>
  <si>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</si>
  <si>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</si>
  <si>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</si>
  <si>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</si>
  <si>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</si>
  <si>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</si>
  <si>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</si>
  <si>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</si>
  <si>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</si>
  <si>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</si>
  <si>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</si>
  <si>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</si>
  <si>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</si>
  <si>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</si>
  <si>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</si>
  <si>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</si>
  <si>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</si>
  <si>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</si>
  <si>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</si>
  <si>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</si>
  <si>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</si>
  <si>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</si>
  <si>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</si>
  <si>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</si>
  <si>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</si>
  <si>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</si>
  <si>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</si>
  <si>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</si>
  <si>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</si>
  <si>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</si>
  <si>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</si>
  <si>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</si>
  <si>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</si>
  <si>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</si>
  <si>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</si>
  <si>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</si>
  <si>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</si>
  <si>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</si>
  <si>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</si>
  <si>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</si>
  <si>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</si>
  <si>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</si>
  <si>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</si>
  <si>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</si>
  <si>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</si>
  <si>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</si>
  <si>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</si>
  <si>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</si>
  <si>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</si>
  <si>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</si>
  <si>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</si>
  <si>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</si>
  <si>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</si>
  <si>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</si>
  <si>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</si>
  <si>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</si>
  <si>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</si>
  <si>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</si>
  <si>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</si>
  <si>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</si>
  <si>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</si>
  <si>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</si>
  <si>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</si>
  <si>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</si>
  <si>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</si>
  <si>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</si>
  <si>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</si>
  <si>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</si>
  <si>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</si>
  <si>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</si>
  <si>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</si>
  <si>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</si>
  <si>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</si>
  <si>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</si>
  <si>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</si>
  <si>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</si>
  <si>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</si>
  <si>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</si>
  <si>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</si>
  <si>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</si>
  <si>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</si>
  <si>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</si>
  <si>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</si>
  <si>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</si>
  <si>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</si>
  <si>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</si>
  <si>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</si>
  <si>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</si>
  <si>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</si>
  <si>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</si>
  <si>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</si>
  <si>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</si>
  <si>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</si>
  <si>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</si>
  <si>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</si>
  <si>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</si>
  <si>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</si>
  <si>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</si>
  <si>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</si>
  <si>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</si>
  <si>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</si>
  <si>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</si>
  <si>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</si>
  <si>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</si>
  <si>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</si>
  <si>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</si>
  <si>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</si>
  <si>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</si>
  <si>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</si>
  <si>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</si>
  <si>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</si>
  <si>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</si>
  <si>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</si>
  <si>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</si>
  <si>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</si>
  <si>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</si>
  <si>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</si>
  <si>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</si>
  <si>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</si>
  <si>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</si>
  <si>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</si>
  <si>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</si>
  <si>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</si>
  <si>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</si>
  <si>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</si>
  <si>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</si>
  <si>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</si>
  <si>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</si>
  <si>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</si>
  <si>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</si>
  <si>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</si>
  <si>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</si>
  <si>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</si>
  <si>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</si>
  <si>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</si>
  <si>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</si>
  <si>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</si>
  <si>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</si>
  <si>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</si>
  <si>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</si>
  <si>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</si>
  <si>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</si>
  <si>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</si>
  <si>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</si>
  <si>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</si>
  <si>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</si>
  <si>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</si>
  <si>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</si>
  <si>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</si>
  <si>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</si>
  <si>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</si>
  <si>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</si>
  <si>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</si>
  <si>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</si>
  <si>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</si>
  <si>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</si>
  <si>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</si>
  <si>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</si>
  <si>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</si>
  <si>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</si>
  <si>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</si>
  <si>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</si>
  <si>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</si>
  <si>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</si>
  <si>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</si>
  <si>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</si>
  <si>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</si>
  <si>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</si>
  <si>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</si>
  <si>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</si>
  <si>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</si>
  <si>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</si>
  <si>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</si>
  <si>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</si>
  <si>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</si>
  <si>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</si>
  <si>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</si>
  <si>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</si>
  <si>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</si>
  <si>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</si>
  <si>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</si>
  <si>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</si>
  <si>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</si>
  <si>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</si>
  <si>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</si>
  <si>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</si>
  <si>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</si>
  <si>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</si>
  <si>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</si>
  <si>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</si>
  <si>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</si>
  <si>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</si>
  <si>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</si>
  <si>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</si>
  <si>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</si>
  <si>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</si>
  <si>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</si>
  <si>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</si>
  <si>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</si>
  <si>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</si>
  <si>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</si>
  <si>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</si>
  <si>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</si>
  <si>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</si>
  <si>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</si>
  <si>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</si>
  <si>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</si>
  <si>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</si>
  <si>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</si>
  <si>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</si>
  <si>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</si>
  <si>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</si>
  <si>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</si>
  <si>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</si>
  <si>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</si>
  <si>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</si>
  <si>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</si>
  <si>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</si>
  <si>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</si>
  <si>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</si>
  <si>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</si>
  <si>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</si>
  <si>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</si>
  <si>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</si>
  <si>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</si>
  <si>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</si>
  <si>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</si>
  <si>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</si>
  <si>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</si>
  <si>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</si>
  <si>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</si>
  <si>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</si>
  <si>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</si>
  <si>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</si>
  <si>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</si>
  <si>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</si>
  <si>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</si>
  <si>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</si>
  <si>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</si>
  <si>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</si>
  <si>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</si>
  <si>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</si>
  <si>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</si>
  <si>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</si>
  <si>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</si>
  <si>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</si>
  <si>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</si>
  <si>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</si>
  <si>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</si>
  <si>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</si>
  <si>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</si>
  <si>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</si>
  <si>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</si>
  <si>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</si>
  <si>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</si>
  <si>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</si>
  <si>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</si>
  <si>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</si>
  <si>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</si>
  <si>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</si>
  <si>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</si>
  <si>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</si>
  <si>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</si>
  <si>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</si>
  <si>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</si>
  <si>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</si>
  <si>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</si>
  <si>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</si>
  <si>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</si>
  <si>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</si>
  <si>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</si>
  <si>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</si>
  <si>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</si>
  <si>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</si>
  <si>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</si>
  <si>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</si>
  <si>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</si>
  <si>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</si>
  <si>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</si>
  <si>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</si>
  <si>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</si>
  <si>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</si>
  <si>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</si>
  <si>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</si>
  <si>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</si>
  <si>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</si>
  <si>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</si>
  <si>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</si>
  <si>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</si>
  <si>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</si>
  <si>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</si>
  <si>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</si>
  <si>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</si>
  <si>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</si>
  <si>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</si>
  <si>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</si>
  <si>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</si>
  <si>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</si>
  <si>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</si>
  <si>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</si>
  <si>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</si>
  <si>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</si>
  <si>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</si>
  <si>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</si>
  <si>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</si>
  <si>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</si>
  <si>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</si>
  <si>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</si>
  <si>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</si>
  <si>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</si>
  <si>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</si>
  <si>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</si>
  <si>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</si>
  <si>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</si>
  <si>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</si>
  <si>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</si>
  <si>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</si>
  <si>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</si>
  <si>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</si>
  <si>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</si>
  <si>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</si>
  <si>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</si>
  <si>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</si>
  <si>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</si>
  <si>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</si>
  <si>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</si>
  <si>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</si>
  <si>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</si>
  <si>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</si>
  <si>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</si>
  <si>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</si>
  <si>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</si>
  <si>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</si>
  <si>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</si>
  <si>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</si>
  <si>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</si>
  <si>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</si>
  <si>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</si>
  <si>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</si>
  <si>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</si>
  <si>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</si>
  <si>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</si>
  <si>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</si>
  <si>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</si>
  <si>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</si>
  <si>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</si>
  <si>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</si>
  <si>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</si>
  <si>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</si>
  <si>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</si>
  <si>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</si>
  <si>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</si>
  <si>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</si>
  <si>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</si>
  <si>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</si>
  <si>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</si>
  <si>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</si>
  <si>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</si>
  <si>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</si>
  <si>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</si>
  <si>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</si>
  <si>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</si>
  <si>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</si>
  <si>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</si>
  <si>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</si>
  <si>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</si>
  <si>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</si>
  <si>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</si>
  <si>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</si>
  <si>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</si>
  <si>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</si>
  <si>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</si>
  <si>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</si>
  <si>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</si>
  <si>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</si>
  <si>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</si>
  <si>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</si>
  <si>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</si>
  <si>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</si>
  <si>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</si>
  <si>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</si>
  <si>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</si>
  <si>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</si>
  <si>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</si>
  <si>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</si>
  <si>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</si>
  <si>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</si>
  <si>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</si>
  <si>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</si>
  <si>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</si>
  <si>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</si>
  <si>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</si>
  <si>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</si>
  <si>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</si>
  <si>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</si>
  <si>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</si>
  <si>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</si>
  <si>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</si>
  <si>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</si>
  <si>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</si>
  <si>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</si>
  <si>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</si>
  <si>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</si>
  <si>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</si>
  <si>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</si>
  <si>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</si>
  <si>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</si>
  <si>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</si>
  <si>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</si>
  <si>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</si>
  <si>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</si>
  <si>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</si>
  <si>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</si>
  <si>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</si>
  <si>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</si>
  <si>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</si>
  <si>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</si>
  <si>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</si>
  <si>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</si>
  <si>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</si>
  <si>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</si>
  <si>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</si>
  <si>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</si>
  <si>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</si>
  <si>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</si>
  <si>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</si>
  <si>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</si>
  <si>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</si>
  <si>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</si>
  <si>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</si>
  <si>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</si>
  <si>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</si>
  <si>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</si>
  <si>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</si>
  <si>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</si>
  <si>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</si>
  <si>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</si>
  <si>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</si>
  <si>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</si>
  <si>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</si>
  <si>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</si>
  <si>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</si>
  <si>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</si>
  <si>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</si>
  <si>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</si>
  <si>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</si>
  <si>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</si>
  <si>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</si>
  <si>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</si>
  <si>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</si>
  <si>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</si>
  <si>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</si>
  <si>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</si>
  <si>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</si>
  <si>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</si>
  <si>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</si>
  <si>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</si>
  <si>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</si>
  <si>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</si>
  <si>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</si>
  <si>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</si>
  <si>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</si>
  <si>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</si>
  <si>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</si>
  <si>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</si>
  <si>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</si>
  <si>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</si>
  <si>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</si>
  <si>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</si>
  <si>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</si>
  <si>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</si>
  <si>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</si>
  <si>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</si>
  <si>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</si>
  <si>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</si>
  <si>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</si>
  <si>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</si>
  <si>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</si>
  <si>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</si>
  <si>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</si>
  <si>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</si>
  <si>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</si>
  <si>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</si>
  <si>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</si>
  <si>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</si>
  <si>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</si>
  <si>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</si>
  <si>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</si>
  <si>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</si>
  <si>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</si>
  <si>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</si>
  <si>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</si>
  <si>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</si>
  <si>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</si>
  <si>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</si>
  <si>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</si>
  <si>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</si>
  <si>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</si>
  <si>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</si>
  <si>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</si>
  <si>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</si>
  <si>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</si>
  <si>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</si>
  <si>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</si>
  <si>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</si>
  <si>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</si>
  <si>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</si>
  <si>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</si>
  <si>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</si>
  <si>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</si>
  <si>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</si>
  <si>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</si>
  <si>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</si>
  <si>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</si>
  <si>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</si>
  <si>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</si>
  <si>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</si>
  <si>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</si>
  <si>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</si>
  <si>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</si>
  <si>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</si>
  <si>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</si>
  <si>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</si>
  <si>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</si>
  <si>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</si>
  <si>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</si>
  <si>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</si>
  <si>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</si>
  <si>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</si>
  <si>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</si>
  <si>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</si>
  <si>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</si>
  <si>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</si>
  <si>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</si>
  <si>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</si>
  <si>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</si>
  <si>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</si>
  <si>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</si>
  <si>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</si>
  <si>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</si>
  <si>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</si>
  <si>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</si>
  <si>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</si>
  <si>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</si>
  <si>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</si>
  <si>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</si>
  <si>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</si>
  <si>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</si>
  <si>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</si>
  <si>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</si>
  <si>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</si>
  <si>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</si>
  <si>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</si>
  <si>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</si>
  <si>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</si>
  <si>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</si>
  <si>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</si>
  <si>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</si>
  <si>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</si>
  <si>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</si>
  <si>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</si>
  <si>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</si>
  <si>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</si>
  <si>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</si>
  <si>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</si>
  <si>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</si>
  <si>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</si>
  <si>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</si>
  <si>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</si>
  <si>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</si>
  <si>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</si>
  <si>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</si>
  <si>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</si>
  <si>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</si>
  <si>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</si>
  <si>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</si>
  <si>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</si>
  <si>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</si>
  <si>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</si>
  <si>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</si>
  <si>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</si>
  <si>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</si>
  <si>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</si>
  <si>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</si>
  <si>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</si>
  <si>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</si>
  <si>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</si>
  <si>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</si>
  <si>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</si>
  <si>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</si>
  <si>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</si>
  <si>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</si>
  <si>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</si>
  <si>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</si>
  <si>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</si>
  <si>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</si>
  <si>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</si>
  <si>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</si>
  <si>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</si>
  <si>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</si>
  <si>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</si>
  <si>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</si>
  <si>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</si>
  <si>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</si>
  <si>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</si>
  <si>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</si>
  <si>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</si>
  <si>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</si>
  <si>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</si>
  <si>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</si>
  <si>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</si>
  <si>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</si>
  <si>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</si>
  <si>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</si>
  <si>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</si>
  <si>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</si>
  <si>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</si>
  <si>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</si>
  <si>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</si>
  <si>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</si>
  <si>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</si>
  <si>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</si>
  <si>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</si>
  <si>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</si>
  <si>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</si>
  <si>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</si>
  <si>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</si>
  <si>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</si>
  <si>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</si>
  <si>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</si>
  <si>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</si>
  <si>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</si>
  <si>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</si>
  <si>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</si>
  <si>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</si>
  <si>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</si>
  <si>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</si>
  <si>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</si>
  <si>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</si>
  <si>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</si>
  <si>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</si>
  <si>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</si>
  <si>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</si>
  <si>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</si>
  <si>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</si>
  <si>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</si>
  <si>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</si>
  <si>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</si>
  <si>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</si>
  <si>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</si>
  <si>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</si>
  <si>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</si>
  <si>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</si>
  <si>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</si>
  <si>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</si>
  <si>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</si>
  <si>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</si>
  <si>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</si>
  <si>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</si>
  <si>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</si>
  <si>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</si>
  <si>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</si>
  <si>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</si>
  <si>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</si>
  <si>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</si>
  <si>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</si>
  <si>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</si>
  <si>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</si>
  <si>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</si>
  <si>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</si>
  <si>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</si>
  <si>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</si>
  <si>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</si>
  <si>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</si>
  <si>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</si>
  <si>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</si>
  <si>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</si>
  <si>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</si>
  <si>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</si>
  <si>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</si>
  <si>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</si>
  <si>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</si>
  <si>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</si>
  <si>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</si>
  <si>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</si>
  <si>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</si>
  <si>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</si>
  <si>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</si>
  <si>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</si>
  <si>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</si>
  <si>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</si>
  <si>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</si>
  <si>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</si>
  <si>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</si>
  <si>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</si>
  <si>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</si>
  <si>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</si>
  <si>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</si>
  <si>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</si>
  <si>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</si>
  <si>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</si>
  <si>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</si>
  <si>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</si>
  <si>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</si>
  <si>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</si>
  <si>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</si>
  <si>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</si>
  <si>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</si>
  <si>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</si>
  <si>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</si>
  <si>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</si>
  <si>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</si>
  <si>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</si>
  <si>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</si>
  <si>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</si>
  <si>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</si>
  <si>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</si>
  <si>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</si>
  <si>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</si>
  <si>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</si>
  <si>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</si>
  <si>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</si>
  <si>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</si>
  <si>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</si>
  <si>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</si>
  <si>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</si>
  <si>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</si>
  <si>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</si>
  <si>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</si>
  <si>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</si>
  <si>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</si>
  <si>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</si>
  <si>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</si>
  <si>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</si>
  <si>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</si>
  <si>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</si>
  <si>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</si>
  <si>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</si>
  <si>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</si>
  <si>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</si>
  <si>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</si>
  <si>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</si>
  <si>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</si>
  <si>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</si>
  <si>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</si>
  <si>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</si>
  <si>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</si>
  <si>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</si>
  <si>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</si>
  <si>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</si>
  <si>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</si>
  <si>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</si>
  <si>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</si>
  <si>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</si>
  <si>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</si>
  <si>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</si>
  <si>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</si>
  <si>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</si>
  <si>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</si>
  <si>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</si>
  <si>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</si>
  <si>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</si>
  <si>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</si>
  <si>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</si>
  <si>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</si>
  <si>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</si>
  <si>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</si>
  <si>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</si>
  <si>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</si>
  <si>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</si>
  <si>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</si>
  <si>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</si>
  <si>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</si>
  <si>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</si>
  <si>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</si>
  <si>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</si>
  <si>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</si>
  <si>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</si>
  <si>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</si>
  <si>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</si>
  <si>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</si>
  <si>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</si>
  <si>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</si>
  <si>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</si>
  <si>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</si>
  <si>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</si>
  <si>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</si>
  <si>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</si>
  <si>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</si>
  <si>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</si>
  <si>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</si>
  <si>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</si>
  <si>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</si>
  <si>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</si>
  <si>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</si>
  <si>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</si>
  <si>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</si>
  <si>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</si>
  <si>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</si>
  <si>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</si>
  <si>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</si>
  <si>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</si>
  <si>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</si>
  <si>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</si>
  <si>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</si>
  <si>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</si>
  <si>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</si>
  <si>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</si>
  <si>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</si>
  <si>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</si>
  <si>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</si>
  <si>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</si>
  <si>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</si>
  <si>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</si>
  <si>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</si>
  <si>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</si>
  <si>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</si>
  <si>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</si>
  <si>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</si>
  <si>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</si>
  <si>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</si>
  <si>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</si>
  <si>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</si>
  <si>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</si>
  <si>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</si>
  <si>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</si>
  <si>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</si>
  <si>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</si>
  <si>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</si>
  <si>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</si>
  <si>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</si>
  <si>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</si>
  <si>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</si>
  <si>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</si>
  <si>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</si>
  <si>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</si>
  <si>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</si>
  <si>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</si>
  <si>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</si>
  <si>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</si>
  <si>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</si>
  <si>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</si>
  <si>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</si>
  <si>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</si>
  <si>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</si>
  <si>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</si>
  <si>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</si>
  <si>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</si>
  <si>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</si>
  <si>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</si>
  <si>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</si>
  <si>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</si>
  <si>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</si>
  <si>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</si>
  <si>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</si>
  <si>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</si>
  <si>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</si>
  <si>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</si>
  <si>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</si>
  <si>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</si>
  <si>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</si>
  <si>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</si>
  <si>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</si>
  <si>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</si>
  <si>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</si>
  <si>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</si>
  <si>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</si>
  <si>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</si>
  <si>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</si>
  <si>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</si>
  <si>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</si>
  <si>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</si>
  <si>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</si>
  <si>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</si>
  <si>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</si>
  <si>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</si>
  <si>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</si>
  <si>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</si>
  <si>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</si>
  <si>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</si>
  <si>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</si>
  <si>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</si>
  <si>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</si>
  <si>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</si>
  <si>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</si>
  <si>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</si>
  <si>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</si>
  <si>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</si>
  <si>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</si>
  <si>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</si>
  <si>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</si>
  <si>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</si>
  <si>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</si>
  <si>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</si>
  <si>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</si>
  <si>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</si>
  <si>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</si>
  <si>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</si>
  <si>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</si>
  <si>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</si>
  <si>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</si>
  <si>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</si>
  <si>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</si>
  <si>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</si>
  <si>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</si>
  <si>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</si>
  <si>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</si>
  <si>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</si>
  <si>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</si>
  <si>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</si>
  <si>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</si>
  <si>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</si>
  <si>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</si>
  <si>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</si>
  <si>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</si>
  <si>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</si>
  <si>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</si>
  <si>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</si>
  <si>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</si>
  <si>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</si>
  <si>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</si>
  <si>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</si>
  <si>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</si>
  <si>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</si>
  <si>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</si>
  <si>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</si>
  <si>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</si>
  <si>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</si>
  <si>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</si>
  <si>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</si>
  <si>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</si>
  <si>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</si>
  <si>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</si>
  <si>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</si>
  <si>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</si>
  <si>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</si>
  <si>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</si>
  <si>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</si>
  <si>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</si>
  <si>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</si>
  <si>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</si>
  <si>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</si>
  <si>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</si>
  <si>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</si>
  <si>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</si>
  <si>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</si>
  <si>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</si>
  <si>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</si>
  <si>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</si>
  <si>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</si>
  <si>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</si>
  <si>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</si>
  <si>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</si>
  <si>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</si>
  <si>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</si>
  <si>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</si>
  <si>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</si>
  <si>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</si>
  <si>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</si>
  <si>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</si>
  <si>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</si>
  <si>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</si>
  <si>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</si>
  <si>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</si>
  <si>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</si>
  <si>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</si>
  <si>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</si>
  <si>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</si>
  <si>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</si>
  <si>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</si>
  <si>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</si>
  <si>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</si>
  <si>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</si>
  <si>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</si>
  <si>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</si>
  <si>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</si>
  <si>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</si>
  <si>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</si>
  <si>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</si>
  <si>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</si>
  <si>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</si>
  <si>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</si>
  <si>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</si>
  <si>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</si>
  <si>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</si>
  <si>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</si>
  <si>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</si>
  <si>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</si>
  <si>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</si>
  <si>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</si>
  <si>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</si>
  <si>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</si>
  <si>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</si>
  <si>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</si>
  <si>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</si>
  <si>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</si>
  <si>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</si>
  <si>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</si>
  <si>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</si>
  <si>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</si>
  <si>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</si>
  <si>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</si>
  <si>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</si>
  <si>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</si>
  <si>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</si>
  <si>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</si>
  <si>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</si>
  <si>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</si>
  <si>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</si>
  <si>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</si>
  <si>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</si>
  <si>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</si>
  <si>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</si>
  <si>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</si>
  <si>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</si>
  <si>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</si>
  <si>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</si>
  <si>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</si>
  <si>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</si>
  <si>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</si>
  <si>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</si>
  <si>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</si>
  <si>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</si>
  <si>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</si>
  <si>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</si>
  <si>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</si>
  <si>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</si>
  <si>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</si>
  <si>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</si>
  <si>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</si>
  <si>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</si>
  <si>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</si>
  <si>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</si>
  <si>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</si>
  <si>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</si>
  <si>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</si>
  <si>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</si>
  <si>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</si>
  <si>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</si>
  <si>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</si>
  <si>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</si>
  <si>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</si>
  <si>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</si>
  <si>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</si>
  <si>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</si>
  <si>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</si>
  <si>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</si>
  <si>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</si>
  <si>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</si>
  <si>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</si>
  <si>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</si>
  <si>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</si>
  <si>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</si>
  <si>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</si>
  <si>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</si>
  <si>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</si>
  <si>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</si>
  <si>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</si>
  <si>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</si>
  <si>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</si>
  <si>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</si>
  <si>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</si>
  <si>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</si>
  <si>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</si>
  <si>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</si>
  <si>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</si>
  <si>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</si>
  <si>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</si>
  <si>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</si>
  <si>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</si>
  <si>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</si>
  <si>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</si>
  <si>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</si>
  <si>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</si>
  <si>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</si>
  <si>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</si>
  <si>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</si>
  <si>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</si>
  <si>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</si>
  <si>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</si>
  <si>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</si>
  <si>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</si>
  <si>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</si>
  <si>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</si>
  <si>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</si>
  <si>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</si>
  <si>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</si>
  <si>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</si>
  <si>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</si>
  <si>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</si>
  <si>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</si>
  <si>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</si>
  <si>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</si>
  <si>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</si>
  <si>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</si>
  <si>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</si>
  <si>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</si>
  <si>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</si>
  <si>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</si>
  <si>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</si>
  <si>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</si>
  <si>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</si>
  <si>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</si>
  <si>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</si>
  <si>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</si>
  <si>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</si>
  <si>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</si>
  <si>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</si>
  <si>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</si>
  <si>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</si>
  <si>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</si>
  <si>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</si>
  <si>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</si>
  <si>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</si>
  <si>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</si>
  <si>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</si>
  <si>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</si>
  <si>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</si>
  <si>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</si>
  <si>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</si>
  <si>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</si>
  <si>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</si>
  <si>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</si>
  <si>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</si>
  <si>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</si>
  <si>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</si>
  <si>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</si>
  <si>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</si>
  <si>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</si>
  <si>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</si>
  <si>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</si>
  <si>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</si>
  <si>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</si>
  <si>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</si>
  <si>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</si>
  <si>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</si>
  <si>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</si>
  <si>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</si>
  <si>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</si>
  <si>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</si>
  <si>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</si>
  <si>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</si>
  <si>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</si>
  <si>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</si>
  <si>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</si>
  <si>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</si>
  <si>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</si>
  <si>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</si>
  <si>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</si>
  <si>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</si>
  <si>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</si>
  <si>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</si>
  <si>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</si>
  <si>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</si>
  <si>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</si>
  <si>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</si>
  <si>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</si>
  <si>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</si>
  <si>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</si>
  <si>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</si>
  <si>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</si>
  <si>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</si>
  <si>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</si>
  <si>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</si>
  <si>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</si>
  <si>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</si>
  <si>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</si>
  <si>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</si>
  <si>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</si>
  <si>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</si>
  <si>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</si>
  <si>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</si>
  <si>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</si>
  <si>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</si>
  <si>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</si>
  <si>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</si>
  <si>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</si>
  <si>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</si>
  <si>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</si>
  <si>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</si>
  <si>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</si>
  <si>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</si>
  <si>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</si>
  <si>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</si>
  <si>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</si>
  <si>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</si>
  <si>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</si>
  <si>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</si>
  <si>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</si>
  <si>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</si>
  <si>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</si>
  <si>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</si>
  <si>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</si>
  <si>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</si>
  <si>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</si>
  <si>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</si>
  <si>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</si>
  <si>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</si>
  <si>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</si>
  <si>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</si>
  <si>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</si>
  <si>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</si>
  <si>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</si>
  <si>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</si>
  <si>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</si>
  <si>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</si>
  <si>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</si>
  <si>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</si>
  <si>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</si>
  <si>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</si>
  <si>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</si>
  <si>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</si>
  <si>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</si>
  <si>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</si>
  <si>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</si>
  <si>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</si>
  <si>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</si>
  <si>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</si>
  <si>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</si>
  <si>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</si>
  <si>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</si>
  <si>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</si>
  <si>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</si>
  <si>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</si>
  <si>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</si>
  <si>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</si>
  <si>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</si>
  <si>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</si>
  <si>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</si>
  <si>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</si>
  <si>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</si>
  <si>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</si>
  <si>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</si>
  <si>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</si>
  <si>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</si>
  <si>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</si>
  <si>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</si>
  <si>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</si>
  <si>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</si>
  <si>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</si>
  <si>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</si>
  <si>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</si>
  <si>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</si>
  <si>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</si>
  <si>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</si>
  <si>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</si>
  <si>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</si>
  <si>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</si>
  <si>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</si>
  <si>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</si>
  <si>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</si>
  <si>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</si>
  <si>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</si>
  <si>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</si>
  <si>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</si>
  <si>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</si>
  <si>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</si>
  <si>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</si>
  <si>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</si>
  <si>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</si>
  <si>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</si>
  <si>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</si>
  <si>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</si>
  <si>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</si>
  <si>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</si>
  <si>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</si>
  <si>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</si>
  <si>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</si>
  <si>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</si>
  <si>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</si>
  <si>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</si>
  <si>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</si>
  <si>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</si>
  <si>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</si>
  <si>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</si>
  <si>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</si>
  <si>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</si>
  <si>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</si>
  <si>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</si>
  <si>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</si>
  <si>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</si>
  <si>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</si>
  <si>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</si>
  <si>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</si>
  <si>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</si>
  <si>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</si>
  <si>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</si>
  <si>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</si>
  <si>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</si>
  <si>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</si>
  <si>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</si>
  <si>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</si>
  <si>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</si>
  <si>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</si>
  <si>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</si>
  <si>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</si>
  <si>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</si>
  <si>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</si>
  <si>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</si>
  <si>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</si>
  <si>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</si>
  <si>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</si>
  <si>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</si>
  <si>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</si>
  <si>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</si>
  <si>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</si>
  <si>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</si>
  <si>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</si>
  <si>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</si>
  <si>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</si>
  <si>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</si>
  <si>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</si>
  <si>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</si>
  <si>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</si>
  <si>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</si>
  <si>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</si>
  <si>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</si>
  <si>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</si>
  <si>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</si>
  <si>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</si>
  <si>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</si>
  <si>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</si>
  <si>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</si>
  <si>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</si>
  <si>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</si>
  <si>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</si>
  <si>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</si>
  <si>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</si>
  <si>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</si>
  <si>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</si>
  <si>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</si>
  <si>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</si>
  <si>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</si>
  <si>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</si>
  <si>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</si>
  <si>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</si>
  <si>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</si>
  <si>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</si>
  <si>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</si>
  <si>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</si>
  <si>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</si>
  <si>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</si>
  <si>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</si>
  <si>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</si>
  <si>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</si>
  <si>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</si>
  <si>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</si>
  <si>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</si>
  <si>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</si>
  <si>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</si>
  <si>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</si>
  <si>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</si>
  <si>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</si>
  <si>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</si>
  <si>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</si>
  <si>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</si>
  <si>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</si>
  <si>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</si>
  <si>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</si>
  <si>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</si>
  <si>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</si>
  <si>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</si>
  <si>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</si>
  <si>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</si>
  <si>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</si>
  <si>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</si>
  <si>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</si>
  <si>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</si>
  <si>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</si>
  <si>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</si>
  <si>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</si>
  <si>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</si>
  <si>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</si>
  <si>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</si>
  <si>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</si>
  <si>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</si>
  <si>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</si>
  <si>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</si>
  <si>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</si>
  <si>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</si>
  <si>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</si>
  <si>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</si>
  <si>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</si>
  <si>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</si>
  <si>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</si>
  <si>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</si>
  <si>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</si>
  <si>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</si>
  <si>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</si>
  <si>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</si>
  <si>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</si>
  <si>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</si>
  <si>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</si>
  <si>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</si>
  <si>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</si>
  <si>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</si>
  <si>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</si>
  <si>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</si>
  <si>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</si>
  <si>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</si>
  <si>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</si>
  <si>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</si>
  <si>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</si>
  <si>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</si>
  <si>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</si>
  <si>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</si>
  <si>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</si>
  <si>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</si>
  <si>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</si>
  <si>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</si>
  <si>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</si>
  <si>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</si>
  <si>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</si>
  <si>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</si>
  <si>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</si>
  <si>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</si>
  <si>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</si>
  <si>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</si>
  <si>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</si>
  <si>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</si>
  <si>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</si>
  <si>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</si>
  <si>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</si>
  <si>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</si>
  <si>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</si>
  <si>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</si>
  <si>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</si>
  <si>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</si>
  <si>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</si>
  <si>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</si>
  <si>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</si>
  <si>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</si>
  <si>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</si>
  <si>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</si>
  <si>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</si>
  <si>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</si>
  <si>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</si>
  <si>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</si>
  <si>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</si>
  <si>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</si>
  <si>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</si>
  <si>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</si>
  <si>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</si>
  <si>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</si>
  <si>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</si>
  <si>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</si>
  <si>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</si>
  <si>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</si>
  <si>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</si>
  <si>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</si>
  <si>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</si>
  <si>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</si>
  <si>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</si>
  <si>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</si>
  <si>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</si>
  <si>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</si>
  <si>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</si>
  <si>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</si>
  <si>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</si>
  <si>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</si>
  <si>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</si>
  <si>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</si>
  <si>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</si>
  <si>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</si>
  <si>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</si>
  <si>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</si>
  <si>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</si>
  <si>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</si>
  <si>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</si>
  <si>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</si>
  <si>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</si>
  <si>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</si>
  <si>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</si>
  <si>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</si>
  <si>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</si>
  <si>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</si>
  <si>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</si>
  <si>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</si>
  <si>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</si>
  <si>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</si>
  <si>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</si>
  <si>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</si>
  <si>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</si>
  <si>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</si>
  <si>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</si>
  <si>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</si>
  <si>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</si>
  <si>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</si>
  <si>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</si>
  <si>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</si>
  <si>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</si>
  <si>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</si>
  <si>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</si>
  <si>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</si>
  <si>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</si>
  <si>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</si>
  <si>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</si>
  <si>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</si>
  <si>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</si>
  <si>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</si>
  <si>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</si>
  <si>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</si>
  <si>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</si>
  <si>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</si>
  <si>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</si>
  <si>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</si>
  <si>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</si>
  <si>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</si>
  <si>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</si>
  <si>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</si>
  <si>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</si>
  <si>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</si>
  <si>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</si>
  <si>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</si>
  <si>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</si>
  <si>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</si>
  <si>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</si>
  <si>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</si>
  <si>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</si>
  <si>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</si>
  <si>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</si>
  <si>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</si>
  <si>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</si>
  <si>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</si>
  <si>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</si>
  <si>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</si>
  <si>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</si>
  <si>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</si>
  <si>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</si>
  <si>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</si>
  <si>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</si>
  <si>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</si>
  <si>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</si>
  <si>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</si>
  <si>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</si>
  <si>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</si>
  <si>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</si>
  <si>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</si>
  <si>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</si>
  <si>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</si>
  <si>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</si>
  <si>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</si>
  <si>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</si>
  <si>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</si>
  <si>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</si>
  <si>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</si>
  <si>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</si>
  <si>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</si>
  <si>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</si>
  <si>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</si>
  <si>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</si>
  <si>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</si>
  <si>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</si>
  <si>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</si>
  <si>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</si>
  <si>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</si>
  <si>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</si>
  <si>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</si>
  <si>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</si>
  <si>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</si>
  <si>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</si>
  <si>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</si>
  <si>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</si>
  <si>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</si>
  <si>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</si>
  <si>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</si>
  <si>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</si>
  <si>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</si>
  <si>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</si>
  <si>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</si>
  <si>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</si>
  <si>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</si>
  <si>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</si>
  <si>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</si>
  <si>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</si>
  <si>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</si>
  <si>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</si>
  <si>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</si>
  <si>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</si>
  <si>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</si>
  <si>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</si>
  <si>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</si>
  <si>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</si>
  <si>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</si>
  <si>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</si>
  <si>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</si>
  <si>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</si>
  <si>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</si>
  <si>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</si>
  <si>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</si>
  <si>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</si>
  <si>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</si>
  <si>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</si>
  <si>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</si>
  <si>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</si>
  <si>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</si>
  <si>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</si>
  <si>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</si>
  <si>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</si>
  <si>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</si>
  <si>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</si>
  <si>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</si>
  <si>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</si>
  <si>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</si>
  <si>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</si>
  <si>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</si>
  <si>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</si>
  <si>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</si>
  <si>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</si>
  <si>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</si>
  <si>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</si>
  <si>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</si>
  <si>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</si>
  <si>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</si>
  <si>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</si>
  <si>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</si>
  <si>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</si>
  <si>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</si>
  <si>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</si>
  <si>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</si>
  <si>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</si>
  <si>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</si>
  <si>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</si>
  <si>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</si>
  <si>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</si>
  <si>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</si>
  <si>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</si>
  <si>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</si>
  <si>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</si>
  <si>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</si>
  <si>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</si>
  <si>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</si>
  <si>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</si>
  <si>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</si>
  <si>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</si>
  <si>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</si>
  <si>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</si>
  <si>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</si>
  <si>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</si>
  <si>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</si>
  <si>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</si>
  <si>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</si>
  <si>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</si>
  <si>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</si>
  <si>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</si>
  <si>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</si>
  <si>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</si>
  <si>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</si>
  <si>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</si>
  <si>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</si>
  <si>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</si>
  <si>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</si>
  <si>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</si>
  <si>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</si>
  <si>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</si>
  <si>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</si>
  <si>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</si>
  <si>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</si>
  <si>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</si>
  <si>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</si>
  <si>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</si>
  <si>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</si>
  <si>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</si>
  <si>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</si>
  <si>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</si>
  <si>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</si>
  <si>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</si>
  <si>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</si>
  <si>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</si>
  <si>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</si>
  <si>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</si>
  <si>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</si>
  <si>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</si>
  <si>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</si>
  <si>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</si>
  <si>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</si>
  <si>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</si>
  <si>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</si>
  <si>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</si>
  <si>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</si>
  <si>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</si>
  <si>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</si>
  <si>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</si>
  <si>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</si>
  <si>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</si>
  <si>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</si>
  <si>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</si>
  <si>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</si>
  <si>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</si>
  <si>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</si>
  <si>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</si>
  <si>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</si>
  <si>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</si>
  <si>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</si>
  <si>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</si>
  <si>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</si>
  <si>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</si>
  <si>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</si>
  <si>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</si>
  <si>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</si>
  <si>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</si>
  <si>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</si>
  <si>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</si>
  <si>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</si>
  <si>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</si>
  <si>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</si>
  <si>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</si>
  <si>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</si>
  <si>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</si>
  <si>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</si>
  <si>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</si>
  <si>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</si>
  <si>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</si>
  <si>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</si>
  <si>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</si>
  <si>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</si>
  <si>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</si>
  <si>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</si>
  <si>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</si>
  <si>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</si>
  <si>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</si>
  <si>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</si>
  <si>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</si>
  <si>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</si>
  <si>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</si>
  <si>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</si>
  <si>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</si>
  <si>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</si>
  <si>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</si>
  <si>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</si>
  <si>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</si>
  <si>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</si>
  <si>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</si>
  <si>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</si>
  <si>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</si>
  <si>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</si>
  <si>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</si>
  <si>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</si>
  <si>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</si>
  <si>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</si>
  <si>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</si>
  <si>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</si>
  <si>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</si>
  <si>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</si>
  <si>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</si>
  <si>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</si>
  <si>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</si>
  <si>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</si>
  <si>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</si>
  <si>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</si>
  <si>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</si>
  <si>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</si>
  <si>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</si>
  <si>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</si>
  <si>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</si>
  <si>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</si>
  <si>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</si>
  <si>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</si>
  <si>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</si>
  <si>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</si>
  <si>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</si>
  <si>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</si>
  <si>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</si>
  <si>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</si>
  <si>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</si>
  <si>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</si>
  <si>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</si>
  <si>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</si>
  <si>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</si>
  <si>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</si>
  <si>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</si>
  <si>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</si>
  <si>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</si>
  <si>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</si>
  <si>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</si>
  <si>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</si>
  <si>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</si>
  <si>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</si>
  <si>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</si>
  <si>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</si>
  <si>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</si>
  <si>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</si>
  <si>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</si>
  <si>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</si>
  <si>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</si>
  <si>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</si>
  <si>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</si>
  <si>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</si>
  <si>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</si>
  <si>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</si>
  <si>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</si>
  <si>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</si>
  <si>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</si>
  <si>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</si>
  <si>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</si>
  <si>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</si>
  <si>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</si>
  <si>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</si>
  <si>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</si>
  <si>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</si>
  <si>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</si>
  <si>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</si>
  <si>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</si>
  <si>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</si>
  <si>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</si>
  <si>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</si>
  <si>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</si>
  <si>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</si>
  <si>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</si>
  <si>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</si>
  <si>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</si>
  <si>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</si>
  <si>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</si>
  <si>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</si>
  <si>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</si>
  <si>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</si>
  <si>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</si>
  <si>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</si>
  <si>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</si>
  <si>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</si>
  <si>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</si>
  <si>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</si>
  <si>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</si>
  <si>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</si>
  <si>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</si>
  <si>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</si>
  <si>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</si>
  <si>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</si>
  <si>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</si>
  <si>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</si>
  <si>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</si>
  <si>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</si>
  <si>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</si>
  <si>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</si>
  <si>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</si>
  <si>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</si>
  <si>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</si>
  <si>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</si>
  <si>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</si>
  <si>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</si>
  <si>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</si>
  <si>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</si>
  <si>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</si>
  <si>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</si>
  <si>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</si>
  <si>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</si>
  <si>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</si>
  <si>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</si>
  <si>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</si>
  <si>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</si>
  <si>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</si>
  <si>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</si>
  <si>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</si>
  <si>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</si>
  <si>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</si>
  <si>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</si>
  <si>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</si>
  <si>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</si>
  <si>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</si>
  <si>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</si>
  <si>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</si>
  <si>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</si>
  <si>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</si>
  <si>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</si>
  <si>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</si>
  <si>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</si>
  <si>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</si>
  <si>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</si>
  <si>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</si>
  <si>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</si>
  <si>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</si>
  <si>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</si>
  <si>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</si>
  <si>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</si>
  <si>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</si>
  <si>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</si>
  <si>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</si>
  <si>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</si>
  <si>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</si>
  <si>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</si>
  <si>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</si>
  <si>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</si>
  <si>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</si>
  <si>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</si>
  <si>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</si>
  <si>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</si>
  <si>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</si>
  <si>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</si>
  <si>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</si>
  <si>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</si>
  <si>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</si>
  <si>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</si>
  <si>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</si>
  <si>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</si>
  <si>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</si>
  <si>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</si>
  <si>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</si>
  <si>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</si>
  <si>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</si>
  <si>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</si>
  <si>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</si>
  <si>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</si>
  <si>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</si>
  <si>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</si>
  <si>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</si>
  <si>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</si>
  <si>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</si>
  <si>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</si>
  <si>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</si>
  <si>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</si>
  <si>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</si>
  <si>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</si>
  <si>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</si>
  <si>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</si>
  <si>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</si>
  <si>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</si>
  <si>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</si>
  <si>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</si>
  <si>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</si>
  <si>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</si>
  <si>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</si>
  <si>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</si>
  <si>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</si>
  <si>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</si>
  <si>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</si>
  <si>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</si>
  <si>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</si>
  <si>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</si>
  <si>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</si>
  <si>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</si>
  <si>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</si>
  <si>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</si>
  <si>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</si>
  <si>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</si>
  <si>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</si>
  <si>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</si>
  <si>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</si>
  <si>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</si>
  <si>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</si>
  <si>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</si>
  <si>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</si>
  <si>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</si>
  <si>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</si>
  <si>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</si>
  <si>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</si>
  <si>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</si>
  <si>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</si>
  <si>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</si>
  <si>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</si>
  <si>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</si>
  <si>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</si>
  <si>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</si>
  <si>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</si>
  <si>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</si>
  <si>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</si>
  <si>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</si>
  <si>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</si>
  <si>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</si>
  <si>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</si>
  <si>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</si>
  <si>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</si>
  <si>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</si>
  <si>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</si>
  <si>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</si>
  <si>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</si>
  <si>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</si>
  <si>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</si>
  <si>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</si>
  <si>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</si>
  <si>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</si>
  <si>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</si>
  <si>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</si>
  <si>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</si>
  <si>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</si>
  <si>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</si>
  <si>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</si>
  <si>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</si>
  <si>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</si>
  <si>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</si>
  <si>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</si>
  <si>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</si>
  <si>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</si>
  <si>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</si>
  <si>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</si>
  <si>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</si>
  <si>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</si>
  <si>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</si>
  <si>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</si>
  <si>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</si>
  <si>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</si>
  <si>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</si>
  <si>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</si>
  <si>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</si>
  <si>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</si>
  <si>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</si>
  <si>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</si>
  <si>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</si>
  <si>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</si>
  <si>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</si>
  <si>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</si>
  <si>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</si>
  <si>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</si>
  <si>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</si>
  <si>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</si>
  <si>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</si>
  <si>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</si>
  <si>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</si>
  <si>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</si>
  <si>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</si>
  <si>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</si>
  <si>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</si>
  <si>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</si>
  <si>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</si>
  <si>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</si>
  <si>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</si>
  <si>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</si>
  <si>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</si>
  <si>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</si>
  <si>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</si>
  <si>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</si>
  <si>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</si>
  <si>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</si>
  <si>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</si>
  <si>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</si>
  <si>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</si>
  <si>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</si>
  <si>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</si>
  <si>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</si>
  <si>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</si>
  <si>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</si>
  <si>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</si>
  <si>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</si>
  <si>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</si>
  <si>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</si>
  <si>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</si>
  <si>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</si>
  <si>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</si>
  <si>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</si>
  <si>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</si>
  <si>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</si>
  <si>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</si>
  <si>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</si>
  <si>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</si>
  <si>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</si>
  <si>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</si>
  <si>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</si>
  <si>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</si>
  <si>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</si>
  <si>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</si>
  <si>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</si>
  <si>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</si>
  <si>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</si>
  <si>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</si>
  <si>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</si>
  <si>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</si>
  <si>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</si>
  <si>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</si>
  <si>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</si>
  <si>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</si>
  <si>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</si>
  <si>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</si>
  <si>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</si>
  <si>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</si>
  <si>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</si>
  <si>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</si>
  <si>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</si>
  <si>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</si>
  <si>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</si>
  <si>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</si>
  <si>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</si>
  <si>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</si>
  <si>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</si>
  <si>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</si>
  <si>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</si>
  <si>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</si>
  <si>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</si>
  <si>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</si>
  <si>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</si>
  <si>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</si>
  <si>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</si>
  <si>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</si>
  <si>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</si>
  <si>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</si>
  <si>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</si>
  <si>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</si>
  <si>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</si>
  <si>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</si>
  <si>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</si>
  <si>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</si>
  <si>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</si>
  <si>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</si>
  <si>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</si>
  <si>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</si>
  <si>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</si>
  <si>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</si>
  <si>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</si>
  <si>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</si>
  <si>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</si>
  <si>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</si>
  <si>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</si>
  <si>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</si>
  <si>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</si>
  <si>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</si>
  <si>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</si>
  <si>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</si>
  <si>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</si>
  <si>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</si>
  <si>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</si>
  <si>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</si>
  <si>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</si>
  <si>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</si>
  <si>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</si>
  <si>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</si>
  <si>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</si>
  <si>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</si>
  <si>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</si>
  <si>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</si>
  <si>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</si>
  <si>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</si>
  <si>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</si>
  <si>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</si>
  <si>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</si>
  <si>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</si>
  <si>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</si>
  <si>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</si>
  <si>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</si>
  <si>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</si>
  <si>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</si>
  <si>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</si>
  <si>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</si>
  <si>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</si>
  <si>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</si>
  <si>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</si>
  <si>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</si>
  <si>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</si>
  <si>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</si>
  <si>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</si>
  <si>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</si>
  <si>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</si>
  <si>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</si>
  <si>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</si>
  <si>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</si>
  <si>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</si>
  <si>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</si>
  <si>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</si>
  <si>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</si>
  <si>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</si>
  <si>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</si>
  <si>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</si>
  <si>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</si>
  <si>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</si>
  <si>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</si>
  <si>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</si>
  <si>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</si>
  <si>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</si>
  <si>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</si>
  <si>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</si>
  <si>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</si>
  <si>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</si>
  <si>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</si>
  <si>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</si>
  <si>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</si>
  <si>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</si>
  <si>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</si>
  <si>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</si>
  <si>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</si>
  <si>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</si>
  <si>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</si>
  <si>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</si>
  <si>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</si>
  <si>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</si>
  <si>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</si>
  <si>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</si>
  <si>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</si>
  <si>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</si>
  <si>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</si>
  <si>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</si>
  <si>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</si>
  <si>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</si>
  <si>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</si>
  <si>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</si>
  <si>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</si>
  <si>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</si>
  <si>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</si>
  <si>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</si>
  <si>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</si>
  <si>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</si>
  <si>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</si>
  <si>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</si>
  <si>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</si>
  <si>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</si>
  <si>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</si>
  <si>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</si>
  <si>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</si>
  <si>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</si>
  <si>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</si>
  <si>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</si>
  <si>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</si>
  <si>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</si>
  <si>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</si>
  <si>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</si>
  <si>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</si>
  <si>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</si>
  <si>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</si>
  <si>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</si>
  <si>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</si>
  <si>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</si>
  <si>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</si>
  <si>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</si>
  <si>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</si>
  <si>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</si>
  <si>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</si>
  <si>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</si>
  <si>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</si>
  <si>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</si>
  <si>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</si>
  <si>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</si>
  <si>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</si>
  <si>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</si>
  <si>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</si>
  <si>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</si>
  <si>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</si>
  <si>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</si>
  <si>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</si>
  <si>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</si>
  <si>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</si>
  <si>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</si>
  <si>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</si>
  <si>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</si>
  <si>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</si>
  <si>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</si>
  <si>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</si>
  <si>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</si>
  <si>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</si>
  <si>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</si>
  <si>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</si>
  <si>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</si>
  <si>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</si>
  <si>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</si>
  <si>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</si>
  <si>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</si>
  <si>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</si>
  <si>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</si>
  <si>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</si>
  <si>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</si>
  <si>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</si>
  <si>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</si>
  <si>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</si>
  <si>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</si>
  <si>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</si>
  <si>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</si>
  <si>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</si>
  <si>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</si>
  <si>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</si>
  <si>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</si>
  <si>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</si>
  <si>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</si>
  <si>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</si>
  <si>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</si>
  <si>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</si>
  <si>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</si>
  <si>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</si>
  <si>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</si>
  <si>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</si>
  <si>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</si>
  <si>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</si>
  <si>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</si>
  <si>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</si>
  <si>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</si>
  <si>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</si>
  <si>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</si>
  <si>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</si>
  <si>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</si>
  <si>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</si>
  <si>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</si>
  <si>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</si>
  <si>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</si>
  <si>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</si>
  <si>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</si>
  <si>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</si>
  <si>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</si>
  <si>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</si>
  <si>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</si>
  <si>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</si>
  <si>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</si>
  <si>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</si>
  <si>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</si>
  <si>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</si>
  <si>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</si>
  <si>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</si>
  <si>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</si>
  <si>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</si>
  <si>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</si>
  <si>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</si>
  <si>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</si>
  <si>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</si>
  <si>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</si>
  <si>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</si>
  <si>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</si>
  <si>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</si>
  <si>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</si>
  <si>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</si>
  <si>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</si>
  <si>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</si>
  <si>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</si>
  <si>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</si>
  <si>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</si>
  <si>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</si>
  <si>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</si>
  <si>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</si>
  <si>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</si>
  <si>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</si>
  <si>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</si>
  <si>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</si>
  <si>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</si>
  <si>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</si>
  <si>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</si>
  <si>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</si>
  <si>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</si>
  <si>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</si>
  <si>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</si>
  <si>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2 Gavetas Vacias y 1 Fallando</t>
  </si>
  <si>
    <t>2 Gavetas Fallando y 1 Vacia</t>
  </si>
  <si>
    <t>FALLA NO CONFIRMADO</t>
  </si>
  <si>
    <t xml:space="preserve">Gil Carrera, Santiago </t>
  </si>
  <si>
    <t>ReservaC Norte</t>
  </si>
  <si>
    <t xml:space="preserve">Brioso Luciano, Cristino </t>
  </si>
  <si>
    <t xml:space="preserve"> DISPENSADOR</t>
  </si>
  <si>
    <t>GAVETA DE DEPOSITO LLENA</t>
  </si>
  <si>
    <t>15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</si>
</sst>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4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3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53" fillId="5" borderId="24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2"/>
      <tableStyleElement type="headerRow" dxfId="231"/>
      <tableStyleElement type="totalRow" dxfId="230"/>
      <tableStyleElement type="firstColumn" dxfId="229"/>
      <tableStyleElement type="lastColumn" dxfId="228"/>
      <tableStyleElement type="firstRowStripe" dxfId="227"/>
      <tableStyleElement type="firstColumnStripe" dxfId="2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9"/>
  <sheetViews>
    <sheetView tabSelected="1" zoomScale="85" zoomScaleNormal="85" workbookViewId="0">
      <pane ySplit="4" topLeftCell="A5" activePane="bottomLeft" state="frozen"/>
      <selection pane="bottomLeft" activeCell="D10" sqref="D10"/>
    </sheetView>
  </sheetViews>
  <sheetFormatPr baseColWidth="10" defaultColWidth="25.85546875" defaultRowHeight="15" x14ac:dyDescent="0.25"/>
  <cols>
    <col min="1" max="1" width="27.140625" style="87" bestFit="1" customWidth="1"/>
    <col min="2" max="2" width="20.140625" style="109" bestFit="1" customWidth="1"/>
    <col min="3" max="3" width="17" style="44" customWidth="1"/>
    <col min="4" max="4" width="33.7109375" style="87" customWidth="1"/>
    <col min="5" max="5" width="13.42578125" style="82" customWidth="1"/>
    <col min="6" max="6" width="11.140625" style="45" customWidth="1"/>
    <col min="7" max="7" width="49.140625" style="45" customWidth="1"/>
    <col min="8" max="11" width="5.28515625" style="45" customWidth="1"/>
    <col min="12" max="12" width="51.85546875" style="45" customWidth="1"/>
    <col min="13" max="13" width="20" style="87" customWidth="1"/>
    <col min="14" max="14" width="16.5703125" style="87" customWidth="1"/>
    <col min="15" max="15" width="42.85546875" style="87" customWidth="1"/>
    <col min="16" max="16" width="24.28515625" style="89" customWidth="1"/>
    <col min="17" max="17" width="51.85546875" style="75" bestFit="1" customWidth="1"/>
    <col min="18" max="16384" width="25.85546875" style="43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2582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3335885786</v>
      </c>
      <c r="C5" s="136">
        <v>44329.510706018518</v>
      </c>
      <c r="D5" s="136" t="s">
        <v>2180</v>
      </c>
      <c r="E5" s="124">
        <v>797</v>
      </c>
      <c r="F5" s="147" t="str">
        <f>VLOOKUP(E5,VIP!$A$2:$O13175,2,0)</f>
        <v xml:space="preserve">DRBR797 </v>
      </c>
      <c r="G5" s="134" t="str">
        <f>VLOOKUP(E5,'LISTADO ATM'!$A$2:$B$897,2,0)</f>
        <v>ATM Dirección de Pensiones y Jubilaciones</v>
      </c>
      <c r="H5" s="134" t="str">
        <f>VLOOKUP(E5,VIP!$A$2:$O18038,7,FALSE)</f>
        <v>N/A</v>
      </c>
      <c r="I5" s="134" t="str">
        <f>VLOOKUP(E5,VIP!$A$2:$O10003,8,FALSE)</f>
        <v>N/A</v>
      </c>
      <c r="J5" s="134" t="str">
        <f>VLOOKUP(E5,VIP!$A$2:$O9953,8,FALSE)</f>
        <v>N/A</v>
      </c>
      <c r="K5" s="134" t="str">
        <f>VLOOKUP(E5,VIP!$A$2:$O13527,6,0)</f>
        <v>N/A</v>
      </c>
      <c r="L5" s="125" t="s">
        <v>2576</v>
      </c>
      <c r="M5" s="135" t="s">
        <v>2448</v>
      </c>
      <c r="N5" s="135" t="s">
        <v>2567</v>
      </c>
      <c r="O5" s="134" t="s">
        <v>2457</v>
      </c>
      <c r="P5" s="137"/>
      <c r="Q5" s="135" t="s">
        <v>2245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3335886373</v>
      </c>
      <c r="C6" s="136">
        <v>44329.771620370368</v>
      </c>
      <c r="D6" s="136" t="s">
        <v>2180</v>
      </c>
      <c r="E6" s="124">
        <v>54</v>
      </c>
      <c r="F6" s="147" t="str">
        <f>VLOOKUP(E6,VIP!$A$2:$O13174,2,0)</f>
        <v>DRBR054</v>
      </c>
      <c r="G6" s="134" t="str">
        <f>VLOOKUP(E6,'LISTADO ATM'!$A$2:$B$897,2,0)</f>
        <v xml:space="preserve">ATM Autoservicio Galería 360 </v>
      </c>
      <c r="H6" s="134" t="str">
        <f>VLOOKUP(E6,VIP!$A$2:$O18037,7,FALSE)</f>
        <v>Si</v>
      </c>
      <c r="I6" s="134" t="str">
        <f>VLOOKUP(E6,VIP!$A$2:$O10002,8,FALSE)</f>
        <v>Si</v>
      </c>
      <c r="J6" s="134" t="str">
        <f>VLOOKUP(E6,VIP!$A$2:$O9952,8,FALSE)</f>
        <v>Si</v>
      </c>
      <c r="K6" s="134" t="str">
        <f>VLOOKUP(E6,VIP!$A$2:$O13526,6,0)</f>
        <v>NO</v>
      </c>
      <c r="L6" s="125" t="s">
        <v>2219</v>
      </c>
      <c r="M6" s="135" t="s">
        <v>2448</v>
      </c>
      <c r="N6" s="135" t="s">
        <v>2455</v>
      </c>
      <c r="O6" s="134" t="s">
        <v>2457</v>
      </c>
      <c r="P6" s="137"/>
      <c r="Q6" s="135" t="s">
        <v>2219</v>
      </c>
    </row>
    <row r="7" spans="1:17" s="96" customFormat="1" ht="18" x14ac:dyDescent="0.25">
      <c r="A7" s="134" t="str">
        <f>VLOOKUP(E7,'LISTADO ATM'!$A$2:$C$898,3,0)</f>
        <v>ESTE</v>
      </c>
      <c r="B7" s="129">
        <v>3335886405</v>
      </c>
      <c r="C7" s="136">
        <v>44329.84002314815</v>
      </c>
      <c r="D7" s="136" t="s">
        <v>2474</v>
      </c>
      <c r="E7" s="124">
        <v>912</v>
      </c>
      <c r="F7" s="147" t="str">
        <f>VLOOKUP(E7,VIP!$A$2:$O13181,2,0)</f>
        <v>DRBR973</v>
      </c>
      <c r="G7" s="134" t="str">
        <f>VLOOKUP(E7,'LISTADO ATM'!$A$2:$B$897,2,0)</f>
        <v xml:space="preserve">ATM Oficina San Pedro II </v>
      </c>
      <c r="H7" s="134" t="str">
        <f>VLOOKUP(E7,VIP!$A$2:$O18044,7,FALSE)</f>
        <v>Si</v>
      </c>
      <c r="I7" s="134" t="str">
        <f>VLOOKUP(E7,VIP!$A$2:$O10009,8,FALSE)</f>
        <v>Si</v>
      </c>
      <c r="J7" s="134" t="str">
        <f>VLOOKUP(E7,VIP!$A$2:$O9959,8,FALSE)</f>
        <v>Si</v>
      </c>
      <c r="K7" s="134" t="str">
        <f>VLOOKUP(E7,VIP!$A$2:$O13533,6,0)</f>
        <v>SI</v>
      </c>
      <c r="L7" s="125" t="s">
        <v>2573</v>
      </c>
      <c r="M7" s="135" t="s">
        <v>2448</v>
      </c>
      <c r="N7" s="135" t="s">
        <v>2455</v>
      </c>
      <c r="O7" s="134" t="s">
        <v>2475</v>
      </c>
      <c r="P7" s="137"/>
      <c r="Q7" s="135" t="s">
        <v>2573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3335886406</v>
      </c>
      <c r="C8" s="136">
        <v>44329.842581018522</v>
      </c>
      <c r="D8" s="136" t="s">
        <v>2180</v>
      </c>
      <c r="E8" s="124">
        <v>696</v>
      </c>
      <c r="F8" s="147" t="str">
        <f>VLOOKUP(E8,VIP!$A$2:$O13180,2,0)</f>
        <v>DRBR696</v>
      </c>
      <c r="G8" s="134" t="str">
        <f>VLOOKUP(E8,'LISTADO ATM'!$A$2:$B$897,2,0)</f>
        <v>ATM Olé Jacobo Majluta</v>
      </c>
      <c r="H8" s="134" t="str">
        <f>VLOOKUP(E8,VIP!$A$2:$O18043,7,FALSE)</f>
        <v>Si</v>
      </c>
      <c r="I8" s="134" t="str">
        <f>VLOOKUP(E8,VIP!$A$2:$O10008,8,FALSE)</f>
        <v>Si</v>
      </c>
      <c r="J8" s="134" t="str">
        <f>VLOOKUP(E8,VIP!$A$2:$O9958,8,FALSE)</f>
        <v>Si</v>
      </c>
      <c r="K8" s="134" t="str">
        <f>VLOOKUP(E8,VIP!$A$2:$O13532,6,0)</f>
        <v>NO</v>
      </c>
      <c r="L8" s="125" t="s">
        <v>2219</v>
      </c>
      <c r="M8" s="135" t="s">
        <v>2448</v>
      </c>
      <c r="N8" s="135" t="s">
        <v>2455</v>
      </c>
      <c r="O8" s="134" t="s">
        <v>2457</v>
      </c>
      <c r="P8" s="137"/>
      <c r="Q8" s="135" t="s">
        <v>2219</v>
      </c>
    </row>
    <row r="9" spans="1:17" s="96" customFormat="1" ht="18" x14ac:dyDescent="0.25">
      <c r="A9" s="134" t="str">
        <f>VLOOKUP(E9,'LISTADO ATM'!$A$2:$C$898,3,0)</f>
        <v>ESTE</v>
      </c>
      <c r="B9" s="129">
        <v>3335886410</v>
      </c>
      <c r="C9" s="136">
        <v>44329.847025462965</v>
      </c>
      <c r="D9" s="136" t="s">
        <v>2180</v>
      </c>
      <c r="E9" s="124">
        <v>114</v>
      </c>
      <c r="F9" s="147" t="str">
        <f>VLOOKUP(E9,VIP!$A$2:$O13176,2,0)</f>
        <v>DRBR114</v>
      </c>
      <c r="G9" s="134" t="str">
        <f>VLOOKUP(E9,'LISTADO ATM'!$A$2:$B$897,2,0)</f>
        <v xml:space="preserve">ATM Oficina Hato Mayor </v>
      </c>
      <c r="H9" s="134" t="str">
        <f>VLOOKUP(E9,VIP!$A$2:$O18039,7,FALSE)</f>
        <v>Si</v>
      </c>
      <c r="I9" s="134" t="str">
        <f>VLOOKUP(E9,VIP!$A$2:$O10004,8,FALSE)</f>
        <v>Si</v>
      </c>
      <c r="J9" s="134" t="str">
        <f>VLOOKUP(E9,VIP!$A$2:$O9954,8,FALSE)</f>
        <v>Si</v>
      </c>
      <c r="K9" s="134" t="str">
        <f>VLOOKUP(E9,VIP!$A$2:$O13528,6,0)</f>
        <v>NO</v>
      </c>
      <c r="L9" s="125" t="s">
        <v>2470</v>
      </c>
      <c r="M9" s="135" t="s">
        <v>2448</v>
      </c>
      <c r="N9" s="135" t="s">
        <v>2455</v>
      </c>
      <c r="O9" s="134" t="s">
        <v>2457</v>
      </c>
      <c r="P9" s="137"/>
      <c r="Q9" s="135" t="s">
        <v>2470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3335886415</v>
      </c>
      <c r="C10" s="136">
        <v>44329.860486111109</v>
      </c>
      <c r="D10" s="136" t="s">
        <v>2180</v>
      </c>
      <c r="E10" s="124">
        <v>10</v>
      </c>
      <c r="F10" s="147" t="str">
        <f>VLOOKUP(E10,VIP!$A$2:$O13171,2,0)</f>
        <v>DRBR010</v>
      </c>
      <c r="G10" s="134" t="str">
        <f>VLOOKUP(E10,'LISTADO ATM'!$A$2:$B$897,2,0)</f>
        <v xml:space="preserve">ATM Ministerio Salud Pública </v>
      </c>
      <c r="H10" s="134" t="str">
        <f>VLOOKUP(E10,VIP!$A$2:$O18034,7,FALSE)</f>
        <v>Si</v>
      </c>
      <c r="I10" s="134" t="str">
        <f>VLOOKUP(E10,VIP!$A$2:$O9999,8,FALSE)</f>
        <v>Si</v>
      </c>
      <c r="J10" s="134" t="str">
        <f>VLOOKUP(E10,VIP!$A$2:$O9949,8,FALSE)</f>
        <v>Si</v>
      </c>
      <c r="K10" s="134" t="str">
        <f>VLOOKUP(E10,VIP!$A$2:$O13523,6,0)</f>
        <v>NO</v>
      </c>
      <c r="L10" s="125" t="s">
        <v>2219</v>
      </c>
      <c r="M10" s="135" t="s">
        <v>2448</v>
      </c>
      <c r="N10" s="135" t="s">
        <v>2455</v>
      </c>
      <c r="O10" s="134" t="s">
        <v>2457</v>
      </c>
      <c r="P10" s="137"/>
      <c r="Q10" s="135" t="s">
        <v>2219</v>
      </c>
    </row>
    <row r="11" spans="1:17" s="96" customFormat="1" ht="18" x14ac:dyDescent="0.25">
      <c r="A11" s="134" t="str">
        <f>VLOOKUP(E11,'LISTADO ATM'!$A$2:$C$898,3,0)</f>
        <v>DISTRITO NACIONAL</v>
      </c>
      <c r="B11" s="129">
        <v>3335886571</v>
      </c>
      <c r="C11" s="136">
        <v>44330.368206018517</v>
      </c>
      <c r="D11" s="136" t="s">
        <v>2180</v>
      </c>
      <c r="E11" s="124">
        <v>967</v>
      </c>
      <c r="F11" s="147" t="str">
        <f>VLOOKUP(E11,VIP!$A$2:$O13185,2,0)</f>
        <v>DRBR967</v>
      </c>
      <c r="G11" s="134" t="str">
        <f>VLOOKUP(E11,'LISTADO ATM'!$A$2:$B$897,2,0)</f>
        <v xml:space="preserve">ATM UNP Hiper Olé Autopista Duarte </v>
      </c>
      <c r="H11" s="134" t="str">
        <f>VLOOKUP(E11,VIP!$A$2:$O18048,7,FALSE)</f>
        <v>Si</v>
      </c>
      <c r="I11" s="134" t="str">
        <f>VLOOKUP(E11,VIP!$A$2:$O10013,8,FALSE)</f>
        <v>Si</v>
      </c>
      <c r="J11" s="134" t="str">
        <f>VLOOKUP(E11,VIP!$A$2:$O9963,8,FALSE)</f>
        <v>Si</v>
      </c>
      <c r="K11" s="134" t="str">
        <f>VLOOKUP(E11,VIP!$A$2:$O13537,6,0)</f>
        <v>NO</v>
      </c>
      <c r="L11" s="125" t="s">
        <v>2470</v>
      </c>
      <c r="M11" s="135" t="s">
        <v>2448</v>
      </c>
      <c r="N11" s="135" t="s">
        <v>2455</v>
      </c>
      <c r="O11" s="134" t="s">
        <v>2457</v>
      </c>
      <c r="P11" s="137"/>
      <c r="Q11" s="148" t="s">
        <v>2470</v>
      </c>
    </row>
    <row r="12" spans="1:17" s="96" customFormat="1" ht="18" x14ac:dyDescent="0.25">
      <c r="A12" s="134" t="str">
        <f>VLOOKUP(E12,'LISTADO ATM'!$A$2:$C$898,3,0)</f>
        <v>DISTRITO NACIONAL</v>
      </c>
      <c r="B12" s="129">
        <v>3335886720</v>
      </c>
      <c r="C12" s="136">
        <v>44330.40730324074</v>
      </c>
      <c r="D12" s="136" t="s">
        <v>2451</v>
      </c>
      <c r="E12" s="124">
        <v>684</v>
      </c>
      <c r="F12" s="147" t="str">
        <f>VLOOKUP(E12,VIP!$A$2:$O13178,2,0)</f>
        <v>DRBR684</v>
      </c>
      <c r="G12" s="134" t="str">
        <f>VLOOKUP(E12,'LISTADO ATM'!$A$2:$B$897,2,0)</f>
        <v>ATM Estación Texaco Prolongación 27 Febrero</v>
      </c>
      <c r="H12" s="134" t="str">
        <f>VLOOKUP(E12,VIP!$A$2:$O18041,7,FALSE)</f>
        <v>NO</v>
      </c>
      <c r="I12" s="134" t="str">
        <f>VLOOKUP(E12,VIP!$A$2:$O10006,8,FALSE)</f>
        <v>NO</v>
      </c>
      <c r="J12" s="134" t="str">
        <f>VLOOKUP(E12,VIP!$A$2:$O9956,8,FALSE)</f>
        <v>NO</v>
      </c>
      <c r="K12" s="134" t="str">
        <f>VLOOKUP(E12,VIP!$A$2:$O13530,6,0)</f>
        <v>NO</v>
      </c>
      <c r="L12" s="125" t="s">
        <v>2219</v>
      </c>
      <c r="M12" s="135" t="s">
        <v>2448</v>
      </c>
      <c r="N12" s="135" t="s">
        <v>2455</v>
      </c>
      <c r="O12" s="134" t="s">
        <v>2456</v>
      </c>
      <c r="P12" s="137"/>
      <c r="Q12" s="148" t="s">
        <v>2219</v>
      </c>
    </row>
    <row r="13" spans="1:17" s="96" customFormat="1" ht="18" x14ac:dyDescent="0.25">
      <c r="A13" s="134" t="str">
        <f>VLOOKUP(E13,'LISTADO ATM'!$A$2:$C$898,3,0)</f>
        <v>DISTRITO NACIONAL</v>
      </c>
      <c r="B13" s="129">
        <v>3335886838</v>
      </c>
      <c r="C13" s="136">
        <v>44330.435532407406</v>
      </c>
      <c r="D13" s="136" t="s">
        <v>2180</v>
      </c>
      <c r="E13" s="124">
        <v>685</v>
      </c>
      <c r="F13" s="147" t="str">
        <f>VLOOKUP(E13,VIP!$A$2:$O13184,2,0)</f>
        <v>DRBR685</v>
      </c>
      <c r="G13" s="134" t="str">
        <f>VLOOKUP(E13,'LISTADO ATM'!$A$2:$B$897,2,0)</f>
        <v>ATM Autoservicio UASD</v>
      </c>
      <c r="H13" s="134" t="str">
        <f>VLOOKUP(E13,VIP!$A$2:$O18047,7,FALSE)</f>
        <v>NO</v>
      </c>
      <c r="I13" s="134" t="str">
        <f>VLOOKUP(E13,VIP!$A$2:$O10012,8,FALSE)</f>
        <v>SI</v>
      </c>
      <c r="J13" s="134" t="str">
        <f>VLOOKUP(E13,VIP!$A$2:$O9962,8,FALSE)</f>
        <v>SI</v>
      </c>
      <c r="K13" s="134" t="str">
        <f>VLOOKUP(E13,VIP!$A$2:$O13536,6,0)</f>
        <v>NO</v>
      </c>
      <c r="L13" s="125" t="s">
        <v>2219</v>
      </c>
      <c r="M13" s="135" t="s">
        <v>2448</v>
      </c>
      <c r="N13" s="135" t="s">
        <v>2455</v>
      </c>
      <c r="O13" s="134" t="s">
        <v>2457</v>
      </c>
      <c r="P13" s="137"/>
      <c r="Q13" s="148" t="s">
        <v>2219</v>
      </c>
    </row>
    <row r="14" spans="1:17" s="96" customFormat="1" ht="18" x14ac:dyDescent="0.25">
      <c r="A14" s="134" t="str">
        <f>VLOOKUP(E14,'LISTADO ATM'!$A$2:$C$898,3,0)</f>
        <v>DISTRITO NACIONAL</v>
      </c>
      <c r="B14" s="129">
        <v>3335886840</v>
      </c>
      <c r="C14" s="136">
        <v>44330.436608796299</v>
      </c>
      <c r="D14" s="136" t="s">
        <v>2180</v>
      </c>
      <c r="E14" s="124">
        <v>835</v>
      </c>
      <c r="F14" s="147" t="str">
        <f>VLOOKUP(E14,VIP!$A$2:$O13183,2,0)</f>
        <v>DRBR835</v>
      </c>
      <c r="G14" s="134" t="str">
        <f>VLOOKUP(E14,'LISTADO ATM'!$A$2:$B$897,2,0)</f>
        <v xml:space="preserve">ATM UNP Megacentro </v>
      </c>
      <c r="H14" s="134" t="str">
        <f>VLOOKUP(E14,VIP!$A$2:$O18046,7,FALSE)</f>
        <v>Si</v>
      </c>
      <c r="I14" s="134" t="str">
        <f>VLOOKUP(E14,VIP!$A$2:$O10011,8,FALSE)</f>
        <v>Si</v>
      </c>
      <c r="J14" s="134" t="str">
        <f>VLOOKUP(E14,VIP!$A$2:$O9961,8,FALSE)</f>
        <v>Si</v>
      </c>
      <c r="K14" s="134" t="str">
        <f>VLOOKUP(E14,VIP!$A$2:$O13535,6,0)</f>
        <v>SI</v>
      </c>
      <c r="L14" s="125" t="s">
        <v>2421</v>
      </c>
      <c r="M14" s="135" t="s">
        <v>2448</v>
      </c>
      <c r="N14" s="135" t="s">
        <v>2455</v>
      </c>
      <c r="O14" s="134" t="s">
        <v>2457</v>
      </c>
      <c r="P14" s="137"/>
      <c r="Q14" s="148" t="s">
        <v>2421</v>
      </c>
    </row>
    <row r="15" spans="1:17" s="96" customFormat="1" ht="18" x14ac:dyDescent="0.25">
      <c r="A15" s="134" t="str">
        <f>VLOOKUP(E15,'LISTADO ATM'!$A$2:$C$898,3,0)</f>
        <v>ESTE</v>
      </c>
      <c r="B15" s="129">
        <v>3335886982</v>
      </c>
      <c r="C15" s="136">
        <v>44330.470138888886</v>
      </c>
      <c r="D15" s="136" t="s">
        <v>2474</v>
      </c>
      <c r="E15" s="124">
        <v>16</v>
      </c>
      <c r="F15" s="147" t="str">
        <f>VLOOKUP(E15,VIP!$A$2:$O13208,2,0)</f>
        <v>DRBR046</v>
      </c>
      <c r="G15" s="134" t="str">
        <f>VLOOKUP(E15,'LISTADO ATM'!$A$2:$B$897,2,0)</f>
        <v>ATM Estación Texaco Sabana de la Mar</v>
      </c>
      <c r="H15" s="134" t="str">
        <f>VLOOKUP(E15,VIP!$A$2:$O18071,7,FALSE)</f>
        <v>Si</v>
      </c>
      <c r="I15" s="134" t="str">
        <f>VLOOKUP(E15,VIP!$A$2:$O10036,8,FALSE)</f>
        <v>Si</v>
      </c>
      <c r="J15" s="134" t="str">
        <f>VLOOKUP(E15,VIP!$A$2:$O9986,8,FALSE)</f>
        <v>Si</v>
      </c>
      <c r="K15" s="134" t="str">
        <f>VLOOKUP(E15,VIP!$A$2:$O13560,6,0)</f>
        <v>NO</v>
      </c>
      <c r="L15" s="125" t="s">
        <v>2418</v>
      </c>
      <c r="M15" s="135" t="s">
        <v>2448</v>
      </c>
      <c r="N15" s="135" t="s">
        <v>2455</v>
      </c>
      <c r="O15" s="134" t="s">
        <v>2475</v>
      </c>
      <c r="P15" s="137"/>
      <c r="Q15" s="148" t="s">
        <v>2418</v>
      </c>
    </row>
    <row r="16" spans="1:17" s="96" customFormat="1" ht="18" x14ac:dyDescent="0.25">
      <c r="A16" s="134" t="str">
        <f>VLOOKUP(E16,'LISTADO ATM'!$A$2:$C$898,3,0)</f>
        <v>DISTRITO NACIONAL</v>
      </c>
      <c r="B16" s="129">
        <v>3335887009</v>
      </c>
      <c r="C16" s="136">
        <v>44330.48097222222</v>
      </c>
      <c r="D16" s="136" t="s">
        <v>2180</v>
      </c>
      <c r="E16" s="124">
        <v>610</v>
      </c>
      <c r="F16" s="147" t="str">
        <f>VLOOKUP(E16,VIP!$A$2:$O13206,2,0)</f>
        <v>DRBR610</v>
      </c>
      <c r="G16" s="134" t="str">
        <f>VLOOKUP(E16,'LISTADO ATM'!$A$2:$B$897,2,0)</f>
        <v xml:space="preserve">ATM EDEESTE </v>
      </c>
      <c r="H16" s="134" t="str">
        <f>VLOOKUP(E16,VIP!$A$2:$O18069,7,FALSE)</f>
        <v>Si</v>
      </c>
      <c r="I16" s="134" t="str">
        <f>VLOOKUP(E16,VIP!$A$2:$O10034,8,FALSE)</f>
        <v>Si</v>
      </c>
      <c r="J16" s="134" t="str">
        <f>VLOOKUP(E16,VIP!$A$2:$O9984,8,FALSE)</f>
        <v>Si</v>
      </c>
      <c r="K16" s="134" t="str">
        <f>VLOOKUP(E16,VIP!$A$2:$O13558,6,0)</f>
        <v>NO</v>
      </c>
      <c r="L16" s="125" t="s">
        <v>2219</v>
      </c>
      <c r="M16" s="135" t="s">
        <v>2448</v>
      </c>
      <c r="N16" s="135" t="s">
        <v>2455</v>
      </c>
      <c r="O16" s="134" t="s">
        <v>2457</v>
      </c>
      <c r="P16" s="137"/>
      <c r="Q16" s="148" t="s">
        <v>2219</v>
      </c>
    </row>
    <row r="17" spans="1:17" s="96" customFormat="1" ht="18" x14ac:dyDescent="0.25">
      <c r="A17" s="134" t="str">
        <f>VLOOKUP(E17,'LISTADO ATM'!$A$2:$C$898,3,0)</f>
        <v>DISTRITO NACIONAL</v>
      </c>
      <c r="B17" s="129">
        <v>3335887011</v>
      </c>
      <c r="C17" s="136">
        <v>44330.481712962966</v>
      </c>
      <c r="D17" s="136" t="s">
        <v>2180</v>
      </c>
      <c r="E17" s="124">
        <v>162</v>
      </c>
      <c r="F17" s="147" t="str">
        <f>VLOOKUP(E17,VIP!$A$2:$O13205,2,0)</f>
        <v>DRBR162</v>
      </c>
      <c r="G17" s="134" t="str">
        <f>VLOOKUP(E17,'LISTADO ATM'!$A$2:$B$897,2,0)</f>
        <v xml:space="preserve">ATM Oficina Tiradentes I </v>
      </c>
      <c r="H17" s="134" t="str">
        <f>VLOOKUP(E17,VIP!$A$2:$O18068,7,FALSE)</f>
        <v>Si</v>
      </c>
      <c r="I17" s="134" t="str">
        <f>VLOOKUP(E17,VIP!$A$2:$O10033,8,FALSE)</f>
        <v>Si</v>
      </c>
      <c r="J17" s="134" t="str">
        <f>VLOOKUP(E17,VIP!$A$2:$O9983,8,FALSE)</f>
        <v>Si</v>
      </c>
      <c r="K17" s="134" t="str">
        <f>VLOOKUP(E17,VIP!$A$2:$O13557,6,0)</f>
        <v>NO</v>
      </c>
      <c r="L17" s="125" t="s">
        <v>2219</v>
      </c>
      <c r="M17" s="135" t="s">
        <v>2448</v>
      </c>
      <c r="N17" s="135" t="s">
        <v>2455</v>
      </c>
      <c r="O17" s="134" t="s">
        <v>2457</v>
      </c>
      <c r="P17" s="137"/>
      <c r="Q17" s="148" t="s">
        <v>2219</v>
      </c>
    </row>
    <row r="18" spans="1:17" s="96" customFormat="1" ht="18" x14ac:dyDescent="0.25">
      <c r="A18" s="134" t="str">
        <f>VLOOKUP(E18,'LISTADO ATM'!$A$2:$C$898,3,0)</f>
        <v>DISTRITO NACIONAL</v>
      </c>
      <c r="B18" s="129">
        <v>3335887113</v>
      </c>
      <c r="C18" s="136">
        <v>44330.515439814815</v>
      </c>
      <c r="D18" s="136" t="s">
        <v>2180</v>
      </c>
      <c r="E18" s="124">
        <v>238</v>
      </c>
      <c r="F18" s="147" t="str">
        <f>VLOOKUP(E18,VIP!$A$2:$O13198,2,0)</f>
        <v>DRBR238</v>
      </c>
      <c r="G18" s="134" t="str">
        <f>VLOOKUP(E18,'LISTADO ATM'!$A$2:$B$897,2,0)</f>
        <v xml:space="preserve">ATM Multicentro La Sirena Charles de Gaulle </v>
      </c>
      <c r="H18" s="134" t="str">
        <f>VLOOKUP(E18,VIP!$A$2:$O18061,7,FALSE)</f>
        <v>Si</v>
      </c>
      <c r="I18" s="134" t="str">
        <f>VLOOKUP(E18,VIP!$A$2:$O10026,8,FALSE)</f>
        <v>Si</v>
      </c>
      <c r="J18" s="134" t="str">
        <f>VLOOKUP(E18,VIP!$A$2:$O9976,8,FALSE)</f>
        <v>Si</v>
      </c>
      <c r="K18" s="134" t="str">
        <f>VLOOKUP(E18,VIP!$A$2:$O13550,6,0)</f>
        <v>No</v>
      </c>
      <c r="L18" s="125" t="s">
        <v>2470</v>
      </c>
      <c r="M18" s="135" t="s">
        <v>2448</v>
      </c>
      <c r="N18" s="135" t="s">
        <v>2455</v>
      </c>
      <c r="O18" s="134" t="s">
        <v>2457</v>
      </c>
      <c r="P18" s="137"/>
      <c r="Q18" s="148" t="s">
        <v>2470</v>
      </c>
    </row>
    <row r="19" spans="1:17" s="96" customFormat="1" ht="18" x14ac:dyDescent="0.25">
      <c r="A19" s="134" t="str">
        <f>VLOOKUP(E19,'LISTADO ATM'!$A$2:$C$898,3,0)</f>
        <v>SUR</v>
      </c>
      <c r="B19" s="129">
        <v>3335887120</v>
      </c>
      <c r="C19" s="136">
        <v>44330.517361111109</v>
      </c>
      <c r="D19" s="136" t="s">
        <v>2180</v>
      </c>
      <c r="E19" s="124">
        <v>249</v>
      </c>
      <c r="F19" s="147" t="str">
        <f>VLOOKUP(E19,VIP!$A$2:$O13195,2,0)</f>
        <v>DRBR249</v>
      </c>
      <c r="G19" s="134" t="str">
        <f>VLOOKUP(E19,'LISTADO ATM'!$A$2:$B$897,2,0)</f>
        <v xml:space="preserve">ATM Banco Agrícola Neiba </v>
      </c>
      <c r="H19" s="134" t="str">
        <f>VLOOKUP(E19,VIP!$A$2:$O18058,7,FALSE)</f>
        <v>Si</v>
      </c>
      <c r="I19" s="134" t="str">
        <f>VLOOKUP(E19,VIP!$A$2:$O10023,8,FALSE)</f>
        <v>Si</v>
      </c>
      <c r="J19" s="134" t="str">
        <f>VLOOKUP(E19,VIP!$A$2:$O9973,8,FALSE)</f>
        <v>Si</v>
      </c>
      <c r="K19" s="134" t="str">
        <f>VLOOKUP(E19,VIP!$A$2:$O13547,6,0)</f>
        <v>NO</v>
      </c>
      <c r="L19" s="125" t="s">
        <v>2219</v>
      </c>
      <c r="M19" s="135" t="s">
        <v>2448</v>
      </c>
      <c r="N19" s="135" t="s">
        <v>2455</v>
      </c>
      <c r="O19" s="134" t="s">
        <v>2457</v>
      </c>
      <c r="P19" s="137"/>
      <c r="Q19" s="148" t="s">
        <v>2219</v>
      </c>
    </row>
    <row r="20" spans="1:17" s="96" customFormat="1" ht="18" x14ac:dyDescent="0.25">
      <c r="A20" s="134" t="str">
        <f>VLOOKUP(E20,'LISTADO ATM'!$A$2:$C$898,3,0)</f>
        <v>DISTRITO NACIONAL</v>
      </c>
      <c r="B20" s="129">
        <v>3335887124</v>
      </c>
      <c r="C20" s="136">
        <v>44330.518449074072</v>
      </c>
      <c r="D20" s="136" t="s">
        <v>2180</v>
      </c>
      <c r="E20" s="124">
        <v>792</v>
      </c>
      <c r="F20" s="147" t="str">
        <f>VLOOKUP(E20,VIP!$A$2:$O13193,2,0)</f>
        <v>DRBR792</v>
      </c>
      <c r="G20" s="134" t="str">
        <f>VLOOKUP(E20,'LISTADO ATM'!$A$2:$B$897,2,0)</f>
        <v>ATM Hospital Salvador de Gautier</v>
      </c>
      <c r="H20" s="134" t="str">
        <f>VLOOKUP(E20,VIP!$A$2:$O18056,7,FALSE)</f>
        <v>Si</v>
      </c>
      <c r="I20" s="134" t="str">
        <f>VLOOKUP(E20,VIP!$A$2:$O10021,8,FALSE)</f>
        <v>Si</v>
      </c>
      <c r="J20" s="134" t="str">
        <f>VLOOKUP(E20,VIP!$A$2:$O9971,8,FALSE)</f>
        <v>Si</v>
      </c>
      <c r="K20" s="134" t="str">
        <f>VLOOKUP(E20,VIP!$A$2:$O13545,6,0)</f>
        <v>NO</v>
      </c>
      <c r="L20" s="125" t="s">
        <v>2245</v>
      </c>
      <c r="M20" s="135" t="s">
        <v>2448</v>
      </c>
      <c r="N20" s="135" t="s">
        <v>2455</v>
      </c>
      <c r="O20" s="134" t="s">
        <v>2457</v>
      </c>
      <c r="P20" s="137"/>
      <c r="Q20" s="148" t="s">
        <v>2245</v>
      </c>
    </row>
    <row r="21" spans="1:17" s="96" customFormat="1" ht="18" x14ac:dyDescent="0.25">
      <c r="A21" s="134" t="str">
        <f>VLOOKUP(E21,'LISTADO ATM'!$A$2:$C$898,3,0)</f>
        <v>DISTRITO NACIONAL</v>
      </c>
      <c r="B21" s="129">
        <v>3335887202</v>
      </c>
      <c r="C21" s="136">
        <v>44330.567280092589</v>
      </c>
      <c r="D21" s="136" t="s">
        <v>2180</v>
      </c>
      <c r="E21" s="124">
        <v>919</v>
      </c>
      <c r="F21" s="147" t="str">
        <f>VLOOKUP(E21,VIP!$A$2:$O13204,2,0)</f>
        <v>DRBR16F</v>
      </c>
      <c r="G21" s="134" t="str">
        <f>VLOOKUP(E21,'LISTADO ATM'!$A$2:$B$897,2,0)</f>
        <v xml:space="preserve">ATM S/M La Cadena Sarasota </v>
      </c>
      <c r="H21" s="134" t="str">
        <f>VLOOKUP(E21,VIP!$A$2:$O18067,7,FALSE)</f>
        <v>Si</v>
      </c>
      <c r="I21" s="134" t="str">
        <f>VLOOKUP(E21,VIP!$A$2:$O10032,8,FALSE)</f>
        <v>Si</v>
      </c>
      <c r="J21" s="134" t="str">
        <f>VLOOKUP(E21,VIP!$A$2:$O9982,8,FALSE)</f>
        <v>Si</v>
      </c>
      <c r="K21" s="134" t="str">
        <f>VLOOKUP(E21,VIP!$A$2:$O13556,6,0)</f>
        <v>SI</v>
      </c>
      <c r="L21" s="125" t="s">
        <v>2219</v>
      </c>
      <c r="M21" s="135" t="s">
        <v>2448</v>
      </c>
      <c r="N21" s="135" t="s">
        <v>2567</v>
      </c>
      <c r="O21" s="134" t="s">
        <v>2457</v>
      </c>
      <c r="P21" s="137"/>
      <c r="Q21" s="148" t="s">
        <v>2219</v>
      </c>
    </row>
    <row r="22" spans="1:17" s="96" customFormat="1" ht="18" x14ac:dyDescent="0.25">
      <c r="A22" s="134" t="str">
        <f>VLOOKUP(E22,'LISTADO ATM'!$A$2:$C$898,3,0)</f>
        <v>DISTRITO NACIONAL</v>
      </c>
      <c r="B22" s="129">
        <v>3335887208</v>
      </c>
      <c r="C22" s="136">
        <v>44330.568958333337</v>
      </c>
      <c r="D22" s="136" t="s">
        <v>2180</v>
      </c>
      <c r="E22" s="124">
        <v>35</v>
      </c>
      <c r="F22" s="147" t="str">
        <f>VLOOKUP(E22,VIP!$A$2:$O13202,2,0)</f>
        <v>DRBR035</v>
      </c>
      <c r="G22" s="134" t="str">
        <f>VLOOKUP(E22,'LISTADO ATM'!$A$2:$B$897,2,0)</f>
        <v xml:space="preserve">ATM Dirección General de Aduanas I </v>
      </c>
      <c r="H22" s="134" t="str">
        <f>VLOOKUP(E22,VIP!$A$2:$O18065,7,FALSE)</f>
        <v>Si</v>
      </c>
      <c r="I22" s="134" t="str">
        <f>VLOOKUP(E22,VIP!$A$2:$O10030,8,FALSE)</f>
        <v>Si</v>
      </c>
      <c r="J22" s="134" t="str">
        <f>VLOOKUP(E22,VIP!$A$2:$O9980,8,FALSE)</f>
        <v>Si</v>
      </c>
      <c r="K22" s="134" t="str">
        <f>VLOOKUP(E22,VIP!$A$2:$O13554,6,0)</f>
        <v>NO</v>
      </c>
      <c r="L22" s="125" t="s">
        <v>2219</v>
      </c>
      <c r="M22" s="135" t="s">
        <v>2448</v>
      </c>
      <c r="N22" s="135" t="s">
        <v>2567</v>
      </c>
      <c r="O22" s="134" t="s">
        <v>2457</v>
      </c>
      <c r="P22" s="137"/>
      <c r="Q22" s="148" t="s">
        <v>2219</v>
      </c>
    </row>
    <row r="23" spans="1:17" s="96" customFormat="1" ht="18" x14ac:dyDescent="0.25">
      <c r="A23" s="134" t="str">
        <f>VLOOKUP(E23,'LISTADO ATM'!$A$2:$C$898,3,0)</f>
        <v>DISTRITO NACIONAL</v>
      </c>
      <c r="B23" s="129">
        <v>3335887230</v>
      </c>
      <c r="C23" s="136">
        <v>44330.582812499997</v>
      </c>
      <c r="D23" s="136" t="s">
        <v>2451</v>
      </c>
      <c r="E23" s="124">
        <v>563</v>
      </c>
      <c r="F23" s="147" t="str">
        <f>VLOOKUP(E23,VIP!$A$2:$O13201,2,0)</f>
        <v>DRBR233</v>
      </c>
      <c r="G23" s="134" t="str">
        <f>VLOOKUP(E23,'LISTADO ATM'!$A$2:$B$897,2,0)</f>
        <v xml:space="preserve">ATM Base Aérea San Isidro </v>
      </c>
      <c r="H23" s="134" t="str">
        <f>VLOOKUP(E23,VIP!$A$2:$O18064,7,FALSE)</f>
        <v>Si</v>
      </c>
      <c r="I23" s="134" t="str">
        <f>VLOOKUP(E23,VIP!$A$2:$O10029,8,FALSE)</f>
        <v>Si</v>
      </c>
      <c r="J23" s="134" t="str">
        <f>VLOOKUP(E23,VIP!$A$2:$O9979,8,FALSE)</f>
        <v>Si</v>
      </c>
      <c r="K23" s="134" t="str">
        <f>VLOOKUP(E23,VIP!$A$2:$O13553,6,0)</f>
        <v>NO</v>
      </c>
      <c r="L23" s="125" t="s">
        <v>2444</v>
      </c>
      <c r="M23" s="135" t="s">
        <v>2448</v>
      </c>
      <c r="N23" s="135" t="s">
        <v>2455</v>
      </c>
      <c r="O23" s="134" t="s">
        <v>2456</v>
      </c>
      <c r="P23" s="137"/>
      <c r="Q23" s="148" t="s">
        <v>2444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3335887260</v>
      </c>
      <c r="C24" s="136">
        <v>44330.591458333336</v>
      </c>
      <c r="D24" s="136" t="s">
        <v>2180</v>
      </c>
      <c r="E24" s="124">
        <v>183</v>
      </c>
      <c r="F24" s="147" t="str">
        <f>VLOOKUP(E24,VIP!$A$2:$O13200,2,0)</f>
        <v>DRBR183</v>
      </c>
      <c r="G24" s="134" t="str">
        <f>VLOOKUP(E24,'LISTADO ATM'!$A$2:$B$897,2,0)</f>
        <v>ATM Estación Nativa Km. 22 Aut. Duarte.</v>
      </c>
      <c r="H24" s="134" t="str">
        <f>VLOOKUP(E24,VIP!$A$2:$O18063,7,FALSE)</f>
        <v>N/A</v>
      </c>
      <c r="I24" s="134" t="str">
        <f>VLOOKUP(E24,VIP!$A$2:$O10028,8,FALSE)</f>
        <v>N/A</v>
      </c>
      <c r="J24" s="134" t="str">
        <f>VLOOKUP(E24,VIP!$A$2:$O9978,8,FALSE)</f>
        <v>N/A</v>
      </c>
      <c r="K24" s="134" t="str">
        <f>VLOOKUP(E24,VIP!$A$2:$O13552,6,0)</f>
        <v>N/A</v>
      </c>
      <c r="L24" s="125" t="s">
        <v>2470</v>
      </c>
      <c r="M24" s="135" t="s">
        <v>2448</v>
      </c>
      <c r="N24" s="135" t="s">
        <v>2455</v>
      </c>
      <c r="O24" s="134" t="s">
        <v>2457</v>
      </c>
      <c r="P24" s="137"/>
      <c r="Q24" s="148" t="s">
        <v>2470</v>
      </c>
    </row>
    <row r="25" spans="1:17" s="96" customFormat="1" ht="18" x14ac:dyDescent="0.25">
      <c r="A25" s="134" t="str">
        <f>VLOOKUP(E25,'LISTADO ATM'!$A$2:$C$898,3,0)</f>
        <v>NORTE</v>
      </c>
      <c r="B25" s="129">
        <v>3335887262</v>
      </c>
      <c r="C25" s="136">
        <v>44330.593194444446</v>
      </c>
      <c r="D25" s="136" t="s">
        <v>2181</v>
      </c>
      <c r="E25" s="124">
        <v>747</v>
      </c>
      <c r="F25" s="147" t="str">
        <f>VLOOKUP(E25,VIP!$A$2:$O13199,2,0)</f>
        <v>DRBR200</v>
      </c>
      <c r="G25" s="134" t="str">
        <f>VLOOKUP(E25,'LISTADO ATM'!$A$2:$B$897,2,0)</f>
        <v xml:space="preserve">ATM Club BR (Santiago) </v>
      </c>
      <c r="H25" s="134" t="str">
        <f>VLOOKUP(E25,VIP!$A$2:$O18062,7,FALSE)</f>
        <v>Si</v>
      </c>
      <c r="I25" s="134" t="str">
        <f>VLOOKUP(E25,VIP!$A$2:$O10027,8,FALSE)</f>
        <v>Si</v>
      </c>
      <c r="J25" s="134" t="str">
        <f>VLOOKUP(E25,VIP!$A$2:$O9977,8,FALSE)</f>
        <v>Si</v>
      </c>
      <c r="K25" s="134" t="str">
        <f>VLOOKUP(E25,VIP!$A$2:$O13551,6,0)</f>
        <v>SI</v>
      </c>
      <c r="L25" s="125" t="s">
        <v>2245</v>
      </c>
      <c r="M25" s="135" t="s">
        <v>2448</v>
      </c>
      <c r="N25" s="135" t="s">
        <v>2455</v>
      </c>
      <c r="O25" s="134" t="s">
        <v>2577</v>
      </c>
      <c r="P25" s="137"/>
      <c r="Q25" s="148" t="s">
        <v>2245</v>
      </c>
    </row>
    <row r="26" spans="1:17" s="96" customFormat="1" ht="18" x14ac:dyDescent="0.25">
      <c r="A26" s="134" t="str">
        <f>VLOOKUP(E26,'LISTADO ATM'!$A$2:$C$898,3,0)</f>
        <v>NORTE</v>
      </c>
      <c r="B26" s="129">
        <v>3335887268</v>
      </c>
      <c r="C26" s="136">
        <v>44330.597997685189</v>
      </c>
      <c r="D26" s="136" t="s">
        <v>2578</v>
      </c>
      <c r="E26" s="124">
        <v>799</v>
      </c>
      <c r="F26" s="147" t="str">
        <f>VLOOKUP(E26,VIP!$A$2:$O13196,2,0)</f>
        <v>DRBR799</v>
      </c>
      <c r="G26" s="134" t="str">
        <f>VLOOKUP(E26,'LISTADO ATM'!$A$2:$B$897,2,0)</f>
        <v xml:space="preserve">ATM Clínica Corominas (Santiago) </v>
      </c>
      <c r="H26" s="134" t="str">
        <f>VLOOKUP(E26,VIP!$A$2:$O18059,7,FALSE)</f>
        <v>Si</v>
      </c>
      <c r="I26" s="134" t="str">
        <f>VLOOKUP(E26,VIP!$A$2:$O10024,8,FALSE)</f>
        <v>Si</v>
      </c>
      <c r="J26" s="134" t="str">
        <f>VLOOKUP(E26,VIP!$A$2:$O9974,8,FALSE)</f>
        <v>Si</v>
      </c>
      <c r="K26" s="134" t="str">
        <f>VLOOKUP(E26,VIP!$A$2:$O13548,6,0)</f>
        <v>NO</v>
      </c>
      <c r="L26" s="125" t="s">
        <v>2444</v>
      </c>
      <c r="M26" s="135" t="s">
        <v>2448</v>
      </c>
      <c r="N26" s="135" t="s">
        <v>2455</v>
      </c>
      <c r="O26" s="134" t="s">
        <v>2579</v>
      </c>
      <c r="P26" s="137"/>
      <c r="Q26" s="148" t="s">
        <v>2444</v>
      </c>
    </row>
    <row r="27" spans="1:17" s="96" customFormat="1" ht="18" x14ac:dyDescent="0.25">
      <c r="A27" s="134" t="str">
        <f>VLOOKUP(E27,'LISTADO ATM'!$A$2:$C$898,3,0)</f>
        <v>DISTRITO NACIONAL</v>
      </c>
      <c r="B27" s="129">
        <v>3335887279</v>
      </c>
      <c r="C27" s="136">
        <v>44330.600046296298</v>
      </c>
      <c r="D27" s="136" t="s">
        <v>2451</v>
      </c>
      <c r="E27" s="124">
        <v>949</v>
      </c>
      <c r="F27" s="147" t="str">
        <f>VLOOKUP(E27,VIP!$A$2:$O13195,2,0)</f>
        <v>DRBR23D</v>
      </c>
      <c r="G27" s="134" t="str">
        <f>VLOOKUP(E27,'LISTADO ATM'!$A$2:$B$897,2,0)</f>
        <v xml:space="preserve">ATM S/M Bravo San Isidro Coral Mall </v>
      </c>
      <c r="H27" s="134" t="str">
        <f>VLOOKUP(E27,VIP!$A$2:$O18058,7,FALSE)</f>
        <v>Si</v>
      </c>
      <c r="I27" s="134" t="str">
        <f>VLOOKUP(E27,VIP!$A$2:$O10023,8,FALSE)</f>
        <v>No</v>
      </c>
      <c r="J27" s="134" t="str">
        <f>VLOOKUP(E27,VIP!$A$2:$O9973,8,FALSE)</f>
        <v>No</v>
      </c>
      <c r="K27" s="134" t="str">
        <f>VLOOKUP(E27,VIP!$A$2:$O13547,6,0)</f>
        <v>NO</v>
      </c>
      <c r="L27" s="125" t="s">
        <v>2418</v>
      </c>
      <c r="M27" s="135" t="s">
        <v>2448</v>
      </c>
      <c r="N27" s="135" t="s">
        <v>2455</v>
      </c>
      <c r="O27" s="134" t="s">
        <v>2456</v>
      </c>
      <c r="P27" s="137"/>
      <c r="Q27" s="148" t="s">
        <v>2418</v>
      </c>
    </row>
    <row r="28" spans="1:17" s="96" customFormat="1" ht="18" x14ac:dyDescent="0.25">
      <c r="A28" s="134" t="str">
        <f>VLOOKUP(E28,'LISTADO ATM'!$A$2:$C$898,3,0)</f>
        <v>DISTRITO NACIONAL</v>
      </c>
      <c r="B28" s="129">
        <v>3335887289</v>
      </c>
      <c r="C28" s="136">
        <v>44330.601643518516</v>
      </c>
      <c r="D28" s="136" t="s">
        <v>2180</v>
      </c>
      <c r="E28" s="124">
        <v>719</v>
      </c>
      <c r="F28" s="147" t="str">
        <f>VLOOKUP(E28,VIP!$A$2:$O13194,2,0)</f>
        <v>DRBR419</v>
      </c>
      <c r="G28" s="134" t="str">
        <f>VLOOKUP(E28,'LISTADO ATM'!$A$2:$B$897,2,0)</f>
        <v xml:space="preserve">ATM Ayuntamiento Municipal San Luís </v>
      </c>
      <c r="H28" s="134" t="str">
        <f>VLOOKUP(E28,VIP!$A$2:$O18057,7,FALSE)</f>
        <v>Si</v>
      </c>
      <c r="I28" s="134" t="str">
        <f>VLOOKUP(E28,VIP!$A$2:$O10022,8,FALSE)</f>
        <v>Si</v>
      </c>
      <c r="J28" s="134" t="str">
        <f>VLOOKUP(E28,VIP!$A$2:$O9972,8,FALSE)</f>
        <v>Si</v>
      </c>
      <c r="K28" s="134" t="str">
        <f>VLOOKUP(E28,VIP!$A$2:$O13546,6,0)</f>
        <v>NO</v>
      </c>
      <c r="L28" s="125" t="s">
        <v>2426</v>
      </c>
      <c r="M28" s="135" t="s">
        <v>2448</v>
      </c>
      <c r="N28" s="135" t="s">
        <v>2455</v>
      </c>
      <c r="O28" s="134" t="s">
        <v>2457</v>
      </c>
      <c r="P28" s="137"/>
      <c r="Q28" s="148" t="s">
        <v>2426</v>
      </c>
    </row>
    <row r="29" spans="1:17" s="96" customFormat="1" ht="18" x14ac:dyDescent="0.25">
      <c r="A29" s="134" t="str">
        <f>VLOOKUP(E29,'LISTADO ATM'!$A$2:$C$898,3,0)</f>
        <v>DISTRITO NACIONAL</v>
      </c>
      <c r="B29" s="129">
        <v>3335887331</v>
      </c>
      <c r="C29" s="136">
        <v>44330.617800925924</v>
      </c>
      <c r="D29" s="136" t="s">
        <v>2180</v>
      </c>
      <c r="E29" s="124">
        <v>225</v>
      </c>
      <c r="F29" s="147" t="str">
        <f>VLOOKUP(E29,VIP!$A$2:$O13200,2,0)</f>
        <v>DRBR225</v>
      </c>
      <c r="G29" s="134" t="str">
        <f>VLOOKUP(E29,'LISTADO ATM'!$A$2:$B$897,2,0)</f>
        <v xml:space="preserve">ATM S/M Nacional Arroyo Hondo </v>
      </c>
      <c r="H29" s="134" t="str">
        <f>VLOOKUP(E29,VIP!$A$2:$O18063,7,FALSE)</f>
        <v>Si</v>
      </c>
      <c r="I29" s="134" t="str">
        <f>VLOOKUP(E29,VIP!$A$2:$O10028,8,FALSE)</f>
        <v>Si</v>
      </c>
      <c r="J29" s="134" t="str">
        <f>VLOOKUP(E29,VIP!$A$2:$O9978,8,FALSE)</f>
        <v>Si</v>
      </c>
      <c r="K29" s="134" t="str">
        <f>VLOOKUP(E29,VIP!$A$2:$O13552,6,0)</f>
        <v>NO</v>
      </c>
      <c r="L29" s="125" t="s">
        <v>2219</v>
      </c>
      <c r="M29" s="135" t="s">
        <v>2448</v>
      </c>
      <c r="N29" s="135" t="s">
        <v>2455</v>
      </c>
      <c r="O29" s="134" t="s">
        <v>2457</v>
      </c>
      <c r="P29" s="137"/>
      <c r="Q29" s="148" t="s">
        <v>2219</v>
      </c>
    </row>
    <row r="30" spans="1:17" s="96" customFormat="1" ht="18" x14ac:dyDescent="0.25">
      <c r="A30" s="134" t="str">
        <f>VLOOKUP(E30,'LISTADO ATM'!$A$2:$C$898,3,0)</f>
        <v>DISTRITO NACIONAL</v>
      </c>
      <c r="B30" s="129">
        <v>3335887338</v>
      </c>
      <c r="C30" s="136">
        <v>44330.620868055557</v>
      </c>
      <c r="D30" s="136" t="s">
        <v>2180</v>
      </c>
      <c r="E30" s="124">
        <v>577</v>
      </c>
      <c r="F30" s="147" t="str">
        <f>VLOOKUP(E30,VIP!$A$2:$O13199,2,0)</f>
        <v>DRBR173</v>
      </c>
      <c r="G30" s="134" t="str">
        <f>VLOOKUP(E30,'LISTADO ATM'!$A$2:$B$897,2,0)</f>
        <v xml:space="preserve">ATM Olé Ave. Duarte </v>
      </c>
      <c r="H30" s="134" t="str">
        <f>VLOOKUP(E30,VIP!$A$2:$O18062,7,FALSE)</f>
        <v>Si</v>
      </c>
      <c r="I30" s="134" t="str">
        <f>VLOOKUP(E30,VIP!$A$2:$O10027,8,FALSE)</f>
        <v>Si</v>
      </c>
      <c r="J30" s="134" t="str">
        <f>VLOOKUP(E30,VIP!$A$2:$O9977,8,FALSE)</f>
        <v>Si</v>
      </c>
      <c r="K30" s="134" t="str">
        <f>VLOOKUP(E30,VIP!$A$2:$O13551,6,0)</f>
        <v>SI</v>
      </c>
      <c r="L30" s="125" t="s">
        <v>2219</v>
      </c>
      <c r="M30" s="135" t="s">
        <v>2448</v>
      </c>
      <c r="N30" s="135" t="s">
        <v>2455</v>
      </c>
      <c r="O30" s="134" t="s">
        <v>2457</v>
      </c>
      <c r="P30" s="137"/>
      <c r="Q30" s="148" t="s">
        <v>2219</v>
      </c>
    </row>
    <row r="31" spans="1:17" s="96" customFormat="1" ht="18" x14ac:dyDescent="0.25">
      <c r="A31" s="134" t="str">
        <f>VLOOKUP(E31,'LISTADO ATM'!$A$2:$C$898,3,0)</f>
        <v>DISTRITO NACIONAL</v>
      </c>
      <c r="B31" s="129">
        <v>3335887383</v>
      </c>
      <c r="C31" s="136">
        <v>44330.628472222219</v>
      </c>
      <c r="D31" s="136" t="s">
        <v>2451</v>
      </c>
      <c r="E31" s="124">
        <v>793</v>
      </c>
      <c r="F31" s="147" t="str">
        <f>VLOOKUP(E31,VIP!$A$2:$O13053,2,0)</f>
        <v>DRBR793</v>
      </c>
      <c r="G31" s="134" t="str">
        <f>VLOOKUP(E31,'LISTADO ATM'!$A$2:$B$897,2,0)</f>
        <v xml:space="preserve">ATM Centro de Caja Agora Mall </v>
      </c>
      <c r="H31" s="134" t="str">
        <f>VLOOKUP(E31,VIP!$A$2:$O17929,7,FALSE)</f>
        <v>Si</v>
      </c>
      <c r="I31" s="134" t="str">
        <f>VLOOKUP(E31,VIP!$A$2:$O9894,8,FALSE)</f>
        <v>Si</v>
      </c>
      <c r="J31" s="134" t="str">
        <f>VLOOKUP(E31,VIP!$A$2:$O9844,8,FALSE)</f>
        <v>Si</v>
      </c>
      <c r="K31" s="134" t="str">
        <f>VLOOKUP(E31,VIP!$A$2:$O13418,6,0)</f>
        <v>NO</v>
      </c>
      <c r="L31" s="125" t="s">
        <v>2581</v>
      </c>
      <c r="M31" s="135" t="s">
        <v>2448</v>
      </c>
      <c r="N31" s="135" t="s">
        <v>2455</v>
      </c>
      <c r="O31" s="134" t="s">
        <v>2456</v>
      </c>
      <c r="P31" s="137"/>
      <c r="Q31" s="135" t="s">
        <v>2581</v>
      </c>
    </row>
    <row r="32" spans="1:17" s="96" customFormat="1" ht="18" x14ac:dyDescent="0.25">
      <c r="A32" s="134" t="str">
        <f>VLOOKUP(E32,'LISTADO ATM'!$A$2:$C$898,3,0)</f>
        <v>ESTE</v>
      </c>
      <c r="B32" s="129">
        <v>3335887638</v>
      </c>
      <c r="C32" s="136">
        <v>44330.713020833333</v>
      </c>
      <c r="D32" s="136" t="s">
        <v>2451</v>
      </c>
      <c r="E32" s="124">
        <v>213</v>
      </c>
      <c r="F32" s="147" t="str">
        <f>VLOOKUP(E32,VIP!$A$2:$O13206,2,0)</f>
        <v>DRBR213</v>
      </c>
      <c r="G32" s="134" t="str">
        <f>VLOOKUP(E32,'LISTADO ATM'!$A$2:$B$897,2,0)</f>
        <v xml:space="preserve">ATM Almacenes Iberia (La Romana) </v>
      </c>
      <c r="H32" s="134" t="str">
        <f>VLOOKUP(E32,VIP!$A$2:$O18069,7,FALSE)</f>
        <v>Si</v>
      </c>
      <c r="I32" s="134" t="str">
        <f>VLOOKUP(E32,VIP!$A$2:$O10034,8,FALSE)</f>
        <v>Si</v>
      </c>
      <c r="J32" s="134" t="str">
        <f>VLOOKUP(E32,VIP!$A$2:$O9984,8,FALSE)</f>
        <v>Si</v>
      </c>
      <c r="K32" s="134" t="str">
        <f>VLOOKUP(E32,VIP!$A$2:$O13558,6,0)</f>
        <v>NO</v>
      </c>
      <c r="L32" s="125" t="s">
        <v>2444</v>
      </c>
      <c r="M32" s="135" t="s">
        <v>2448</v>
      </c>
      <c r="N32" s="135" t="s">
        <v>2455</v>
      </c>
      <c r="O32" s="134" t="s">
        <v>2456</v>
      </c>
      <c r="P32" s="137"/>
      <c r="Q32" s="135" t="s">
        <v>2444</v>
      </c>
    </row>
    <row r="33" spans="1:17" s="96" customFormat="1" ht="18" x14ac:dyDescent="0.25">
      <c r="A33" s="134" t="str">
        <f>VLOOKUP(E33,'LISTADO ATM'!$A$2:$C$898,3,0)</f>
        <v>NORTE</v>
      </c>
      <c r="B33" s="129">
        <v>3335887639</v>
      </c>
      <c r="C33" s="136">
        <v>44330.714641203704</v>
      </c>
      <c r="D33" s="136" t="s">
        <v>2474</v>
      </c>
      <c r="E33" s="124">
        <v>63</v>
      </c>
      <c r="F33" s="147" t="str">
        <f>VLOOKUP(E33,VIP!$A$2:$O13205,2,0)</f>
        <v>DRBR063</v>
      </c>
      <c r="G33" s="134" t="str">
        <f>VLOOKUP(E33,'LISTADO ATM'!$A$2:$B$897,2,0)</f>
        <v xml:space="preserve">ATM Oficina Villa Vásquez (Montecristi) </v>
      </c>
      <c r="H33" s="134" t="str">
        <f>VLOOKUP(E33,VIP!$A$2:$O18068,7,FALSE)</f>
        <v>Si</v>
      </c>
      <c r="I33" s="134" t="str">
        <f>VLOOKUP(E33,VIP!$A$2:$O10033,8,FALSE)</f>
        <v>Si</v>
      </c>
      <c r="J33" s="134" t="str">
        <f>VLOOKUP(E33,VIP!$A$2:$O9983,8,FALSE)</f>
        <v>Si</v>
      </c>
      <c r="K33" s="134" t="str">
        <f>VLOOKUP(E33,VIP!$A$2:$O13557,6,0)</f>
        <v>NO</v>
      </c>
      <c r="L33" s="125" t="s">
        <v>2418</v>
      </c>
      <c r="M33" s="135" t="s">
        <v>2448</v>
      </c>
      <c r="N33" s="135" t="s">
        <v>2455</v>
      </c>
      <c r="O33" s="134" t="s">
        <v>2475</v>
      </c>
      <c r="P33" s="137"/>
      <c r="Q33" s="135" t="s">
        <v>2418</v>
      </c>
    </row>
    <row r="34" spans="1:17" s="96" customFormat="1" ht="18" x14ac:dyDescent="0.25">
      <c r="A34" s="134" t="str">
        <f>VLOOKUP(E34,'LISTADO ATM'!$A$2:$C$898,3,0)</f>
        <v>NORTE</v>
      </c>
      <c r="B34" s="129">
        <v>3335887661</v>
      </c>
      <c r="C34" s="136">
        <v>44330.733587962961</v>
      </c>
      <c r="D34" s="136" t="s">
        <v>2181</v>
      </c>
      <c r="E34" s="124">
        <v>228</v>
      </c>
      <c r="F34" s="147" t="str">
        <f>VLOOKUP(E34,VIP!$A$2:$O13204,2,0)</f>
        <v>DRBR228</v>
      </c>
      <c r="G34" s="134" t="str">
        <f>VLOOKUP(E34,'LISTADO ATM'!$A$2:$B$897,2,0)</f>
        <v xml:space="preserve">ATM Oficina SAJOMA </v>
      </c>
      <c r="H34" s="134" t="str">
        <f>VLOOKUP(E34,VIP!$A$2:$O18067,7,FALSE)</f>
        <v>Si</v>
      </c>
      <c r="I34" s="134" t="str">
        <f>VLOOKUP(E34,VIP!$A$2:$O10032,8,FALSE)</f>
        <v>Si</v>
      </c>
      <c r="J34" s="134" t="str">
        <f>VLOOKUP(E34,VIP!$A$2:$O9982,8,FALSE)</f>
        <v>Si</v>
      </c>
      <c r="K34" s="134" t="str">
        <f>VLOOKUP(E34,VIP!$A$2:$O13556,6,0)</f>
        <v>NO</v>
      </c>
      <c r="L34" s="125" t="s">
        <v>2470</v>
      </c>
      <c r="M34" s="135" t="s">
        <v>2448</v>
      </c>
      <c r="N34" s="135" t="s">
        <v>2455</v>
      </c>
      <c r="O34" s="134" t="s">
        <v>2483</v>
      </c>
      <c r="P34" s="137"/>
      <c r="Q34" s="135" t="s">
        <v>2470</v>
      </c>
    </row>
    <row r="35" spans="1:17" s="96" customFormat="1" ht="18" x14ac:dyDescent="0.25">
      <c r="A35" s="134" t="str">
        <f>VLOOKUP(E35,'LISTADO ATM'!$A$2:$C$898,3,0)</f>
        <v>NORTE</v>
      </c>
      <c r="B35" s="129">
        <v>3335887674</v>
      </c>
      <c r="C35" s="136">
        <v>44330.755335648151</v>
      </c>
      <c r="D35" s="136" t="s">
        <v>2181</v>
      </c>
      <c r="E35" s="124">
        <v>840</v>
      </c>
      <c r="F35" s="147" t="str">
        <f>VLOOKUP(E35,VIP!$A$2:$O13203,2,0)</f>
        <v>DRBR840</v>
      </c>
      <c r="G35" s="134" t="str">
        <f>VLOOKUP(E35,'LISTADO ATM'!$A$2:$B$897,2,0)</f>
        <v xml:space="preserve">ATM PUCMM (Santiago) </v>
      </c>
      <c r="H35" s="134" t="str">
        <f>VLOOKUP(E35,VIP!$A$2:$O18066,7,FALSE)</f>
        <v>Si</v>
      </c>
      <c r="I35" s="134" t="str">
        <f>VLOOKUP(E35,VIP!$A$2:$O10031,8,FALSE)</f>
        <v>Si</v>
      </c>
      <c r="J35" s="134" t="str">
        <f>VLOOKUP(E35,VIP!$A$2:$O9981,8,FALSE)</f>
        <v>Si</v>
      </c>
      <c r="K35" s="134" t="str">
        <f>VLOOKUP(E35,VIP!$A$2:$O13555,6,0)</f>
        <v>NO</v>
      </c>
      <c r="L35" s="125" t="s">
        <v>2421</v>
      </c>
      <c r="M35" s="135" t="s">
        <v>2448</v>
      </c>
      <c r="N35" s="135" t="s">
        <v>2455</v>
      </c>
      <c r="O35" s="134" t="s">
        <v>2577</v>
      </c>
      <c r="P35" s="137"/>
      <c r="Q35" s="135" t="s">
        <v>2421</v>
      </c>
    </row>
    <row r="36" spans="1:17" s="96" customFormat="1" ht="18" x14ac:dyDescent="0.25">
      <c r="A36" s="134" t="str">
        <f>VLOOKUP(E36,'LISTADO ATM'!$A$2:$C$898,3,0)</f>
        <v>SUR</v>
      </c>
      <c r="B36" s="129">
        <v>3335887676</v>
      </c>
      <c r="C36" s="136">
        <v>44330.757939814815</v>
      </c>
      <c r="D36" s="136" t="s">
        <v>2180</v>
      </c>
      <c r="E36" s="124">
        <v>677</v>
      </c>
      <c r="F36" s="147" t="str">
        <f>VLOOKUP(E36,VIP!$A$2:$O13202,2,0)</f>
        <v>DRBR677</v>
      </c>
      <c r="G36" s="134" t="str">
        <f>VLOOKUP(E36,'LISTADO ATM'!$A$2:$B$897,2,0)</f>
        <v>ATM PBG Villa Jaragua</v>
      </c>
      <c r="H36" s="134" t="str">
        <f>VLOOKUP(E36,VIP!$A$2:$O18065,7,FALSE)</f>
        <v>Si</v>
      </c>
      <c r="I36" s="134" t="str">
        <f>VLOOKUP(E36,VIP!$A$2:$O10030,8,FALSE)</f>
        <v>Si</v>
      </c>
      <c r="J36" s="134" t="str">
        <f>VLOOKUP(E36,VIP!$A$2:$O9980,8,FALSE)</f>
        <v>Si</v>
      </c>
      <c r="K36" s="134" t="str">
        <f>VLOOKUP(E36,VIP!$A$2:$O13554,6,0)</f>
        <v>SI</v>
      </c>
      <c r="L36" s="125" t="s">
        <v>2421</v>
      </c>
      <c r="M36" s="135" t="s">
        <v>2448</v>
      </c>
      <c r="N36" s="135" t="s">
        <v>2455</v>
      </c>
      <c r="O36" s="134" t="s">
        <v>2457</v>
      </c>
      <c r="P36" s="137"/>
      <c r="Q36" s="135" t="s">
        <v>2421</v>
      </c>
    </row>
    <row r="37" spans="1:17" s="96" customFormat="1" ht="18" x14ac:dyDescent="0.25">
      <c r="A37" s="134" t="str">
        <f>VLOOKUP(E37,'LISTADO ATM'!$A$2:$C$898,3,0)</f>
        <v>DISTRITO NACIONAL</v>
      </c>
      <c r="B37" s="129">
        <v>3335887677</v>
      </c>
      <c r="C37" s="136">
        <v>44330.764236111114</v>
      </c>
      <c r="D37" s="136" t="s">
        <v>2180</v>
      </c>
      <c r="E37" s="124">
        <v>527</v>
      </c>
      <c r="F37" s="147" t="str">
        <f>VLOOKUP(E37,VIP!$A$2:$O13201,2,0)</f>
        <v>DRBR527</v>
      </c>
      <c r="G37" s="134" t="str">
        <f>VLOOKUP(E37,'LISTADO ATM'!$A$2:$B$897,2,0)</f>
        <v>ATM Oficina Zona Oriental II</v>
      </c>
      <c r="H37" s="134" t="str">
        <f>VLOOKUP(E37,VIP!$A$2:$O18064,7,FALSE)</f>
        <v>Si</v>
      </c>
      <c r="I37" s="134" t="str">
        <f>VLOOKUP(E37,VIP!$A$2:$O10029,8,FALSE)</f>
        <v>Si</v>
      </c>
      <c r="J37" s="134" t="str">
        <f>VLOOKUP(E37,VIP!$A$2:$O9979,8,FALSE)</f>
        <v>Si</v>
      </c>
      <c r="K37" s="134" t="str">
        <f>VLOOKUP(E37,VIP!$A$2:$O13553,6,0)</f>
        <v>SI</v>
      </c>
      <c r="L37" s="125" t="s">
        <v>2219</v>
      </c>
      <c r="M37" s="135" t="s">
        <v>2448</v>
      </c>
      <c r="N37" s="135" t="s">
        <v>2455</v>
      </c>
      <c r="O37" s="134" t="s">
        <v>2457</v>
      </c>
      <c r="P37" s="137"/>
      <c r="Q37" s="135" t="s">
        <v>2580</v>
      </c>
    </row>
    <row r="38" spans="1:17" s="96" customFormat="1" ht="18" x14ac:dyDescent="0.25">
      <c r="A38" s="134" t="str">
        <f>VLOOKUP(E38,'LISTADO ATM'!$A$2:$C$898,3,0)</f>
        <v>SUR</v>
      </c>
      <c r="B38" s="129">
        <v>3335887679</v>
      </c>
      <c r="C38" s="136">
        <v>44330.766724537039</v>
      </c>
      <c r="D38" s="136" t="s">
        <v>2180</v>
      </c>
      <c r="E38" s="124">
        <v>6</v>
      </c>
      <c r="F38" s="147" t="str">
        <f>VLOOKUP(E38,VIP!$A$2:$O13200,2,0)</f>
        <v>DRBR006</v>
      </c>
      <c r="G38" s="134" t="str">
        <f>VLOOKUP(E38,'LISTADO ATM'!$A$2:$B$897,2,0)</f>
        <v xml:space="preserve">ATM Plaza WAO San Juan </v>
      </c>
      <c r="H38" s="134" t="str">
        <f>VLOOKUP(E38,VIP!$A$2:$O18063,7,FALSE)</f>
        <v>N/A</v>
      </c>
      <c r="I38" s="134" t="str">
        <f>VLOOKUP(E38,VIP!$A$2:$O10028,8,FALSE)</f>
        <v>N/A</v>
      </c>
      <c r="J38" s="134" t="str">
        <f>VLOOKUP(E38,VIP!$A$2:$O9978,8,FALSE)</f>
        <v>N/A</v>
      </c>
      <c r="K38" s="134" t="str">
        <f>VLOOKUP(E38,VIP!$A$2:$O13552,6,0)</f>
        <v/>
      </c>
      <c r="L38" s="125" t="s">
        <v>2219</v>
      </c>
      <c r="M38" s="135" t="s">
        <v>2448</v>
      </c>
      <c r="N38" s="135" t="s">
        <v>2455</v>
      </c>
      <c r="O38" s="134" t="s">
        <v>2457</v>
      </c>
      <c r="P38" s="137"/>
      <c r="Q38" s="135" t="s">
        <v>2219</v>
      </c>
    </row>
    <row r="39" spans="1:17" s="96" customFormat="1" ht="18" x14ac:dyDescent="0.25">
      <c r="A39" s="134" t="str">
        <f>VLOOKUP(E39,'LISTADO ATM'!$A$2:$C$898,3,0)</f>
        <v>DISTRITO NACIONAL</v>
      </c>
      <c r="B39" s="129">
        <v>3335887680</v>
      </c>
      <c r="C39" s="136">
        <v>44330.767928240741</v>
      </c>
      <c r="D39" s="136" t="s">
        <v>2180</v>
      </c>
      <c r="E39" s="124">
        <v>790</v>
      </c>
      <c r="F39" s="147" t="str">
        <f>VLOOKUP(E39,VIP!$A$2:$O13199,2,0)</f>
        <v>DRBR16I</v>
      </c>
      <c r="G39" s="134" t="str">
        <f>VLOOKUP(E39,'LISTADO ATM'!$A$2:$B$897,2,0)</f>
        <v xml:space="preserve">ATM Oficina Bella Vista Mall I </v>
      </c>
      <c r="H39" s="134" t="str">
        <f>VLOOKUP(E39,VIP!$A$2:$O18062,7,FALSE)</f>
        <v>Si</v>
      </c>
      <c r="I39" s="134" t="str">
        <f>VLOOKUP(E39,VIP!$A$2:$O10027,8,FALSE)</f>
        <v>Si</v>
      </c>
      <c r="J39" s="134" t="str">
        <f>VLOOKUP(E39,VIP!$A$2:$O9977,8,FALSE)</f>
        <v>Si</v>
      </c>
      <c r="K39" s="134" t="str">
        <f>VLOOKUP(E39,VIP!$A$2:$O13551,6,0)</f>
        <v>SI</v>
      </c>
      <c r="L39" s="125" t="s">
        <v>2219</v>
      </c>
      <c r="M39" s="135" t="s">
        <v>2448</v>
      </c>
      <c r="N39" s="135" t="s">
        <v>2455</v>
      </c>
      <c r="O39" s="134" t="s">
        <v>2457</v>
      </c>
      <c r="P39" s="137"/>
      <c r="Q39" s="135" t="s">
        <v>2219</v>
      </c>
    </row>
    <row r="40" spans="1:17" s="96" customFormat="1" ht="18" x14ac:dyDescent="0.25">
      <c r="A40" s="134" t="str">
        <f>VLOOKUP(E40,'LISTADO ATM'!$A$2:$C$898,3,0)</f>
        <v>DISTRITO NACIONAL</v>
      </c>
      <c r="B40" s="129">
        <v>3335887682</v>
      </c>
      <c r="C40" s="136">
        <v>44330.770196759258</v>
      </c>
      <c r="D40" s="136" t="s">
        <v>2180</v>
      </c>
      <c r="E40" s="124">
        <v>642</v>
      </c>
      <c r="F40" s="147" t="str">
        <f>VLOOKUP(E40,VIP!$A$2:$O13198,2,0)</f>
        <v>DRBR24O</v>
      </c>
      <c r="G40" s="134" t="str">
        <f>VLOOKUP(E40,'LISTADO ATM'!$A$2:$B$897,2,0)</f>
        <v xml:space="preserve">ATM OMSA Sto. Dgo. </v>
      </c>
      <c r="H40" s="134" t="str">
        <f>VLOOKUP(E40,VIP!$A$2:$O18061,7,FALSE)</f>
        <v>Si</v>
      </c>
      <c r="I40" s="134" t="str">
        <f>VLOOKUP(E40,VIP!$A$2:$O10026,8,FALSE)</f>
        <v>Si</v>
      </c>
      <c r="J40" s="134" t="str">
        <f>VLOOKUP(E40,VIP!$A$2:$O9976,8,FALSE)</f>
        <v>Si</v>
      </c>
      <c r="K40" s="134" t="str">
        <f>VLOOKUP(E40,VIP!$A$2:$O13550,6,0)</f>
        <v>NO</v>
      </c>
      <c r="L40" s="125" t="s">
        <v>2219</v>
      </c>
      <c r="M40" s="135" t="s">
        <v>2448</v>
      </c>
      <c r="N40" s="135" t="s">
        <v>2455</v>
      </c>
      <c r="O40" s="134" t="s">
        <v>2457</v>
      </c>
      <c r="P40" s="137"/>
      <c r="Q40" s="135" t="s">
        <v>2219</v>
      </c>
    </row>
    <row r="41" spans="1:17" s="96" customFormat="1" ht="18" x14ac:dyDescent="0.25">
      <c r="A41" s="134" t="str">
        <f>VLOOKUP(E41,'LISTADO ATM'!$A$2:$C$898,3,0)</f>
        <v>DISTRITO NACIONAL</v>
      </c>
      <c r="B41" s="129">
        <v>3335887684</v>
      </c>
      <c r="C41" s="136">
        <v>44330.772928240738</v>
      </c>
      <c r="D41" s="136" t="s">
        <v>2180</v>
      </c>
      <c r="E41" s="124">
        <v>516</v>
      </c>
      <c r="F41" s="147" t="str">
        <f>VLOOKUP(E41,VIP!$A$2:$O13197,2,0)</f>
        <v>DRBR516</v>
      </c>
      <c r="G41" s="134" t="str">
        <f>VLOOKUP(E41,'LISTADO ATM'!$A$2:$B$897,2,0)</f>
        <v xml:space="preserve">ATM Oficina Gascue </v>
      </c>
      <c r="H41" s="134" t="str">
        <f>VLOOKUP(E41,VIP!$A$2:$O18060,7,FALSE)</f>
        <v>Si</v>
      </c>
      <c r="I41" s="134" t="str">
        <f>VLOOKUP(E41,VIP!$A$2:$O10025,8,FALSE)</f>
        <v>Si</v>
      </c>
      <c r="J41" s="134" t="str">
        <f>VLOOKUP(E41,VIP!$A$2:$O9975,8,FALSE)</f>
        <v>Si</v>
      </c>
      <c r="K41" s="134" t="str">
        <f>VLOOKUP(E41,VIP!$A$2:$O13549,6,0)</f>
        <v>SI</v>
      </c>
      <c r="L41" s="125" t="s">
        <v>2245</v>
      </c>
      <c r="M41" s="135" t="s">
        <v>2448</v>
      </c>
      <c r="N41" s="135" t="s">
        <v>2455</v>
      </c>
      <c r="O41" s="134" t="s">
        <v>2457</v>
      </c>
      <c r="P41" s="137"/>
      <c r="Q41" s="135" t="s">
        <v>2245</v>
      </c>
    </row>
    <row r="42" spans="1:17" s="96" customFormat="1" ht="18" x14ac:dyDescent="0.25">
      <c r="A42" s="134" t="str">
        <f>VLOOKUP(E42,'LISTADO ATM'!$A$2:$C$898,3,0)</f>
        <v>SUR</v>
      </c>
      <c r="B42" s="129">
        <v>3335887698</v>
      </c>
      <c r="C42" s="136">
        <v>44330.824212962965</v>
      </c>
      <c r="D42" s="136" t="s">
        <v>2451</v>
      </c>
      <c r="E42" s="124">
        <v>783</v>
      </c>
      <c r="F42" s="147" t="str">
        <f>VLOOKUP(E42,VIP!$A$2:$O13063,2,0)</f>
        <v>DRBR303</v>
      </c>
      <c r="G42" s="134" t="str">
        <f>VLOOKUP(E42,'LISTADO ATM'!$A$2:$B$897,2,0)</f>
        <v xml:space="preserve">ATM Autobanco Alfa y Omega (Barahona) </v>
      </c>
      <c r="H42" s="134" t="str">
        <f>VLOOKUP(E42,VIP!$A$2:$O17939,7,FALSE)</f>
        <v>Si</v>
      </c>
      <c r="I42" s="134" t="str">
        <f>VLOOKUP(E42,VIP!$A$2:$O9904,8,FALSE)</f>
        <v>Si</v>
      </c>
      <c r="J42" s="134" t="str">
        <f>VLOOKUP(E42,VIP!$A$2:$O9854,8,FALSE)</f>
        <v>Si</v>
      </c>
      <c r="K42" s="134" t="str">
        <f>VLOOKUP(E42,VIP!$A$2:$O13428,6,0)</f>
        <v>NO</v>
      </c>
      <c r="L42" s="125" t="s">
        <v>2418</v>
      </c>
      <c r="M42" s="135" t="s">
        <v>2448</v>
      </c>
      <c r="N42" s="135" t="s">
        <v>2455</v>
      </c>
      <c r="O42" s="134" t="s">
        <v>2456</v>
      </c>
      <c r="P42" s="137"/>
      <c r="Q42" s="135" t="s">
        <v>2418</v>
      </c>
    </row>
    <row r="43" spans="1:17" s="96" customFormat="1" ht="18" x14ac:dyDescent="0.25">
      <c r="A43" s="134" t="str">
        <f>VLOOKUP(E43,'LISTADO ATM'!$A$2:$C$898,3,0)</f>
        <v>ESTE</v>
      </c>
      <c r="B43" s="129">
        <v>3335887699</v>
      </c>
      <c r="C43" s="136">
        <v>44330.825648148151</v>
      </c>
      <c r="D43" s="136" t="s">
        <v>2451</v>
      </c>
      <c r="E43" s="124">
        <v>660</v>
      </c>
      <c r="F43" s="147" t="str">
        <f>VLOOKUP(E43,VIP!$A$2:$O13062,2,0)</f>
        <v>DRBR660</v>
      </c>
      <c r="G43" s="134" t="str">
        <f>VLOOKUP(E43,'LISTADO ATM'!$A$2:$B$897,2,0)</f>
        <v>ATM Romana Norte II</v>
      </c>
      <c r="H43" s="134" t="str">
        <f>VLOOKUP(E43,VIP!$A$2:$O17938,7,FALSE)</f>
        <v>N/A</v>
      </c>
      <c r="I43" s="134" t="str">
        <f>VLOOKUP(E43,VIP!$A$2:$O9903,8,FALSE)</f>
        <v>N/A</v>
      </c>
      <c r="J43" s="134" t="str">
        <f>VLOOKUP(E43,VIP!$A$2:$O9853,8,FALSE)</f>
        <v>N/A</v>
      </c>
      <c r="K43" s="134" t="str">
        <f>VLOOKUP(E43,VIP!$A$2:$O13427,6,0)</f>
        <v>N/A</v>
      </c>
      <c r="L43" s="125" t="s">
        <v>2418</v>
      </c>
      <c r="M43" s="135" t="s">
        <v>2448</v>
      </c>
      <c r="N43" s="135" t="s">
        <v>2455</v>
      </c>
      <c r="O43" s="134" t="s">
        <v>2456</v>
      </c>
      <c r="P43" s="137"/>
      <c r="Q43" s="135" t="s">
        <v>2418</v>
      </c>
    </row>
    <row r="44" spans="1:17" s="96" customFormat="1" ht="18" x14ac:dyDescent="0.25">
      <c r="A44" s="134" t="str">
        <f>VLOOKUP(E44,'LISTADO ATM'!$A$2:$C$898,3,0)</f>
        <v>ESTE</v>
      </c>
      <c r="B44" s="129">
        <v>3335887700</v>
      </c>
      <c r="C44" s="136">
        <v>44330.827013888891</v>
      </c>
      <c r="D44" s="136" t="s">
        <v>2474</v>
      </c>
      <c r="E44" s="124">
        <v>268</v>
      </c>
      <c r="F44" s="147" t="str">
        <f>VLOOKUP(E44,VIP!$A$2:$O13061,2,0)</f>
        <v>DRBR268</v>
      </c>
      <c r="G44" s="134" t="str">
        <f>VLOOKUP(E44,'LISTADO ATM'!$A$2:$B$897,2,0)</f>
        <v xml:space="preserve">ATM Autobanco La Altagracia (Higuey) </v>
      </c>
      <c r="H44" s="134" t="str">
        <f>VLOOKUP(E44,VIP!$A$2:$O17937,7,FALSE)</f>
        <v>Si</v>
      </c>
      <c r="I44" s="134" t="str">
        <f>VLOOKUP(E44,VIP!$A$2:$O9902,8,FALSE)</f>
        <v>Si</v>
      </c>
      <c r="J44" s="134" t="str">
        <f>VLOOKUP(E44,VIP!$A$2:$O9852,8,FALSE)</f>
        <v>Si</v>
      </c>
      <c r="K44" s="134" t="str">
        <f>VLOOKUP(E44,VIP!$A$2:$O13426,6,0)</f>
        <v>NO</v>
      </c>
      <c r="L44" s="125" t="s">
        <v>2418</v>
      </c>
      <c r="M44" s="135" t="s">
        <v>2448</v>
      </c>
      <c r="N44" s="135" t="s">
        <v>2455</v>
      </c>
      <c r="O44" s="134" t="s">
        <v>2475</v>
      </c>
      <c r="P44" s="137"/>
      <c r="Q44" s="135" t="s">
        <v>2418</v>
      </c>
    </row>
    <row r="45" spans="1:17" s="96" customFormat="1" ht="18" x14ac:dyDescent="0.25">
      <c r="A45" s="134" t="str">
        <f>VLOOKUP(E45,'LISTADO ATM'!$A$2:$C$898,3,0)</f>
        <v>DISTRITO NACIONAL</v>
      </c>
      <c r="B45" s="129">
        <v>3335887702</v>
      </c>
      <c r="C45" s="136">
        <v>44330.834537037037</v>
      </c>
      <c r="D45" s="136" t="s">
        <v>2451</v>
      </c>
      <c r="E45" s="124">
        <v>918</v>
      </c>
      <c r="F45" s="147" t="str">
        <f>VLOOKUP(E45,VIP!$A$2:$O13060,2,0)</f>
        <v>DRBR918</v>
      </c>
      <c r="G45" s="134" t="str">
        <f>VLOOKUP(E45,'LISTADO ATM'!$A$2:$B$897,2,0)</f>
        <v xml:space="preserve">ATM S/M Liverpool de la Jacobo Majluta </v>
      </c>
      <c r="H45" s="134" t="str">
        <f>VLOOKUP(E45,VIP!$A$2:$O17936,7,FALSE)</f>
        <v>Si</v>
      </c>
      <c r="I45" s="134" t="str">
        <f>VLOOKUP(E45,VIP!$A$2:$O9901,8,FALSE)</f>
        <v>Si</v>
      </c>
      <c r="J45" s="134" t="str">
        <f>VLOOKUP(E45,VIP!$A$2:$O9851,8,FALSE)</f>
        <v>Si</v>
      </c>
      <c r="K45" s="134" t="str">
        <f>VLOOKUP(E45,VIP!$A$2:$O13425,6,0)</f>
        <v>NO</v>
      </c>
      <c r="L45" s="125" t="s">
        <v>2418</v>
      </c>
      <c r="M45" s="135" t="s">
        <v>2448</v>
      </c>
      <c r="N45" s="135" t="s">
        <v>2455</v>
      </c>
      <c r="O45" s="134" t="s">
        <v>2456</v>
      </c>
      <c r="P45" s="137"/>
      <c r="Q45" s="135" t="s">
        <v>2418</v>
      </c>
    </row>
    <row r="46" spans="1:17" s="96" customFormat="1" ht="18" x14ac:dyDescent="0.25">
      <c r="A46" s="134" t="str">
        <f>VLOOKUP(E46,'LISTADO ATM'!$A$2:$C$898,3,0)</f>
        <v>DISTRITO NACIONAL</v>
      </c>
      <c r="B46" s="129">
        <v>3335887704</v>
      </c>
      <c r="C46" s="136">
        <v>44330.880162037036</v>
      </c>
      <c r="D46" s="136" t="s">
        <v>2451</v>
      </c>
      <c r="E46" s="124">
        <v>192</v>
      </c>
      <c r="F46" s="147" t="str">
        <f>VLOOKUP(E46,VIP!$A$2:$O13059,2,0)</f>
        <v>DRBR192</v>
      </c>
      <c r="G46" s="134" t="str">
        <f>VLOOKUP(E46,'LISTADO ATM'!$A$2:$B$897,2,0)</f>
        <v xml:space="preserve">ATM Autobanco Luperón II </v>
      </c>
      <c r="H46" s="134" t="str">
        <f>VLOOKUP(E46,VIP!$A$2:$O17935,7,FALSE)</f>
        <v>Si</v>
      </c>
      <c r="I46" s="134" t="str">
        <f>VLOOKUP(E46,VIP!$A$2:$O9900,8,FALSE)</f>
        <v>Si</v>
      </c>
      <c r="J46" s="134" t="str">
        <f>VLOOKUP(E46,VIP!$A$2:$O9850,8,FALSE)</f>
        <v>Si</v>
      </c>
      <c r="K46" s="134" t="str">
        <f>VLOOKUP(E46,VIP!$A$2:$O13424,6,0)</f>
        <v>NO</v>
      </c>
      <c r="L46" s="125" t="s">
        <v>2418</v>
      </c>
      <c r="M46" s="135" t="s">
        <v>2448</v>
      </c>
      <c r="N46" s="135" t="s">
        <v>2455</v>
      </c>
      <c r="O46" s="134" t="s">
        <v>2456</v>
      </c>
      <c r="P46" s="137"/>
      <c r="Q46" s="135" t="s">
        <v>2418</v>
      </c>
    </row>
    <row r="47" spans="1:17" s="96" customFormat="1" ht="18" x14ac:dyDescent="0.25">
      <c r="A47" s="134" t="str">
        <f>VLOOKUP(E47,'LISTADO ATM'!$A$2:$C$898,3,0)</f>
        <v>DISTRITO NACIONAL</v>
      </c>
      <c r="B47" s="129">
        <v>3335887707</v>
      </c>
      <c r="C47" s="136">
        <v>44330.908495370371</v>
      </c>
      <c r="D47" s="136" t="s">
        <v>2451</v>
      </c>
      <c r="E47" s="124">
        <v>441</v>
      </c>
      <c r="F47" s="147" t="str">
        <f>VLOOKUP(E47,VIP!$A$2:$O13058,2,0)</f>
        <v>DRBR441</v>
      </c>
      <c r="G47" s="134" t="str">
        <f>VLOOKUP(E47,'LISTADO ATM'!$A$2:$B$897,2,0)</f>
        <v>ATM Estacion de Servicio Romulo Betancour</v>
      </c>
      <c r="H47" s="134" t="str">
        <f>VLOOKUP(E47,VIP!$A$2:$O17934,7,FALSE)</f>
        <v>NO</v>
      </c>
      <c r="I47" s="134" t="str">
        <f>VLOOKUP(E47,VIP!$A$2:$O9899,8,FALSE)</f>
        <v>NO</v>
      </c>
      <c r="J47" s="134" t="str">
        <f>VLOOKUP(E47,VIP!$A$2:$O9849,8,FALSE)</f>
        <v>NO</v>
      </c>
      <c r="K47" s="134" t="str">
        <f>VLOOKUP(E47,VIP!$A$2:$O13423,6,0)</f>
        <v>NO</v>
      </c>
      <c r="L47" s="125" t="s">
        <v>2418</v>
      </c>
      <c r="M47" s="135" t="s">
        <v>2448</v>
      </c>
      <c r="N47" s="135" t="s">
        <v>2455</v>
      </c>
      <c r="O47" s="134" t="s">
        <v>2456</v>
      </c>
      <c r="P47" s="137"/>
      <c r="Q47" s="135" t="s">
        <v>2418</v>
      </c>
    </row>
    <row r="48" spans="1:17" s="96" customFormat="1" ht="18" x14ac:dyDescent="0.25">
      <c r="A48" s="134" t="str">
        <f>VLOOKUP(E48,'LISTADO ATM'!$A$2:$C$898,3,0)</f>
        <v>DISTRITO NACIONAL</v>
      </c>
      <c r="B48" s="129">
        <v>3335887709</v>
      </c>
      <c r="C48" s="136">
        <v>44330.910266203704</v>
      </c>
      <c r="D48" s="136" t="s">
        <v>2451</v>
      </c>
      <c r="E48" s="124">
        <v>438</v>
      </c>
      <c r="F48" s="147" t="str">
        <f>VLOOKUP(E48,VIP!$A$2:$O13057,2,0)</f>
        <v>DRBR438</v>
      </c>
      <c r="G48" s="134" t="str">
        <f>VLOOKUP(E48,'LISTADO ATM'!$A$2:$B$897,2,0)</f>
        <v xml:space="preserve">ATM Autobanco Torre IV </v>
      </c>
      <c r="H48" s="134" t="str">
        <f>VLOOKUP(E48,VIP!$A$2:$O17933,7,FALSE)</f>
        <v>Si</v>
      </c>
      <c r="I48" s="134" t="str">
        <f>VLOOKUP(E48,VIP!$A$2:$O9898,8,FALSE)</f>
        <v>Si</v>
      </c>
      <c r="J48" s="134" t="str">
        <f>VLOOKUP(E48,VIP!$A$2:$O9848,8,FALSE)</f>
        <v>Si</v>
      </c>
      <c r="K48" s="134" t="str">
        <f>VLOOKUP(E48,VIP!$A$2:$O13422,6,0)</f>
        <v>SI</v>
      </c>
      <c r="L48" s="125" t="s">
        <v>2418</v>
      </c>
      <c r="M48" s="135" t="s">
        <v>2448</v>
      </c>
      <c r="N48" s="135" t="s">
        <v>2455</v>
      </c>
      <c r="O48" s="134" t="s">
        <v>2456</v>
      </c>
      <c r="P48" s="137"/>
      <c r="Q48" s="135" t="s">
        <v>2418</v>
      </c>
    </row>
    <row r="49" spans="1:17" s="96" customFormat="1" ht="18" x14ac:dyDescent="0.25">
      <c r="A49" s="134" t="str">
        <f>VLOOKUP(E49,'LISTADO ATM'!$A$2:$C$898,3,0)</f>
        <v>NORTE</v>
      </c>
      <c r="B49" s="129">
        <v>3335887710</v>
      </c>
      <c r="C49" s="136">
        <v>44330.918865740743</v>
      </c>
      <c r="D49" s="136" t="s">
        <v>2181</v>
      </c>
      <c r="E49" s="124">
        <v>64</v>
      </c>
      <c r="F49" s="147" t="str">
        <f>VLOOKUP(E49,VIP!$A$2:$O13056,2,0)</f>
        <v>DRBR064</v>
      </c>
      <c r="G49" s="134" t="str">
        <f>VLOOKUP(E49,'LISTADO ATM'!$A$2:$B$897,2,0)</f>
        <v xml:space="preserve">ATM COOPALINA (Cotuí) </v>
      </c>
      <c r="H49" s="134" t="str">
        <f>VLOOKUP(E49,VIP!$A$2:$O17932,7,FALSE)</f>
        <v>Si</v>
      </c>
      <c r="I49" s="134" t="str">
        <f>VLOOKUP(E49,VIP!$A$2:$O9897,8,FALSE)</f>
        <v>Si</v>
      </c>
      <c r="J49" s="134" t="str">
        <f>VLOOKUP(E49,VIP!$A$2:$O9847,8,FALSE)</f>
        <v>Si</v>
      </c>
      <c r="K49" s="134" t="str">
        <f>VLOOKUP(E49,VIP!$A$2:$O13421,6,0)</f>
        <v>NO</v>
      </c>
      <c r="L49" s="125" t="s">
        <v>2245</v>
      </c>
      <c r="M49" s="135" t="s">
        <v>2448</v>
      </c>
      <c r="N49" s="135" t="s">
        <v>2455</v>
      </c>
      <c r="O49" s="134" t="s">
        <v>2577</v>
      </c>
      <c r="P49" s="137"/>
      <c r="Q49" s="135" t="s">
        <v>2245</v>
      </c>
    </row>
    <row r="50" spans="1:17" s="96" customFormat="1" ht="18" x14ac:dyDescent="0.25">
      <c r="A50" s="134" t="str">
        <f>VLOOKUP(E50,'LISTADO ATM'!$A$2:$C$898,3,0)</f>
        <v>SUR</v>
      </c>
      <c r="B50" s="129">
        <v>3335887711</v>
      </c>
      <c r="C50" s="136">
        <v>44330.920127314814</v>
      </c>
      <c r="D50" s="136" t="s">
        <v>2180</v>
      </c>
      <c r="E50" s="124">
        <v>885</v>
      </c>
      <c r="F50" s="147" t="str">
        <f>VLOOKUP(E50,VIP!$A$2:$O13055,2,0)</f>
        <v>DRBR885</v>
      </c>
      <c r="G50" s="134" t="str">
        <f>VLOOKUP(E50,'LISTADO ATM'!$A$2:$B$897,2,0)</f>
        <v xml:space="preserve">ATM UNP Rancho Arriba </v>
      </c>
      <c r="H50" s="134" t="str">
        <f>VLOOKUP(E50,VIP!$A$2:$O17931,7,FALSE)</f>
        <v>Si</v>
      </c>
      <c r="I50" s="134" t="str">
        <f>VLOOKUP(E50,VIP!$A$2:$O9896,8,FALSE)</f>
        <v>Si</v>
      </c>
      <c r="J50" s="134" t="str">
        <f>VLOOKUP(E50,VIP!$A$2:$O9846,8,FALSE)</f>
        <v>Si</v>
      </c>
      <c r="K50" s="134" t="str">
        <f>VLOOKUP(E50,VIP!$A$2:$O13420,6,0)</f>
        <v>NO</v>
      </c>
      <c r="L50" s="125" t="s">
        <v>2245</v>
      </c>
      <c r="M50" s="135" t="s">
        <v>2448</v>
      </c>
      <c r="N50" s="135" t="s">
        <v>2455</v>
      </c>
      <c r="O50" s="134" t="s">
        <v>2457</v>
      </c>
      <c r="P50" s="137"/>
      <c r="Q50" s="135" t="s">
        <v>2245</v>
      </c>
    </row>
    <row r="51" spans="1:17" s="96" customFormat="1" ht="18" x14ac:dyDescent="0.25">
      <c r="A51" s="134" t="str">
        <f>VLOOKUP(E51,'LISTADO ATM'!$A$2:$C$898,3,0)</f>
        <v>SUR</v>
      </c>
      <c r="B51" s="129">
        <v>3335887712</v>
      </c>
      <c r="C51" s="136">
        <v>44330.921134259261</v>
      </c>
      <c r="D51" s="136" t="s">
        <v>2180</v>
      </c>
      <c r="E51" s="124">
        <v>619</v>
      </c>
      <c r="F51" s="149" t="str">
        <f>VLOOKUP(E51,VIP!$A$2:$O13054,2,0)</f>
        <v>DRBR619</v>
      </c>
      <c r="G51" s="134" t="str">
        <f>VLOOKUP(E51,'LISTADO ATM'!$A$2:$B$897,2,0)</f>
        <v xml:space="preserve">ATM Academia P.N. Hatillo (San Cristóbal) </v>
      </c>
      <c r="H51" s="134" t="str">
        <f>VLOOKUP(E51,VIP!$A$2:$O17930,7,FALSE)</f>
        <v>Si</v>
      </c>
      <c r="I51" s="134" t="str">
        <f>VLOOKUP(E51,VIP!$A$2:$O9895,8,FALSE)</f>
        <v>Si</v>
      </c>
      <c r="J51" s="134" t="str">
        <f>VLOOKUP(E51,VIP!$A$2:$O9845,8,FALSE)</f>
        <v>Si</v>
      </c>
      <c r="K51" s="134" t="str">
        <f>VLOOKUP(E51,VIP!$A$2:$O13419,6,0)</f>
        <v>NO</v>
      </c>
      <c r="L51" s="125" t="s">
        <v>2245</v>
      </c>
      <c r="M51" s="135" t="s">
        <v>2448</v>
      </c>
      <c r="N51" s="135" t="s">
        <v>2455</v>
      </c>
      <c r="O51" s="134" t="s">
        <v>2457</v>
      </c>
      <c r="P51" s="137"/>
      <c r="Q51" s="135" t="s">
        <v>2245</v>
      </c>
    </row>
    <row r="52" spans="1:17" s="96" customFormat="1" ht="18" x14ac:dyDescent="0.25">
      <c r="A52" s="134" t="str">
        <f>VLOOKUP(E52,'LISTADO ATM'!$A$2:$C$898,3,0)</f>
        <v>NORTE</v>
      </c>
      <c r="B52" s="129">
        <v>3335887713</v>
      </c>
      <c r="C52" s="136">
        <v>44330.924629629626</v>
      </c>
      <c r="D52" s="136" t="s">
        <v>2181</v>
      </c>
      <c r="E52" s="124">
        <v>315</v>
      </c>
      <c r="F52" s="149" t="str">
        <f>VLOOKUP(E52,VIP!$A$2:$O13053,2,0)</f>
        <v>DRBR315</v>
      </c>
      <c r="G52" s="134" t="str">
        <f>VLOOKUP(E52,'LISTADO ATM'!$A$2:$B$897,2,0)</f>
        <v xml:space="preserve">ATM Oficina Estrella Sadalá </v>
      </c>
      <c r="H52" s="134" t="str">
        <f>VLOOKUP(E52,VIP!$A$2:$O17929,7,FALSE)</f>
        <v>Si</v>
      </c>
      <c r="I52" s="134" t="str">
        <f>VLOOKUP(E52,VIP!$A$2:$O9894,8,FALSE)</f>
        <v>Si</v>
      </c>
      <c r="J52" s="134" t="str">
        <f>VLOOKUP(E52,VIP!$A$2:$O9844,8,FALSE)</f>
        <v>Si</v>
      </c>
      <c r="K52" s="134" t="str">
        <f>VLOOKUP(E52,VIP!$A$2:$O13418,6,0)</f>
        <v>NO</v>
      </c>
      <c r="L52" s="125" t="s">
        <v>2421</v>
      </c>
      <c r="M52" s="135" t="s">
        <v>2448</v>
      </c>
      <c r="N52" s="135" t="s">
        <v>2455</v>
      </c>
      <c r="O52" s="134" t="s">
        <v>2577</v>
      </c>
      <c r="P52" s="137"/>
      <c r="Q52" s="135" t="s">
        <v>2421</v>
      </c>
    </row>
    <row r="53" spans="1:17" s="96" customFormat="1" ht="18" x14ac:dyDescent="0.25">
      <c r="A53" s="134" t="str">
        <f>VLOOKUP(E53,'LISTADO ATM'!$A$2:$C$898,3,0)</f>
        <v>DISTRITO NACIONAL</v>
      </c>
      <c r="B53" s="129">
        <v>3335887715</v>
      </c>
      <c r="C53" s="136">
        <v>44330.928124999999</v>
      </c>
      <c r="D53" s="136" t="s">
        <v>2180</v>
      </c>
      <c r="E53" s="124">
        <v>836</v>
      </c>
      <c r="F53" s="149" t="str">
        <f>VLOOKUP(E53,VIP!$A$2:$O13052,2,0)</f>
        <v>DRBR836</v>
      </c>
      <c r="G53" s="134" t="str">
        <f>VLOOKUP(E53,'LISTADO ATM'!$A$2:$B$897,2,0)</f>
        <v xml:space="preserve">ATM UNP Plaza Luperón </v>
      </c>
      <c r="H53" s="134" t="str">
        <f>VLOOKUP(E53,VIP!$A$2:$O17928,7,FALSE)</f>
        <v>Si</v>
      </c>
      <c r="I53" s="134" t="str">
        <f>VLOOKUP(E53,VIP!$A$2:$O9893,8,FALSE)</f>
        <v>Si</v>
      </c>
      <c r="J53" s="134" t="str">
        <f>VLOOKUP(E53,VIP!$A$2:$O9843,8,FALSE)</f>
        <v>Si</v>
      </c>
      <c r="K53" s="134" t="str">
        <f>VLOOKUP(E53,VIP!$A$2:$O13417,6,0)</f>
        <v>NO</v>
      </c>
      <c r="L53" s="125" t="s">
        <v>2470</v>
      </c>
      <c r="M53" s="135" t="s">
        <v>2448</v>
      </c>
      <c r="N53" s="135" t="s">
        <v>2455</v>
      </c>
      <c r="O53" s="134" t="s">
        <v>2457</v>
      </c>
      <c r="P53" s="137"/>
      <c r="Q53" s="135" t="s">
        <v>2470</v>
      </c>
    </row>
    <row r="54" spans="1:17" s="96" customFormat="1" ht="18" x14ac:dyDescent="0.25">
      <c r="A54" s="134" t="str">
        <f>VLOOKUP(E54,'LISTADO ATM'!$A$2:$C$898,3,0)</f>
        <v>DISTRITO NACIONAL</v>
      </c>
      <c r="B54" s="129">
        <v>3335887716</v>
      </c>
      <c r="C54" s="136">
        <v>44330.984340277777</v>
      </c>
      <c r="D54" s="136" t="s">
        <v>2180</v>
      </c>
      <c r="E54" s="124">
        <v>858</v>
      </c>
      <c r="F54" s="149" t="str">
        <f>VLOOKUP(E54,VIP!$A$2:$O13067,2,0)</f>
        <v>DRBR858</v>
      </c>
      <c r="G54" s="134" t="str">
        <f>VLOOKUP(E54,'LISTADO ATM'!$A$2:$B$897,2,0)</f>
        <v xml:space="preserve">ATM Cooperativa Maestros (COOPNAMA) </v>
      </c>
      <c r="H54" s="134" t="str">
        <f>VLOOKUP(E54,VIP!$A$2:$O17943,7,FALSE)</f>
        <v>Si</v>
      </c>
      <c r="I54" s="134" t="str">
        <f>VLOOKUP(E54,VIP!$A$2:$O9908,8,FALSE)</f>
        <v>No</v>
      </c>
      <c r="J54" s="134" t="str">
        <f>VLOOKUP(E54,VIP!$A$2:$O9858,8,FALSE)</f>
        <v>No</v>
      </c>
      <c r="K54" s="134" t="str">
        <f>VLOOKUP(E54,VIP!$A$2:$O13432,6,0)</f>
        <v>NO</v>
      </c>
      <c r="L54" s="125" t="s">
        <v>2219</v>
      </c>
      <c r="M54" s="135" t="s">
        <v>2448</v>
      </c>
      <c r="N54" s="135" t="s">
        <v>2455</v>
      </c>
      <c r="O54" s="134" t="s">
        <v>2457</v>
      </c>
      <c r="P54" s="137"/>
      <c r="Q54" s="135" t="s">
        <v>2219</v>
      </c>
    </row>
    <row r="55" spans="1:17" s="96" customFormat="1" ht="18" x14ac:dyDescent="0.25">
      <c r="A55" s="134" t="str">
        <f>VLOOKUP(E55,'LISTADO ATM'!$A$2:$C$898,3,0)</f>
        <v>DISTRITO NACIONAL</v>
      </c>
      <c r="B55" s="129">
        <v>3335887717</v>
      </c>
      <c r="C55" s="136">
        <v>44330.98841435185</v>
      </c>
      <c r="D55" s="136" t="s">
        <v>2180</v>
      </c>
      <c r="E55" s="124">
        <v>160</v>
      </c>
      <c r="F55" s="149" t="str">
        <f>VLOOKUP(E55,VIP!$A$2:$O13066,2,0)</f>
        <v>DRBR160</v>
      </c>
      <c r="G55" s="134" t="str">
        <f>VLOOKUP(E55,'LISTADO ATM'!$A$2:$B$897,2,0)</f>
        <v xml:space="preserve">ATM Oficina Herrera </v>
      </c>
      <c r="H55" s="134" t="str">
        <f>VLOOKUP(E55,VIP!$A$2:$O17942,7,FALSE)</f>
        <v>Si</v>
      </c>
      <c r="I55" s="134" t="str">
        <f>VLOOKUP(E55,VIP!$A$2:$O9907,8,FALSE)</f>
        <v>Si</v>
      </c>
      <c r="J55" s="134" t="str">
        <f>VLOOKUP(E55,VIP!$A$2:$O9857,8,FALSE)</f>
        <v>Si</v>
      </c>
      <c r="K55" s="134" t="str">
        <f>VLOOKUP(E55,VIP!$A$2:$O13431,6,0)</f>
        <v>NO</v>
      </c>
      <c r="L55" s="125" t="s">
        <v>2219</v>
      </c>
      <c r="M55" s="135" t="s">
        <v>2448</v>
      </c>
      <c r="N55" s="135" t="s">
        <v>2455</v>
      </c>
      <c r="O55" s="134" t="s">
        <v>2457</v>
      </c>
      <c r="P55" s="137"/>
      <c r="Q55" s="135" t="s">
        <v>2219</v>
      </c>
    </row>
    <row r="56" spans="1:17" s="96" customFormat="1" ht="18" x14ac:dyDescent="0.25">
      <c r="A56" s="134" t="str">
        <f>VLOOKUP(E56,'LISTADO ATM'!$A$2:$C$898,3,0)</f>
        <v>NORTE</v>
      </c>
      <c r="B56" s="129">
        <v>3335887718</v>
      </c>
      <c r="C56" s="136">
        <v>44330.99</v>
      </c>
      <c r="D56" s="136" t="s">
        <v>2474</v>
      </c>
      <c r="E56" s="124">
        <v>431</v>
      </c>
      <c r="F56" s="149" t="str">
        <f>VLOOKUP(E56,VIP!$A$2:$O13065,2,0)</f>
        <v>DRBR583</v>
      </c>
      <c r="G56" s="134" t="str">
        <f>VLOOKUP(E56,'LISTADO ATM'!$A$2:$B$897,2,0)</f>
        <v xml:space="preserve">ATM Autoservicio Sol (Santiago) </v>
      </c>
      <c r="H56" s="134" t="str">
        <f>VLOOKUP(E56,VIP!$A$2:$O17941,7,FALSE)</f>
        <v>Si</v>
      </c>
      <c r="I56" s="134" t="str">
        <f>VLOOKUP(E56,VIP!$A$2:$O9906,8,FALSE)</f>
        <v>Si</v>
      </c>
      <c r="J56" s="134" t="str">
        <f>VLOOKUP(E56,VIP!$A$2:$O9856,8,FALSE)</f>
        <v>Si</v>
      </c>
      <c r="K56" s="134" t="str">
        <f>VLOOKUP(E56,VIP!$A$2:$O13430,6,0)</f>
        <v>SI</v>
      </c>
      <c r="L56" s="125" t="s">
        <v>2573</v>
      </c>
      <c r="M56" s="135" t="s">
        <v>2448</v>
      </c>
      <c r="N56" s="135" t="s">
        <v>2455</v>
      </c>
      <c r="O56" s="134" t="s">
        <v>2475</v>
      </c>
      <c r="P56" s="137"/>
      <c r="Q56" s="135" t="s">
        <v>2573</v>
      </c>
    </row>
    <row r="57" spans="1:17" s="96" customFormat="1" ht="18" x14ac:dyDescent="0.25">
      <c r="A57" s="134" t="str">
        <f>VLOOKUP(E57,'LISTADO ATM'!$A$2:$C$898,3,0)</f>
        <v>SUR</v>
      </c>
      <c r="B57" s="129">
        <v>3335887719</v>
      </c>
      <c r="C57" s="136">
        <v>44330.991180555553</v>
      </c>
      <c r="D57" s="136" t="s">
        <v>2180</v>
      </c>
      <c r="E57" s="124">
        <v>50</v>
      </c>
      <c r="F57" s="149" t="str">
        <f>VLOOKUP(E57,VIP!$A$2:$O13064,2,0)</f>
        <v>DRBR050</v>
      </c>
      <c r="G57" s="134" t="str">
        <f>VLOOKUP(E57,'LISTADO ATM'!$A$2:$B$897,2,0)</f>
        <v xml:space="preserve">ATM Oficina Padre Las Casas (Azua) </v>
      </c>
      <c r="H57" s="134" t="str">
        <f>VLOOKUP(E57,VIP!$A$2:$O17940,7,FALSE)</f>
        <v>Si</v>
      </c>
      <c r="I57" s="134" t="str">
        <f>VLOOKUP(E57,VIP!$A$2:$O9905,8,FALSE)</f>
        <v>Si</v>
      </c>
      <c r="J57" s="134" t="str">
        <f>VLOOKUP(E57,VIP!$A$2:$O9855,8,FALSE)</f>
        <v>Si</v>
      </c>
      <c r="K57" s="134" t="str">
        <f>VLOOKUP(E57,VIP!$A$2:$O13429,6,0)</f>
        <v>NO</v>
      </c>
      <c r="L57" s="125" t="s">
        <v>2245</v>
      </c>
      <c r="M57" s="135" t="s">
        <v>2448</v>
      </c>
      <c r="N57" s="135" t="s">
        <v>2455</v>
      </c>
      <c r="O57" s="134" t="s">
        <v>2457</v>
      </c>
      <c r="P57" s="137"/>
      <c r="Q57" s="135" t="s">
        <v>2245</v>
      </c>
    </row>
    <row r="58" spans="1:17" s="96" customFormat="1" ht="18" x14ac:dyDescent="0.25">
      <c r="A58" s="134" t="str">
        <f>VLOOKUP(E58,'LISTADO ATM'!$A$2:$C$898,3,0)</f>
        <v>DISTRITO NACIONAL</v>
      </c>
      <c r="B58" s="129">
        <v>3335887722</v>
      </c>
      <c r="C58" s="136">
        <v>44331.021678240744</v>
      </c>
      <c r="D58" s="136" t="s">
        <v>2451</v>
      </c>
      <c r="E58" s="124">
        <v>676</v>
      </c>
      <c r="F58" s="149" t="str">
        <f>VLOOKUP(E58,VIP!$A$2:$O13062,2,0)</f>
        <v>DRBR676</v>
      </c>
      <c r="G58" s="134" t="str">
        <f>VLOOKUP(E58,'LISTADO ATM'!$A$2:$B$897,2,0)</f>
        <v>ATM S/M Bravo Colina Del Oeste</v>
      </c>
      <c r="H58" s="134" t="str">
        <f>VLOOKUP(E58,VIP!$A$2:$O17938,7,FALSE)</f>
        <v>Si</v>
      </c>
      <c r="I58" s="134" t="str">
        <f>VLOOKUP(E58,VIP!$A$2:$O9903,8,FALSE)</f>
        <v>Si</v>
      </c>
      <c r="J58" s="134" t="str">
        <f>VLOOKUP(E58,VIP!$A$2:$O9853,8,FALSE)</f>
        <v>Si</v>
      </c>
      <c r="K58" s="134" t="str">
        <f>VLOOKUP(E58,VIP!$A$2:$O13427,6,0)</f>
        <v>NO</v>
      </c>
      <c r="L58" s="125" t="s">
        <v>2418</v>
      </c>
      <c r="M58" s="135" t="s">
        <v>2448</v>
      </c>
      <c r="N58" s="135" t="s">
        <v>2455</v>
      </c>
      <c r="O58" s="134" t="s">
        <v>2456</v>
      </c>
      <c r="P58" s="137"/>
      <c r="Q58" s="135" t="s">
        <v>2418</v>
      </c>
    </row>
    <row r="59" spans="1:17" s="96" customFormat="1" ht="18" x14ac:dyDescent="0.25">
      <c r="A59" s="134" t="str">
        <f>VLOOKUP(E59,'LISTADO ATM'!$A$2:$C$898,3,0)</f>
        <v>DISTRITO NACIONAL</v>
      </c>
      <c r="B59" s="129">
        <v>3335887723</v>
      </c>
      <c r="C59" s="136">
        <v>44331.023854166669</v>
      </c>
      <c r="D59" s="136" t="s">
        <v>2474</v>
      </c>
      <c r="E59" s="124">
        <v>231</v>
      </c>
      <c r="F59" s="149" t="str">
        <f>VLOOKUP(E59,VIP!$A$2:$O13061,2,0)</f>
        <v>DRBR231</v>
      </c>
      <c r="G59" s="134" t="str">
        <f>VLOOKUP(E59,'LISTADO ATM'!$A$2:$B$897,2,0)</f>
        <v xml:space="preserve">ATM Oficina Zona Oriental </v>
      </c>
      <c r="H59" s="134" t="str">
        <f>VLOOKUP(E59,VIP!$A$2:$O17937,7,FALSE)</f>
        <v>Si</v>
      </c>
      <c r="I59" s="134" t="str">
        <f>VLOOKUP(E59,VIP!$A$2:$O9902,8,FALSE)</f>
        <v>Si</v>
      </c>
      <c r="J59" s="134" t="str">
        <f>VLOOKUP(E59,VIP!$A$2:$O9852,8,FALSE)</f>
        <v>Si</v>
      </c>
      <c r="K59" s="134" t="str">
        <f>VLOOKUP(E59,VIP!$A$2:$O13426,6,0)</f>
        <v>SI</v>
      </c>
      <c r="L59" s="125" t="s">
        <v>2581</v>
      </c>
      <c r="M59" s="135" t="s">
        <v>2448</v>
      </c>
      <c r="N59" s="135" t="s">
        <v>2455</v>
      </c>
      <c r="O59" s="134" t="s">
        <v>2475</v>
      </c>
      <c r="P59" s="137"/>
      <c r="Q59" s="135" t="s">
        <v>2581</v>
      </c>
    </row>
    <row r="60" spans="1:17" s="96" customFormat="1" ht="18" x14ac:dyDescent="0.25">
      <c r="A60" s="134" t="str">
        <f>VLOOKUP(E60,'LISTADO ATM'!$A$2:$C$898,3,0)</f>
        <v>DISTRITO NACIONAL</v>
      </c>
      <c r="B60" s="129">
        <v>3335887724</v>
      </c>
      <c r="C60" s="136">
        <v>44331.026099537034</v>
      </c>
      <c r="D60" s="136" t="s">
        <v>2451</v>
      </c>
      <c r="E60" s="124">
        <v>165</v>
      </c>
      <c r="F60" s="149" t="str">
        <f>VLOOKUP(E60,VIP!$A$2:$O13060,2,0)</f>
        <v>DRBR165</v>
      </c>
      <c r="G60" s="134" t="str">
        <f>VLOOKUP(E60,'LISTADO ATM'!$A$2:$B$897,2,0)</f>
        <v>ATM Autoservicio Megacentro</v>
      </c>
      <c r="H60" s="134" t="str">
        <f>VLOOKUP(E60,VIP!$A$2:$O17936,7,FALSE)</f>
        <v>Si</v>
      </c>
      <c r="I60" s="134" t="str">
        <f>VLOOKUP(E60,VIP!$A$2:$O9901,8,FALSE)</f>
        <v>Si</v>
      </c>
      <c r="J60" s="134" t="str">
        <f>VLOOKUP(E60,VIP!$A$2:$O9851,8,FALSE)</f>
        <v>Si</v>
      </c>
      <c r="K60" s="134" t="str">
        <f>VLOOKUP(E60,VIP!$A$2:$O13425,6,0)</f>
        <v>SI</v>
      </c>
      <c r="L60" s="125" t="s">
        <v>2581</v>
      </c>
      <c r="M60" s="135" t="s">
        <v>2448</v>
      </c>
      <c r="N60" s="135" t="s">
        <v>2455</v>
      </c>
      <c r="O60" s="134" t="s">
        <v>2456</v>
      </c>
      <c r="P60" s="137"/>
      <c r="Q60" s="135" t="s">
        <v>2581</v>
      </c>
    </row>
    <row r="61" spans="1:17" s="96" customFormat="1" ht="18" x14ac:dyDescent="0.25">
      <c r="A61" s="134" t="str">
        <f>VLOOKUP(E61,'LISTADO ATM'!$A$2:$C$898,3,0)</f>
        <v>ESTE</v>
      </c>
      <c r="B61" s="129">
        <v>3335887725</v>
      </c>
      <c r="C61" s="136">
        <v>44331.030428240738</v>
      </c>
      <c r="D61" s="136" t="s">
        <v>2451</v>
      </c>
      <c r="E61" s="124">
        <v>293</v>
      </c>
      <c r="F61" s="149" t="str">
        <f>VLOOKUP(E61,VIP!$A$2:$O13059,2,0)</f>
        <v>DRBR293</v>
      </c>
      <c r="G61" s="134" t="str">
        <f>VLOOKUP(E61,'LISTADO ATM'!$A$2:$B$897,2,0)</f>
        <v xml:space="preserve">ATM S/M Nueva Visión (San Pedro) </v>
      </c>
      <c r="H61" s="134" t="str">
        <f>VLOOKUP(E61,VIP!$A$2:$O17935,7,FALSE)</f>
        <v>Si</v>
      </c>
      <c r="I61" s="134" t="str">
        <f>VLOOKUP(E61,VIP!$A$2:$O9900,8,FALSE)</f>
        <v>Si</v>
      </c>
      <c r="J61" s="134" t="str">
        <f>VLOOKUP(E61,VIP!$A$2:$O9850,8,FALSE)</f>
        <v>Si</v>
      </c>
      <c r="K61" s="134" t="str">
        <f>VLOOKUP(E61,VIP!$A$2:$O13424,6,0)</f>
        <v>NO</v>
      </c>
      <c r="L61" s="125" t="s">
        <v>2444</v>
      </c>
      <c r="M61" s="135" t="s">
        <v>2448</v>
      </c>
      <c r="N61" s="135" t="s">
        <v>2455</v>
      </c>
      <c r="O61" s="134" t="s">
        <v>2456</v>
      </c>
      <c r="P61" s="137"/>
      <c r="Q61" s="135" t="s">
        <v>2444</v>
      </c>
    </row>
    <row r="62" spans="1:17" s="96" customFormat="1" ht="18" x14ac:dyDescent="0.25">
      <c r="A62" s="134" t="str">
        <f>VLOOKUP(E62,'LISTADO ATM'!$A$2:$C$898,3,0)</f>
        <v>DISTRITO NACIONAL</v>
      </c>
      <c r="B62" s="129">
        <v>3335887726</v>
      </c>
      <c r="C62" s="136">
        <v>44331.055856481478</v>
      </c>
      <c r="D62" s="136" t="s">
        <v>2451</v>
      </c>
      <c r="E62" s="124">
        <v>938</v>
      </c>
      <c r="F62" s="149" t="str">
        <f>VLOOKUP(E62,VIP!$A$2:$O13058,2,0)</f>
        <v>DRBR938</v>
      </c>
      <c r="G62" s="134" t="str">
        <f>VLOOKUP(E62,'LISTADO ATM'!$A$2:$B$897,2,0)</f>
        <v xml:space="preserve">ATM Autobanco Oficina Filadelfia Plaza </v>
      </c>
      <c r="H62" s="134" t="str">
        <f>VLOOKUP(E62,VIP!$A$2:$O17934,7,FALSE)</f>
        <v>Si</v>
      </c>
      <c r="I62" s="134" t="str">
        <f>VLOOKUP(E62,VIP!$A$2:$O9899,8,FALSE)</f>
        <v>Si</v>
      </c>
      <c r="J62" s="134" t="str">
        <f>VLOOKUP(E62,VIP!$A$2:$O9849,8,FALSE)</f>
        <v>Si</v>
      </c>
      <c r="K62" s="134" t="str">
        <f>VLOOKUP(E62,VIP!$A$2:$O13423,6,0)</f>
        <v>NO</v>
      </c>
      <c r="L62" s="125" t="s">
        <v>2444</v>
      </c>
      <c r="M62" s="135" t="s">
        <v>2448</v>
      </c>
      <c r="N62" s="135" t="s">
        <v>2455</v>
      </c>
      <c r="O62" s="134" t="s">
        <v>2456</v>
      </c>
      <c r="P62" s="137"/>
      <c r="Q62" s="135" t="s">
        <v>2444</v>
      </c>
    </row>
    <row r="63" spans="1:17" s="96" customFormat="1" ht="18" x14ac:dyDescent="0.25">
      <c r="A63" s="134" t="str">
        <f>VLOOKUP(E63,'LISTADO ATM'!$A$2:$C$898,3,0)</f>
        <v>SUR</v>
      </c>
      <c r="B63" s="129">
        <v>3335887727</v>
      </c>
      <c r="C63" s="136">
        <v>44331.061585648145</v>
      </c>
      <c r="D63" s="136" t="s">
        <v>2451</v>
      </c>
      <c r="E63" s="124">
        <v>44</v>
      </c>
      <c r="F63" s="149" t="str">
        <f>VLOOKUP(E63,VIP!$A$2:$O13057,2,0)</f>
        <v>DRBR044</v>
      </c>
      <c r="G63" s="134" t="str">
        <f>VLOOKUP(E63,'LISTADO ATM'!$A$2:$B$897,2,0)</f>
        <v xml:space="preserve">ATM Oficina Pedernales </v>
      </c>
      <c r="H63" s="134" t="str">
        <f>VLOOKUP(E63,VIP!$A$2:$O17933,7,FALSE)</f>
        <v>Si</v>
      </c>
      <c r="I63" s="134" t="str">
        <f>VLOOKUP(E63,VIP!$A$2:$O9898,8,FALSE)</f>
        <v>Si</v>
      </c>
      <c r="J63" s="134" t="str">
        <f>VLOOKUP(E63,VIP!$A$2:$O9848,8,FALSE)</f>
        <v>Si</v>
      </c>
      <c r="K63" s="134" t="str">
        <f>VLOOKUP(E63,VIP!$A$2:$O13422,6,0)</f>
        <v>SI</v>
      </c>
      <c r="L63" s="125" t="s">
        <v>2581</v>
      </c>
      <c r="M63" s="135" t="s">
        <v>2448</v>
      </c>
      <c r="N63" s="135" t="s">
        <v>2455</v>
      </c>
      <c r="O63" s="134" t="s">
        <v>2456</v>
      </c>
      <c r="P63" s="137"/>
      <c r="Q63" s="135" t="s">
        <v>2581</v>
      </c>
    </row>
    <row r="64" spans="1:17" s="96" customFormat="1" ht="18" x14ac:dyDescent="0.25">
      <c r="A64" s="134" t="str">
        <f>VLOOKUP(E64,'LISTADO ATM'!$A$2:$C$898,3,0)</f>
        <v>NORTE</v>
      </c>
      <c r="B64" s="129">
        <v>3335887728</v>
      </c>
      <c r="C64" s="136">
        <v>44331.067604166667</v>
      </c>
      <c r="D64" s="136" t="s">
        <v>2474</v>
      </c>
      <c r="E64" s="124">
        <v>290</v>
      </c>
      <c r="F64" s="149" t="str">
        <f>VLOOKUP(E64,VIP!$A$2:$O13056,2,0)</f>
        <v>DRBR290</v>
      </c>
      <c r="G64" s="134" t="str">
        <f>VLOOKUP(E64,'LISTADO ATM'!$A$2:$B$897,2,0)</f>
        <v xml:space="preserve">ATM Oficina San Francisco de Macorís </v>
      </c>
      <c r="H64" s="134" t="str">
        <f>VLOOKUP(E64,VIP!$A$2:$O17932,7,FALSE)</f>
        <v>Si</v>
      </c>
      <c r="I64" s="134" t="str">
        <f>VLOOKUP(E64,VIP!$A$2:$O9897,8,FALSE)</f>
        <v>Si</v>
      </c>
      <c r="J64" s="134" t="str">
        <f>VLOOKUP(E64,VIP!$A$2:$O9847,8,FALSE)</f>
        <v>Si</v>
      </c>
      <c r="K64" s="134" t="str">
        <f>VLOOKUP(E64,VIP!$A$2:$O13421,6,0)</f>
        <v>NO</v>
      </c>
      <c r="L64" s="125" t="s">
        <v>2444</v>
      </c>
      <c r="M64" s="135" t="s">
        <v>2448</v>
      </c>
      <c r="N64" s="135" t="s">
        <v>2455</v>
      </c>
      <c r="O64" s="134" t="s">
        <v>2475</v>
      </c>
      <c r="P64" s="137"/>
      <c r="Q64" s="135" t="s">
        <v>2444</v>
      </c>
    </row>
    <row r="65" spans="1:17" s="96" customFormat="1" ht="18" x14ac:dyDescent="0.25">
      <c r="A65" s="134" t="str">
        <f>VLOOKUP(E65,'LISTADO ATM'!$A$2:$C$898,3,0)</f>
        <v>DISTRITO NACIONAL</v>
      </c>
      <c r="B65" s="129">
        <v>3335887729</v>
      </c>
      <c r="C65" s="136">
        <v>44331.070474537039</v>
      </c>
      <c r="D65" s="136" t="s">
        <v>2180</v>
      </c>
      <c r="E65" s="124">
        <v>377</v>
      </c>
      <c r="F65" s="149" t="str">
        <f>VLOOKUP(E65,VIP!$A$2:$O13055,2,0)</f>
        <v>DRBR377</v>
      </c>
      <c r="G65" s="134" t="str">
        <f>VLOOKUP(E65,'LISTADO ATM'!$A$2:$B$897,2,0)</f>
        <v>ATM Estación del Metro Eduardo Brito</v>
      </c>
      <c r="H65" s="134" t="str">
        <f>VLOOKUP(E65,VIP!$A$2:$O17931,7,FALSE)</f>
        <v>Si</v>
      </c>
      <c r="I65" s="134" t="str">
        <f>VLOOKUP(E65,VIP!$A$2:$O9896,8,FALSE)</f>
        <v>Si</v>
      </c>
      <c r="J65" s="134" t="str">
        <f>VLOOKUP(E65,VIP!$A$2:$O9846,8,FALSE)</f>
        <v>Si</v>
      </c>
      <c r="K65" s="134" t="str">
        <f>VLOOKUP(E65,VIP!$A$2:$O13420,6,0)</f>
        <v>NO</v>
      </c>
      <c r="L65" s="125" t="s">
        <v>2426</v>
      </c>
      <c r="M65" s="135" t="s">
        <v>2448</v>
      </c>
      <c r="N65" s="135" t="s">
        <v>2455</v>
      </c>
      <c r="O65" s="134" t="s">
        <v>2457</v>
      </c>
      <c r="P65" s="137"/>
      <c r="Q65" s="135" t="s">
        <v>2426</v>
      </c>
    </row>
    <row r="66" spans="1:17" s="96" customFormat="1" ht="18" x14ac:dyDescent="0.25">
      <c r="A66" s="134" t="str">
        <f>VLOOKUP(E66,'LISTADO ATM'!$A$2:$C$898,3,0)</f>
        <v>DISTRITO NACIONAL</v>
      </c>
      <c r="B66" s="129">
        <v>3335887731</v>
      </c>
      <c r="C66" s="136">
        <v>44331.077060185184</v>
      </c>
      <c r="D66" s="136" t="s">
        <v>2451</v>
      </c>
      <c r="E66" s="124">
        <v>927</v>
      </c>
      <c r="F66" s="149" t="str">
        <f>VLOOKUP(E66,VIP!$A$2:$O13054,2,0)</f>
        <v>DRBR927</v>
      </c>
      <c r="G66" s="134" t="str">
        <f>VLOOKUP(E66,'LISTADO ATM'!$A$2:$B$897,2,0)</f>
        <v>ATM S/M Bravo La Esperilla</v>
      </c>
      <c r="H66" s="134" t="str">
        <f>VLOOKUP(E66,VIP!$A$2:$O17930,7,FALSE)</f>
        <v>Si</v>
      </c>
      <c r="I66" s="134" t="str">
        <f>VLOOKUP(E66,VIP!$A$2:$O9895,8,FALSE)</f>
        <v>Si</v>
      </c>
      <c r="J66" s="134" t="str">
        <f>VLOOKUP(E66,VIP!$A$2:$O9845,8,FALSE)</f>
        <v>Si</v>
      </c>
      <c r="K66" s="134" t="str">
        <f>VLOOKUP(E66,VIP!$A$2:$O13419,6,0)</f>
        <v>NO</v>
      </c>
      <c r="L66" s="125" t="s">
        <v>2573</v>
      </c>
      <c r="M66" s="135" t="s">
        <v>2448</v>
      </c>
      <c r="N66" s="135" t="s">
        <v>2455</v>
      </c>
      <c r="O66" s="134" t="s">
        <v>2456</v>
      </c>
      <c r="P66" s="137"/>
      <c r="Q66" s="135" t="s">
        <v>2573</v>
      </c>
    </row>
    <row r="67" spans="1:17" s="96" customFormat="1" ht="18" x14ac:dyDescent="0.25">
      <c r="A67" s="134" t="str">
        <f>VLOOKUP(E67,'LISTADO ATM'!$A$2:$C$898,3,0)</f>
        <v>DISTRITO NACIONAL</v>
      </c>
      <c r="B67" s="129">
        <v>3335887732</v>
      </c>
      <c r="C67" s="136">
        <v>44331.083043981482</v>
      </c>
      <c r="D67" s="136" t="s">
        <v>2451</v>
      </c>
      <c r="E67" s="124">
        <v>879</v>
      </c>
      <c r="F67" s="150" t="str">
        <f>VLOOKUP(E67,VIP!$A$2:$O13053,2,0)</f>
        <v>DRBR879</v>
      </c>
      <c r="G67" s="134" t="str">
        <f>VLOOKUP(E67,'LISTADO ATM'!$A$2:$B$897,2,0)</f>
        <v xml:space="preserve">ATM Plaza Metropolitana </v>
      </c>
      <c r="H67" s="134" t="str">
        <f>VLOOKUP(E67,VIP!$A$2:$O17929,7,FALSE)</f>
        <v>Si</v>
      </c>
      <c r="I67" s="134" t="str">
        <f>VLOOKUP(E67,VIP!$A$2:$O9894,8,FALSE)</f>
        <v>Si</v>
      </c>
      <c r="J67" s="134" t="str">
        <f>VLOOKUP(E67,VIP!$A$2:$O9844,8,FALSE)</f>
        <v>Si</v>
      </c>
      <c r="K67" s="134" t="str">
        <f>VLOOKUP(E67,VIP!$A$2:$O13418,6,0)</f>
        <v>NO</v>
      </c>
      <c r="L67" s="125" t="s">
        <v>2418</v>
      </c>
      <c r="M67" s="135" t="s">
        <v>2448</v>
      </c>
      <c r="N67" s="135" t="s">
        <v>2455</v>
      </c>
      <c r="O67" s="134" t="s">
        <v>2456</v>
      </c>
      <c r="P67" s="137"/>
      <c r="Q67" s="135" t="s">
        <v>2418</v>
      </c>
    </row>
    <row r="68" spans="1:17" s="96" customFormat="1" ht="18" x14ac:dyDescent="0.25">
      <c r="A68" s="134" t="str">
        <f>VLOOKUP(E68,'LISTADO ATM'!$A$2:$C$898,3,0)</f>
        <v>NORTE</v>
      </c>
      <c r="B68" s="129">
        <v>3335887735</v>
      </c>
      <c r="C68" s="136">
        <v>44331.175057870372</v>
      </c>
      <c r="D68" s="136" t="s">
        <v>2181</v>
      </c>
      <c r="E68" s="124">
        <v>518</v>
      </c>
      <c r="F68" s="150" t="str">
        <f>VLOOKUP(E68,VIP!$A$2:$O13056,2,0)</f>
        <v>DRBR518</v>
      </c>
      <c r="G68" s="134" t="str">
        <f>VLOOKUP(E68,'LISTADO ATM'!$A$2:$B$897,2,0)</f>
        <v xml:space="preserve">ATM Autobanco Los Alamos </v>
      </c>
      <c r="H68" s="134" t="str">
        <f>VLOOKUP(E68,VIP!$A$2:$O17932,7,FALSE)</f>
        <v>Si</v>
      </c>
      <c r="I68" s="134" t="str">
        <f>VLOOKUP(E68,VIP!$A$2:$O9897,8,FALSE)</f>
        <v>Si</v>
      </c>
      <c r="J68" s="134" t="str">
        <f>VLOOKUP(E68,VIP!$A$2:$O9847,8,FALSE)</f>
        <v>Si</v>
      </c>
      <c r="K68" s="134" t="str">
        <f>VLOOKUP(E68,VIP!$A$2:$O13421,6,0)</f>
        <v>NO</v>
      </c>
      <c r="L68" s="125" t="s">
        <v>2219</v>
      </c>
      <c r="M68" s="135" t="s">
        <v>2448</v>
      </c>
      <c r="N68" s="135" t="s">
        <v>2455</v>
      </c>
      <c r="O68" s="134" t="s">
        <v>2483</v>
      </c>
      <c r="P68" s="137"/>
      <c r="Q68" s="135" t="s">
        <v>2219</v>
      </c>
    </row>
    <row r="69" spans="1:17" s="96" customFormat="1" ht="18" x14ac:dyDescent="0.25">
      <c r="A69" s="134" t="str">
        <f>VLOOKUP(E69,'LISTADO ATM'!$A$2:$C$898,3,0)</f>
        <v>DISTRITO NACIONAL</v>
      </c>
      <c r="B69" s="129">
        <v>3335887736</v>
      </c>
      <c r="C69" s="136">
        <v>44331.193993055553</v>
      </c>
      <c r="D69" s="136" t="s">
        <v>2451</v>
      </c>
      <c r="E69" s="124">
        <v>536</v>
      </c>
      <c r="F69" s="150" t="str">
        <f>VLOOKUP(E69,VIP!$A$2:$O13055,2,0)</f>
        <v>DRBR509</v>
      </c>
      <c r="G69" s="134" t="str">
        <f>VLOOKUP(E69,'LISTADO ATM'!$A$2:$B$897,2,0)</f>
        <v xml:space="preserve">ATM Super Lama San Isidro </v>
      </c>
      <c r="H69" s="134" t="str">
        <f>VLOOKUP(E69,VIP!$A$2:$O17931,7,FALSE)</f>
        <v>Si</v>
      </c>
      <c r="I69" s="134" t="str">
        <f>VLOOKUP(E69,VIP!$A$2:$O9896,8,FALSE)</f>
        <v>Si</v>
      </c>
      <c r="J69" s="134" t="str">
        <f>VLOOKUP(E69,VIP!$A$2:$O9846,8,FALSE)</f>
        <v>Si</v>
      </c>
      <c r="K69" s="134" t="str">
        <f>VLOOKUP(E69,VIP!$A$2:$O13420,6,0)</f>
        <v>NO</v>
      </c>
      <c r="L69" s="125" t="s">
        <v>2581</v>
      </c>
      <c r="M69" s="135" t="s">
        <v>2448</v>
      </c>
      <c r="N69" s="135" t="s">
        <v>2455</v>
      </c>
      <c r="O69" s="134" t="s">
        <v>2456</v>
      </c>
      <c r="P69" s="137"/>
      <c r="Q69" s="135" t="s">
        <v>2581</v>
      </c>
    </row>
    <row r="70" spans="1:17" s="96" customFormat="1" ht="18" x14ac:dyDescent="0.25">
      <c r="A70" s="134" t="str">
        <f>VLOOKUP(E70,'LISTADO ATM'!$A$2:$C$898,3,0)</f>
        <v>DISTRITO NACIONAL</v>
      </c>
      <c r="B70" s="129">
        <v>3335887737</v>
      </c>
      <c r="C70" s="136">
        <v>44331.207013888888</v>
      </c>
      <c r="D70" s="136" t="s">
        <v>2451</v>
      </c>
      <c r="E70" s="124">
        <v>113</v>
      </c>
      <c r="F70" s="150" t="str">
        <f>VLOOKUP(E70,VIP!$A$2:$O13054,2,0)</f>
        <v>DRBR113</v>
      </c>
      <c r="G70" s="134" t="str">
        <f>VLOOKUP(E70,'LISTADO ATM'!$A$2:$B$897,2,0)</f>
        <v xml:space="preserve">ATM Autoservicio Atalaya del Mar </v>
      </c>
      <c r="H70" s="134" t="str">
        <f>VLOOKUP(E70,VIP!$A$2:$O17930,7,FALSE)</f>
        <v>Si</v>
      </c>
      <c r="I70" s="134" t="str">
        <f>VLOOKUP(E70,VIP!$A$2:$O9895,8,FALSE)</f>
        <v>No</v>
      </c>
      <c r="J70" s="134" t="str">
        <f>VLOOKUP(E70,VIP!$A$2:$O9845,8,FALSE)</f>
        <v>No</v>
      </c>
      <c r="K70" s="134" t="str">
        <f>VLOOKUP(E70,VIP!$A$2:$O13419,6,0)</f>
        <v>NO</v>
      </c>
      <c r="L70" s="125" t="s">
        <v>2581</v>
      </c>
      <c r="M70" s="135" t="s">
        <v>2448</v>
      </c>
      <c r="N70" s="135" t="s">
        <v>2455</v>
      </c>
      <c r="O70" s="134" t="s">
        <v>2456</v>
      </c>
      <c r="P70" s="137"/>
      <c r="Q70" s="135" t="s">
        <v>2581</v>
      </c>
    </row>
    <row r="71" spans="1:17" s="96" customFormat="1" ht="18.75" customHeight="1" x14ac:dyDescent="0.25">
      <c r="A71" s="134" t="str">
        <f>VLOOKUP(E71,'LISTADO ATM'!$A$2:$C$898,3,0)</f>
        <v>DISTRITO NACIONAL</v>
      </c>
      <c r="B71" s="129">
        <v>3335887738</v>
      </c>
      <c r="C71" s="136">
        <v>44331.241365740738</v>
      </c>
      <c r="D71" s="136" t="s">
        <v>2180</v>
      </c>
      <c r="E71" s="124">
        <v>14</v>
      </c>
      <c r="F71" s="151" t="str">
        <f>VLOOKUP(E71,VIP!$A$2:$O13064,2,0)</f>
        <v>DRBR014</v>
      </c>
      <c r="G71" s="134" t="str">
        <f>VLOOKUP(E71,'LISTADO ATM'!$A$2:$B$897,2,0)</f>
        <v xml:space="preserve">ATM Oficina Aeropuerto Las Américas I </v>
      </c>
      <c r="H71" s="134" t="str">
        <f>VLOOKUP(E71,VIP!$A$2:$O17940,7,FALSE)</f>
        <v>Si</v>
      </c>
      <c r="I71" s="134" t="str">
        <f>VLOOKUP(E71,VIP!$A$2:$O9905,8,FALSE)</f>
        <v>Si</v>
      </c>
      <c r="J71" s="134" t="str">
        <f>VLOOKUP(E71,VIP!$A$2:$O9855,8,FALSE)</f>
        <v>Si</v>
      </c>
      <c r="K71" s="134" t="str">
        <f>VLOOKUP(E71,VIP!$A$2:$O13429,6,0)</f>
        <v>NO</v>
      </c>
      <c r="L71" s="125" t="s">
        <v>2245</v>
      </c>
      <c r="M71" s="135" t="s">
        <v>2448</v>
      </c>
      <c r="N71" s="135" t="s">
        <v>2455</v>
      </c>
      <c r="O71" s="134" t="s">
        <v>2457</v>
      </c>
      <c r="P71" s="137"/>
      <c r="Q71" s="135" t="s">
        <v>2219</v>
      </c>
    </row>
    <row r="72" spans="1:17" s="96" customFormat="1" ht="18.75" customHeight="1" x14ac:dyDescent="0.25">
      <c r="A72" s="134" t="str">
        <f>VLOOKUP(E72,'LISTADO ATM'!$A$2:$C$898,3,0)</f>
        <v>SUR</v>
      </c>
      <c r="B72" s="129">
        <v>3335887740</v>
      </c>
      <c r="C72" s="136">
        <v>44331.273414351854</v>
      </c>
      <c r="D72" s="136" t="s">
        <v>2180</v>
      </c>
      <c r="E72" s="124">
        <v>134</v>
      </c>
      <c r="F72" s="151" t="str">
        <f>VLOOKUP(E72,VIP!$A$2:$O13063,2,0)</f>
        <v>DRBR134</v>
      </c>
      <c r="G72" s="134" t="str">
        <f>VLOOKUP(E72,'LISTADO ATM'!$A$2:$B$897,2,0)</f>
        <v xml:space="preserve">ATM Oficina San José de Ocoa </v>
      </c>
      <c r="H72" s="134" t="str">
        <f>VLOOKUP(E72,VIP!$A$2:$O17939,7,FALSE)</f>
        <v>Si</v>
      </c>
      <c r="I72" s="134" t="str">
        <f>VLOOKUP(E72,VIP!$A$2:$O9904,8,FALSE)</f>
        <v>Si</v>
      </c>
      <c r="J72" s="134" t="str">
        <f>VLOOKUP(E72,VIP!$A$2:$O9854,8,FALSE)</f>
        <v>Si</v>
      </c>
      <c r="K72" s="134" t="str">
        <f>VLOOKUP(E72,VIP!$A$2:$O13428,6,0)</f>
        <v>SI</v>
      </c>
      <c r="L72" s="125" t="s">
        <v>2219</v>
      </c>
      <c r="M72" s="135" t="s">
        <v>2448</v>
      </c>
      <c r="N72" s="135" t="s">
        <v>2455</v>
      </c>
      <c r="O72" s="134" t="s">
        <v>2457</v>
      </c>
      <c r="P72" s="137"/>
      <c r="Q72" s="135" t="s">
        <v>2219</v>
      </c>
    </row>
    <row r="73" spans="1:17" s="96" customFormat="1" ht="18.75" customHeight="1" x14ac:dyDescent="0.25">
      <c r="A73" s="134" t="str">
        <f>VLOOKUP(E73,'LISTADO ATM'!$A$2:$C$898,3,0)</f>
        <v>ESTE</v>
      </c>
      <c r="B73" s="129">
        <v>3335887741</v>
      </c>
      <c r="C73" s="136">
        <v>44331.303819444445</v>
      </c>
      <c r="D73" s="136" t="s">
        <v>2180</v>
      </c>
      <c r="E73" s="124">
        <v>399</v>
      </c>
      <c r="F73" s="151" t="str">
        <f>VLOOKUP(E73,VIP!$A$2:$O13062,2,0)</f>
        <v>DRBR399</v>
      </c>
      <c r="G73" s="134" t="str">
        <f>VLOOKUP(E73,'LISTADO ATM'!$A$2:$B$897,2,0)</f>
        <v xml:space="preserve">ATM Oficina La Romana II </v>
      </c>
      <c r="H73" s="134" t="str">
        <f>VLOOKUP(E73,VIP!$A$2:$O17938,7,FALSE)</f>
        <v>Si</v>
      </c>
      <c r="I73" s="134" t="str">
        <f>VLOOKUP(E73,VIP!$A$2:$O9903,8,FALSE)</f>
        <v>Si</v>
      </c>
      <c r="J73" s="134" t="str">
        <f>VLOOKUP(E73,VIP!$A$2:$O9853,8,FALSE)</f>
        <v>Si</v>
      </c>
      <c r="K73" s="134" t="str">
        <f>VLOOKUP(E73,VIP!$A$2:$O13427,6,0)</f>
        <v>NO</v>
      </c>
      <c r="L73" s="125" t="s">
        <v>2219</v>
      </c>
      <c r="M73" s="135" t="s">
        <v>2448</v>
      </c>
      <c r="N73" s="135" t="s">
        <v>2455</v>
      </c>
      <c r="O73" s="134" t="s">
        <v>2457</v>
      </c>
      <c r="P73" s="137"/>
      <c r="Q73" s="135" t="s">
        <v>2470</v>
      </c>
    </row>
    <row r="74" spans="1:17" s="96" customFormat="1" ht="18.75" customHeight="1" x14ac:dyDescent="0.25">
      <c r="A74" s="134" t="str">
        <f>VLOOKUP(E74,'LISTADO ATM'!$A$2:$C$898,3,0)</f>
        <v>ESTE</v>
      </c>
      <c r="B74" s="129">
        <v>3335887742</v>
      </c>
      <c r="C74" s="136">
        <v>44331.305601851855</v>
      </c>
      <c r="D74" s="136" t="s">
        <v>2180</v>
      </c>
      <c r="E74" s="124">
        <v>121</v>
      </c>
      <c r="F74" s="151" t="str">
        <f>VLOOKUP(E74,VIP!$A$2:$O13061,2,0)</f>
        <v>DRBR121</v>
      </c>
      <c r="G74" s="134" t="str">
        <f>VLOOKUP(E74,'LISTADO ATM'!$A$2:$B$897,2,0)</f>
        <v xml:space="preserve">ATM Oficina Bayaguana </v>
      </c>
      <c r="H74" s="134" t="str">
        <f>VLOOKUP(E74,VIP!$A$2:$O17937,7,FALSE)</f>
        <v>Si</v>
      </c>
      <c r="I74" s="134" t="str">
        <f>VLOOKUP(E74,VIP!$A$2:$O9902,8,FALSE)</f>
        <v>Si</v>
      </c>
      <c r="J74" s="134" t="str">
        <f>VLOOKUP(E74,VIP!$A$2:$O9852,8,FALSE)</f>
        <v>Si</v>
      </c>
      <c r="K74" s="134" t="str">
        <f>VLOOKUP(E74,VIP!$A$2:$O13426,6,0)</f>
        <v>SI</v>
      </c>
      <c r="L74" s="125" t="s">
        <v>2470</v>
      </c>
      <c r="M74" s="135" t="s">
        <v>2448</v>
      </c>
      <c r="N74" s="135" t="s">
        <v>2455</v>
      </c>
      <c r="O74" s="134" t="s">
        <v>2457</v>
      </c>
      <c r="P74" s="137"/>
      <c r="Q74" s="135" t="s">
        <v>2219</v>
      </c>
    </row>
    <row r="75" spans="1:17" s="96" customFormat="1" ht="18.75" customHeight="1" x14ac:dyDescent="0.25">
      <c r="A75" s="134" t="str">
        <f>VLOOKUP(E75,'LISTADO ATM'!$A$2:$C$898,3,0)</f>
        <v>NORTE</v>
      </c>
      <c r="B75" s="129">
        <v>3335887743</v>
      </c>
      <c r="C75" s="136">
        <v>44331.307766203703</v>
      </c>
      <c r="D75" s="136" t="s">
        <v>2181</v>
      </c>
      <c r="E75" s="124">
        <v>864</v>
      </c>
      <c r="F75" s="151" t="str">
        <f>VLOOKUP(E75,VIP!$A$2:$O13060,2,0)</f>
        <v>DRBR864</v>
      </c>
      <c r="G75" s="134" t="str">
        <f>VLOOKUP(E75,'LISTADO ATM'!$A$2:$B$897,2,0)</f>
        <v xml:space="preserve">ATM Palmares Mall (San Francisco) </v>
      </c>
      <c r="H75" s="134" t="str">
        <f>VLOOKUP(E75,VIP!$A$2:$O17936,7,FALSE)</f>
        <v>Si</v>
      </c>
      <c r="I75" s="134" t="str">
        <f>VLOOKUP(E75,VIP!$A$2:$O9901,8,FALSE)</f>
        <v>Si</v>
      </c>
      <c r="J75" s="134" t="str">
        <f>VLOOKUP(E75,VIP!$A$2:$O9851,8,FALSE)</f>
        <v>Si</v>
      </c>
      <c r="K75" s="134" t="str">
        <f>VLOOKUP(E75,VIP!$A$2:$O13425,6,0)</f>
        <v>NO</v>
      </c>
      <c r="L75" s="125" t="s">
        <v>2219</v>
      </c>
      <c r="M75" s="135" t="s">
        <v>2448</v>
      </c>
      <c r="N75" s="135" t="s">
        <v>2455</v>
      </c>
      <c r="O75" s="134" t="s">
        <v>2577</v>
      </c>
      <c r="P75" s="137"/>
      <c r="Q75" s="135" t="s">
        <v>2418</v>
      </c>
    </row>
    <row r="76" spans="1:17" s="96" customFormat="1" ht="18.75" customHeight="1" x14ac:dyDescent="0.25">
      <c r="A76" s="134" t="str">
        <f>VLOOKUP(E76,'LISTADO ATM'!$A$2:$C$898,3,0)</f>
        <v>DISTRITO NACIONAL</v>
      </c>
      <c r="B76" s="129">
        <v>3335887744</v>
      </c>
      <c r="C76" s="136">
        <v>44331.314884259256</v>
      </c>
      <c r="D76" s="136" t="s">
        <v>2451</v>
      </c>
      <c r="E76" s="124">
        <v>153</v>
      </c>
      <c r="F76" s="151" t="str">
        <f>VLOOKUP(E76,VIP!$A$2:$O13059,2,0)</f>
        <v>DRBR153</v>
      </c>
      <c r="G76" s="134" t="str">
        <f>VLOOKUP(E76,'LISTADO ATM'!$A$2:$B$897,2,0)</f>
        <v xml:space="preserve">ATM Rehabilitación </v>
      </c>
      <c r="H76" s="134" t="str">
        <f>VLOOKUP(E76,VIP!$A$2:$O17935,7,FALSE)</f>
        <v>No</v>
      </c>
      <c r="I76" s="134" t="str">
        <f>VLOOKUP(E76,VIP!$A$2:$O9900,8,FALSE)</f>
        <v>No</v>
      </c>
      <c r="J76" s="134" t="str">
        <f>VLOOKUP(E76,VIP!$A$2:$O9850,8,FALSE)</f>
        <v>No</v>
      </c>
      <c r="K76" s="134" t="str">
        <f>VLOOKUP(E76,VIP!$A$2:$O13424,6,0)</f>
        <v>NO</v>
      </c>
      <c r="L76" s="125" t="s">
        <v>2418</v>
      </c>
      <c r="M76" s="135" t="s">
        <v>2448</v>
      </c>
      <c r="N76" s="135" t="s">
        <v>2455</v>
      </c>
      <c r="O76" s="134" t="s">
        <v>2456</v>
      </c>
      <c r="P76" s="137"/>
      <c r="Q76" s="135" t="s">
        <v>2245</v>
      </c>
    </row>
    <row r="77" spans="1:17" s="96" customFormat="1" ht="18.75" customHeight="1" x14ac:dyDescent="0.25">
      <c r="A77" s="134" t="str">
        <f>VLOOKUP(E77,'LISTADO ATM'!$A$2:$C$898,3,0)</f>
        <v>DISTRITO NACIONAL</v>
      </c>
      <c r="B77" s="129">
        <v>3335887745</v>
      </c>
      <c r="C77" s="136">
        <v>44331.324131944442</v>
      </c>
      <c r="D77" s="136" t="s">
        <v>2180</v>
      </c>
      <c r="E77" s="124">
        <v>648</v>
      </c>
      <c r="F77" s="151" t="str">
        <f>VLOOKUP(E77,VIP!$A$2:$O13058,2,0)</f>
        <v>DRBR190</v>
      </c>
      <c r="G77" s="134" t="str">
        <f>VLOOKUP(E77,'LISTADO ATM'!$A$2:$B$897,2,0)</f>
        <v xml:space="preserve">ATM Hermandad de Pensionados </v>
      </c>
      <c r="H77" s="134" t="str">
        <f>VLOOKUP(E77,VIP!$A$2:$O17934,7,FALSE)</f>
        <v>Si</v>
      </c>
      <c r="I77" s="134" t="str">
        <f>VLOOKUP(E77,VIP!$A$2:$O9899,8,FALSE)</f>
        <v>No</v>
      </c>
      <c r="J77" s="134" t="str">
        <f>VLOOKUP(E77,VIP!$A$2:$O9849,8,FALSE)</f>
        <v>No</v>
      </c>
      <c r="K77" s="134" t="str">
        <f>VLOOKUP(E77,VIP!$A$2:$O13423,6,0)</f>
        <v>NO</v>
      </c>
      <c r="L77" s="125" t="s">
        <v>2245</v>
      </c>
      <c r="M77" s="135" t="s">
        <v>2448</v>
      </c>
      <c r="N77" s="135" t="s">
        <v>2455</v>
      </c>
      <c r="O77" s="134" t="s">
        <v>2457</v>
      </c>
      <c r="P77" s="137"/>
      <c r="Q77" s="135" t="s">
        <v>2245</v>
      </c>
    </row>
    <row r="78" spans="1:17" s="96" customFormat="1" ht="18.75" customHeight="1" x14ac:dyDescent="0.25">
      <c r="A78" s="134" t="str">
        <f>VLOOKUP(E78,'LISTADO ATM'!$A$2:$C$898,3,0)</f>
        <v>DISTRITO NACIONAL</v>
      </c>
      <c r="B78" s="129">
        <v>3335887746</v>
      </c>
      <c r="C78" s="136">
        <v>44331.325196759259</v>
      </c>
      <c r="D78" s="136" t="s">
        <v>2180</v>
      </c>
      <c r="E78" s="124">
        <v>906</v>
      </c>
      <c r="F78" s="151" t="str">
        <f>VLOOKUP(E78,VIP!$A$2:$O13057,2,0)</f>
        <v>DRBR906</v>
      </c>
      <c r="G78" s="134" t="str">
        <f>VLOOKUP(E78,'LISTADO ATM'!$A$2:$B$897,2,0)</f>
        <v xml:space="preserve">ATM MESCYT  </v>
      </c>
      <c r="H78" s="134" t="str">
        <f>VLOOKUP(E78,VIP!$A$2:$O17933,7,FALSE)</f>
        <v>Si</v>
      </c>
      <c r="I78" s="134" t="str">
        <f>VLOOKUP(E78,VIP!$A$2:$O9898,8,FALSE)</f>
        <v>Si</v>
      </c>
      <c r="J78" s="134" t="str">
        <f>VLOOKUP(E78,VIP!$A$2:$O9848,8,FALSE)</f>
        <v>Si</v>
      </c>
      <c r="K78" s="134" t="str">
        <f>VLOOKUP(E78,VIP!$A$2:$O13422,6,0)</f>
        <v>NO</v>
      </c>
      <c r="L78" s="125" t="s">
        <v>2245</v>
      </c>
      <c r="M78" s="135" t="s">
        <v>2448</v>
      </c>
      <c r="N78" s="135" t="s">
        <v>2455</v>
      </c>
      <c r="O78" s="134" t="s">
        <v>2457</v>
      </c>
      <c r="P78" s="137"/>
      <c r="Q78" s="135" t="s">
        <v>2219</v>
      </c>
    </row>
    <row r="79" spans="1:17" s="96" customFormat="1" ht="18.75" customHeight="1" x14ac:dyDescent="0.25">
      <c r="A79" s="134" t="str">
        <f>VLOOKUP(E79,'LISTADO ATM'!$A$2:$C$898,3,0)</f>
        <v>DISTRITO NACIONAL</v>
      </c>
      <c r="B79" s="129">
        <v>3335887747</v>
      </c>
      <c r="C79" s="136">
        <v>44331.326168981483</v>
      </c>
      <c r="D79" s="136" t="s">
        <v>2180</v>
      </c>
      <c r="E79" s="124">
        <v>580</v>
      </c>
      <c r="F79" s="151" t="str">
        <f>VLOOKUP(E79,VIP!$A$2:$O13056,2,0)</f>
        <v>DRBR523</v>
      </c>
      <c r="G79" s="134" t="str">
        <f>VLOOKUP(E79,'LISTADO ATM'!$A$2:$B$897,2,0)</f>
        <v xml:space="preserve">ATM Edificio Propagas </v>
      </c>
      <c r="H79" s="134" t="str">
        <f>VLOOKUP(E79,VIP!$A$2:$O17932,7,FALSE)</f>
        <v>Si</v>
      </c>
      <c r="I79" s="134" t="str">
        <f>VLOOKUP(E79,VIP!$A$2:$O9897,8,FALSE)</f>
        <v>Si</v>
      </c>
      <c r="J79" s="134" t="str">
        <f>VLOOKUP(E79,VIP!$A$2:$O9847,8,FALSE)</f>
        <v>Si</v>
      </c>
      <c r="K79" s="134" t="str">
        <f>VLOOKUP(E79,VIP!$A$2:$O13421,6,0)</f>
        <v>NO</v>
      </c>
      <c r="L79" s="125" t="s">
        <v>2219</v>
      </c>
      <c r="M79" s="135" t="s">
        <v>2448</v>
      </c>
      <c r="N79" s="135" t="s">
        <v>2455</v>
      </c>
      <c r="O79" s="134" t="s">
        <v>2457</v>
      </c>
      <c r="P79" s="137"/>
      <c r="Q79" s="135"/>
    </row>
  </sheetData>
  <autoFilter ref="A4:Q4">
    <sortState ref="A5:Q79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0:B1048576 B1:B4">
    <cfRule type="duplicateValues" dxfId="224" priority="308"/>
  </conditionalFormatting>
  <conditionalFormatting sqref="B80:B1048576">
    <cfRule type="duplicateValues" dxfId="223" priority="119715"/>
  </conditionalFormatting>
  <conditionalFormatting sqref="E80:E1048576 E1:E4">
    <cfRule type="duplicateValues" dxfId="222" priority="246"/>
  </conditionalFormatting>
  <conditionalFormatting sqref="E80:E1048576">
    <cfRule type="duplicateValues" dxfId="221" priority="119781"/>
  </conditionalFormatting>
  <conditionalFormatting sqref="E80:E1048576">
    <cfRule type="duplicateValues" dxfId="220" priority="119791"/>
  </conditionalFormatting>
  <conditionalFormatting sqref="E80:E1048576 E1:E4">
    <cfRule type="duplicateValues" dxfId="219" priority="119797"/>
    <cfRule type="duplicateValues" dxfId="218" priority="119798"/>
  </conditionalFormatting>
  <conditionalFormatting sqref="E80:E1048576 E1:E4">
    <cfRule type="duplicateValues" dxfId="217" priority="119807"/>
    <cfRule type="duplicateValues" dxfId="216" priority="119808"/>
    <cfRule type="duplicateValues" dxfId="215" priority="119809"/>
  </conditionalFormatting>
  <conditionalFormatting sqref="E80:E1048576">
    <cfRule type="duplicateValues" dxfId="214" priority="119823"/>
  </conditionalFormatting>
  <conditionalFormatting sqref="E29:E38">
    <cfRule type="duplicateValues" dxfId="213" priority="99"/>
  </conditionalFormatting>
  <conditionalFormatting sqref="E29:E38">
    <cfRule type="duplicateValues" dxfId="212" priority="98"/>
  </conditionalFormatting>
  <conditionalFormatting sqref="E29:E38">
    <cfRule type="duplicateValues" dxfId="211" priority="96"/>
    <cfRule type="duplicateValues" dxfId="210" priority="97"/>
  </conditionalFormatting>
  <conditionalFormatting sqref="E29:E38">
    <cfRule type="duplicateValues" dxfId="209" priority="86"/>
    <cfRule type="duplicateValues" dxfId="208" priority="87"/>
    <cfRule type="duplicateValues" dxfId="207" priority="95"/>
  </conditionalFormatting>
  <conditionalFormatting sqref="B29:B38">
    <cfRule type="duplicateValues" dxfId="206" priority="94"/>
  </conditionalFormatting>
  <conditionalFormatting sqref="E29:E38">
    <cfRule type="duplicateValues" dxfId="205" priority="93"/>
  </conditionalFormatting>
  <conditionalFormatting sqref="E29:E38">
    <cfRule type="duplicateValues" dxfId="204" priority="92"/>
  </conditionalFormatting>
  <conditionalFormatting sqref="E29:E38">
    <cfRule type="duplicateValues" dxfId="203" priority="90"/>
    <cfRule type="duplicateValues" dxfId="202" priority="91"/>
  </conditionalFormatting>
  <conditionalFormatting sqref="E29:E38">
    <cfRule type="duplicateValues" dxfId="201" priority="89"/>
  </conditionalFormatting>
  <conditionalFormatting sqref="E29:E38">
    <cfRule type="duplicateValues" dxfId="200" priority="88"/>
  </conditionalFormatting>
  <conditionalFormatting sqref="E29:E38">
    <cfRule type="duplicateValues" dxfId="199" priority="85"/>
  </conditionalFormatting>
  <conditionalFormatting sqref="E39:E50">
    <cfRule type="duplicateValues" dxfId="198" priority="84"/>
  </conditionalFormatting>
  <conditionalFormatting sqref="E39:E50">
    <cfRule type="duplicateValues" dxfId="197" priority="83"/>
  </conditionalFormatting>
  <conditionalFormatting sqref="E39:E50">
    <cfRule type="duplicateValues" dxfId="196" priority="81"/>
    <cfRule type="duplicateValues" dxfId="195" priority="82"/>
  </conditionalFormatting>
  <conditionalFormatting sqref="E39:E50">
    <cfRule type="duplicateValues" dxfId="194" priority="71"/>
    <cfRule type="duplicateValues" dxfId="193" priority="72"/>
    <cfRule type="duplicateValues" dxfId="192" priority="80"/>
  </conditionalFormatting>
  <conditionalFormatting sqref="B39:B50">
    <cfRule type="duplicateValues" dxfId="191" priority="79"/>
  </conditionalFormatting>
  <conditionalFormatting sqref="E39:E50">
    <cfRule type="duplicateValues" dxfId="190" priority="78"/>
  </conditionalFormatting>
  <conditionalFormatting sqref="E39:E50">
    <cfRule type="duplicateValues" dxfId="189" priority="77"/>
  </conditionalFormatting>
  <conditionalFormatting sqref="E39:E50">
    <cfRule type="duplicateValues" dxfId="188" priority="75"/>
    <cfRule type="duplicateValues" dxfId="187" priority="76"/>
  </conditionalFormatting>
  <conditionalFormatting sqref="E39:E50">
    <cfRule type="duplicateValues" dxfId="186" priority="74"/>
  </conditionalFormatting>
  <conditionalFormatting sqref="E39:E50">
    <cfRule type="duplicateValues" dxfId="185" priority="73"/>
  </conditionalFormatting>
  <conditionalFormatting sqref="E39:E50">
    <cfRule type="duplicateValues" dxfId="184" priority="70"/>
  </conditionalFormatting>
  <conditionalFormatting sqref="E80:E1048576 E1:E50">
    <cfRule type="duplicateValues" dxfId="183" priority="69"/>
  </conditionalFormatting>
  <conditionalFormatting sqref="E51:E65">
    <cfRule type="duplicateValues" dxfId="182" priority="68"/>
  </conditionalFormatting>
  <conditionalFormatting sqref="E51:E65">
    <cfRule type="duplicateValues" dxfId="181" priority="67"/>
  </conditionalFormatting>
  <conditionalFormatting sqref="E51:E65">
    <cfRule type="duplicateValues" dxfId="180" priority="65"/>
    <cfRule type="duplicateValues" dxfId="179" priority="66"/>
  </conditionalFormatting>
  <conditionalFormatting sqref="E51:E65">
    <cfRule type="duplicateValues" dxfId="178" priority="55"/>
    <cfRule type="duplicateValues" dxfId="177" priority="56"/>
    <cfRule type="duplicateValues" dxfId="176" priority="64"/>
  </conditionalFormatting>
  <conditionalFormatting sqref="B51:B65">
    <cfRule type="duplicateValues" dxfId="175" priority="63"/>
  </conditionalFormatting>
  <conditionalFormatting sqref="E51:E65">
    <cfRule type="duplicateValues" dxfId="174" priority="62"/>
  </conditionalFormatting>
  <conditionalFormatting sqref="E51:E65">
    <cfRule type="duplicateValues" dxfId="173" priority="61"/>
  </conditionalFormatting>
  <conditionalFormatting sqref="E51:E65">
    <cfRule type="duplicateValues" dxfId="172" priority="59"/>
    <cfRule type="duplicateValues" dxfId="171" priority="60"/>
  </conditionalFormatting>
  <conditionalFormatting sqref="E51:E65">
    <cfRule type="duplicateValues" dxfId="170" priority="58"/>
  </conditionalFormatting>
  <conditionalFormatting sqref="E51:E65">
    <cfRule type="duplicateValues" dxfId="169" priority="57"/>
  </conditionalFormatting>
  <conditionalFormatting sqref="E51:E65">
    <cfRule type="duplicateValues" dxfId="168" priority="54"/>
  </conditionalFormatting>
  <conditionalFormatting sqref="E51:E65">
    <cfRule type="duplicateValues" dxfId="167" priority="53"/>
  </conditionalFormatting>
  <conditionalFormatting sqref="E80:E1048576 E1:E65">
    <cfRule type="duplicateValues" dxfId="166" priority="52"/>
  </conditionalFormatting>
  <conditionalFormatting sqref="E66">
    <cfRule type="duplicateValues" dxfId="165" priority="51"/>
  </conditionalFormatting>
  <conditionalFormatting sqref="E66">
    <cfRule type="duplicateValues" dxfId="164" priority="50"/>
  </conditionalFormatting>
  <conditionalFormatting sqref="E66">
    <cfRule type="duplicateValues" dxfId="163" priority="48"/>
    <cfRule type="duplicateValues" dxfId="162" priority="49"/>
  </conditionalFormatting>
  <conditionalFormatting sqref="E66">
    <cfRule type="duplicateValues" dxfId="161" priority="38"/>
    <cfRule type="duplicateValues" dxfId="160" priority="39"/>
    <cfRule type="duplicateValues" dxfId="159" priority="47"/>
  </conditionalFormatting>
  <conditionalFormatting sqref="B66">
    <cfRule type="duplicateValues" dxfId="158" priority="46"/>
  </conditionalFormatting>
  <conditionalFormatting sqref="E66">
    <cfRule type="duplicateValues" dxfId="157" priority="45"/>
  </conditionalFormatting>
  <conditionalFormatting sqref="E66">
    <cfRule type="duplicateValues" dxfId="156" priority="44"/>
  </conditionalFormatting>
  <conditionalFormatting sqref="E66">
    <cfRule type="duplicateValues" dxfId="155" priority="42"/>
    <cfRule type="duplicateValues" dxfId="154" priority="43"/>
  </conditionalFormatting>
  <conditionalFormatting sqref="E66">
    <cfRule type="duplicateValues" dxfId="153" priority="41"/>
  </conditionalFormatting>
  <conditionalFormatting sqref="E66">
    <cfRule type="duplicateValues" dxfId="152" priority="40"/>
  </conditionalFormatting>
  <conditionalFormatting sqref="E66">
    <cfRule type="duplicateValues" dxfId="151" priority="37"/>
  </conditionalFormatting>
  <conditionalFormatting sqref="E66">
    <cfRule type="duplicateValues" dxfId="150" priority="36"/>
  </conditionalFormatting>
  <conditionalFormatting sqref="E66">
    <cfRule type="duplicateValues" dxfId="149" priority="35"/>
  </conditionalFormatting>
  <conditionalFormatting sqref="E67:E70">
    <cfRule type="duplicateValues" dxfId="148" priority="34"/>
  </conditionalFormatting>
  <conditionalFormatting sqref="E67:E70">
    <cfRule type="duplicateValues" dxfId="147" priority="33"/>
  </conditionalFormatting>
  <conditionalFormatting sqref="E67:E70">
    <cfRule type="duplicateValues" dxfId="146" priority="31"/>
    <cfRule type="duplicateValues" dxfId="145" priority="32"/>
  </conditionalFormatting>
  <conditionalFormatting sqref="E67:E70">
    <cfRule type="duplicateValues" dxfId="144" priority="21"/>
    <cfRule type="duplicateValues" dxfId="143" priority="22"/>
    <cfRule type="duplicateValues" dxfId="142" priority="30"/>
  </conditionalFormatting>
  <conditionalFormatting sqref="B67:B70">
    <cfRule type="duplicateValues" dxfId="141" priority="29"/>
  </conditionalFormatting>
  <conditionalFormatting sqref="E67:E70">
    <cfRule type="duplicateValues" dxfId="140" priority="28"/>
  </conditionalFormatting>
  <conditionalFormatting sqref="E67:E70">
    <cfRule type="duplicateValues" dxfId="139" priority="27"/>
  </conditionalFormatting>
  <conditionalFormatting sqref="E67:E70">
    <cfRule type="duplicateValues" dxfId="138" priority="25"/>
    <cfRule type="duplicateValues" dxfId="137" priority="26"/>
  </conditionalFormatting>
  <conditionalFormatting sqref="E67:E70">
    <cfRule type="duplicateValues" dxfId="136" priority="24"/>
  </conditionalFormatting>
  <conditionalFormatting sqref="E67:E70">
    <cfRule type="duplicateValues" dxfId="135" priority="23"/>
  </conditionalFormatting>
  <conditionalFormatting sqref="E67:E70">
    <cfRule type="duplicateValues" dxfId="134" priority="20"/>
  </conditionalFormatting>
  <conditionalFormatting sqref="E67:E70">
    <cfRule type="duplicateValues" dxfId="133" priority="19"/>
  </conditionalFormatting>
  <conditionalFormatting sqref="E67:E70">
    <cfRule type="duplicateValues" dxfId="132" priority="18"/>
  </conditionalFormatting>
  <conditionalFormatting sqref="E71:E79">
    <cfRule type="duplicateValues" dxfId="131" priority="120868"/>
  </conditionalFormatting>
  <conditionalFormatting sqref="E71:E79">
    <cfRule type="duplicateValues" dxfId="130" priority="120869"/>
    <cfRule type="duplicateValues" dxfId="129" priority="120870"/>
  </conditionalFormatting>
  <conditionalFormatting sqref="E71:E79">
    <cfRule type="duplicateValues" dxfId="128" priority="120871"/>
    <cfRule type="duplicateValues" dxfId="127" priority="120872"/>
    <cfRule type="duplicateValues" dxfId="126" priority="120873"/>
  </conditionalFormatting>
  <conditionalFormatting sqref="B71:B79">
    <cfRule type="duplicateValues" dxfId="125" priority="120874"/>
  </conditionalFormatting>
  <conditionalFormatting sqref="E5:E28">
    <cfRule type="duplicateValues" dxfId="6" priority="120886"/>
  </conditionalFormatting>
  <conditionalFormatting sqref="E5:E28">
    <cfRule type="duplicateValues" dxfId="5" priority="120887"/>
    <cfRule type="duplicateValues" dxfId="4" priority="120888"/>
  </conditionalFormatting>
  <conditionalFormatting sqref="E5:E28">
    <cfRule type="duplicateValues" dxfId="3" priority="120889"/>
    <cfRule type="duplicateValues" dxfId="2" priority="120890"/>
    <cfRule type="duplicateValues" dxfId="1" priority="120891"/>
  </conditionalFormatting>
  <conditionalFormatting sqref="B5:B28">
    <cfRule type="duplicateValues" dxfId="0" priority="12089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opLeftCell="A13" zoomScale="85" zoomScaleNormal="85" workbookViewId="0">
      <selection activeCell="G23" sqref="G23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47.5703125" style="96" bestFit="1" customWidth="1"/>
    <col min="4" max="4" width="40" style="96" customWidth="1"/>
    <col min="5" max="5" width="17.28515625" style="96" customWidth="1"/>
    <col min="6" max="6" width="18.85546875" style="96" customWidth="1"/>
    <col min="7" max="16384" width="23.42578125" style="96"/>
  </cols>
  <sheetData>
    <row r="1" spans="1:5" ht="22.5" x14ac:dyDescent="0.25">
      <c r="A1" s="179" t="s">
        <v>2150</v>
      </c>
      <c r="B1" s="180"/>
      <c r="C1" s="180"/>
      <c r="D1" s="180"/>
      <c r="E1" s="181"/>
    </row>
    <row r="2" spans="1:5" ht="25.5" x14ac:dyDescent="0.25">
      <c r="A2" s="182" t="s">
        <v>2453</v>
      </c>
      <c r="B2" s="183"/>
      <c r="C2" s="183"/>
      <c r="D2" s="183"/>
      <c r="E2" s="184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44331.25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44331.708333333336</v>
      </c>
      <c r="C5" s="144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5" t="s">
        <v>2415</v>
      </c>
      <c r="B7" s="186"/>
      <c r="C7" s="186"/>
      <c r="D7" s="186"/>
      <c r="E7" s="187"/>
    </row>
    <row r="8" spans="1:5" ht="18" x14ac:dyDescent="0.25">
      <c r="A8" s="99" t="s">
        <v>15</v>
      </c>
      <c r="B8" s="99" t="s">
        <v>2416</v>
      </c>
      <c r="C8" s="99" t="s">
        <v>46</v>
      </c>
      <c r="D8" s="145" t="s">
        <v>2419</v>
      </c>
      <c r="E8" s="99" t="s">
        <v>2417</v>
      </c>
    </row>
    <row r="9" spans="1:5" ht="18" x14ac:dyDescent="0.25">
      <c r="A9" s="141" t="e">
        <f>VLOOKUP(B9,'[1]LISTADO ATM'!$A$2:$C$821,3,0)</f>
        <v>#N/A</v>
      </c>
      <c r="B9" s="127"/>
      <c r="C9" s="129" t="e">
        <f>VLOOKUP(B9,'[1]LISTADO ATM'!$A$2:$B$821,2,0)</f>
        <v>#N/A</v>
      </c>
      <c r="D9" s="128" t="s">
        <v>2565</v>
      </c>
      <c r="E9" s="129"/>
    </row>
    <row r="10" spans="1:5" ht="18" x14ac:dyDescent="0.25">
      <c r="A10" s="141" t="e">
        <f>VLOOKUP(B10,'[1]LISTADO ATM'!$A$2:$C$821,3,0)</f>
        <v>#N/A</v>
      </c>
      <c r="B10" s="127"/>
      <c r="C10" s="129" t="e">
        <f>VLOOKUP(B10,'[1]LISTADO ATM'!$A$2:$B$821,2,0)</f>
        <v>#N/A</v>
      </c>
      <c r="D10" s="128" t="s">
        <v>2565</v>
      </c>
      <c r="E10" s="156"/>
    </row>
    <row r="11" spans="1:5" ht="18" x14ac:dyDescent="0.25">
      <c r="A11" s="141" t="e">
        <f>VLOOKUP(B11,'[1]LISTADO ATM'!$A$2:$C$821,3,0)</f>
        <v>#N/A</v>
      </c>
      <c r="B11" s="127"/>
      <c r="C11" s="129" t="e">
        <f>VLOOKUP(B11,'[1]LISTADO ATM'!$A$2:$B$821,2,0)</f>
        <v>#N/A</v>
      </c>
      <c r="D11" s="128" t="s">
        <v>2565</v>
      </c>
      <c r="E11" s="156"/>
    </row>
    <row r="12" spans="1:5" ht="18" x14ac:dyDescent="0.25">
      <c r="A12" s="141" t="e">
        <f>VLOOKUP(B12,'[1]LISTADO ATM'!$A$2:$C$821,3,0)</f>
        <v>#N/A</v>
      </c>
      <c r="B12" s="127"/>
      <c r="C12" s="129" t="e">
        <f>VLOOKUP(B12,'[1]LISTADO ATM'!$A$2:$B$821,2,0)</f>
        <v>#N/A</v>
      </c>
      <c r="D12" s="128" t="s">
        <v>2565</v>
      </c>
      <c r="E12" s="156"/>
    </row>
    <row r="13" spans="1:5" ht="18" x14ac:dyDescent="0.25">
      <c r="A13" s="141" t="e">
        <f>VLOOKUP(B13,'[1]LISTADO ATM'!$A$2:$C$821,3,0)</f>
        <v>#N/A</v>
      </c>
      <c r="B13" s="127"/>
      <c r="C13" s="129" t="e">
        <f>VLOOKUP(B13,'[1]LISTADO ATM'!$A$2:$B$821,2,0)</f>
        <v>#N/A</v>
      </c>
      <c r="D13" s="128" t="s">
        <v>2565</v>
      </c>
      <c r="E13" s="156"/>
    </row>
    <row r="14" spans="1:5" ht="18" x14ac:dyDescent="0.25">
      <c r="A14" s="141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2565</v>
      </c>
      <c r="E14" s="156"/>
    </row>
    <row r="15" spans="1:5" ht="18" x14ac:dyDescent="0.25">
      <c r="A15" s="141" t="e">
        <f>VLOOKUP(B15,'[1]LISTADO ATM'!$A$2:$C$821,3,0)</f>
        <v>#N/A</v>
      </c>
      <c r="B15" s="127"/>
      <c r="C15" s="129" t="e">
        <f>VLOOKUP(B15,'[1]LISTADO ATM'!$A$2:$B$821,2,0)</f>
        <v>#N/A</v>
      </c>
      <c r="D15" s="128" t="s">
        <v>2565</v>
      </c>
      <c r="E15" s="156"/>
    </row>
    <row r="16" spans="1:5" ht="18.75" thickBot="1" x14ac:dyDescent="0.3">
      <c r="A16" s="100" t="s">
        <v>2477</v>
      </c>
      <c r="B16" s="139">
        <f>COUNT(B9:B15)</f>
        <v>0</v>
      </c>
      <c r="C16" s="188"/>
      <c r="D16" s="189"/>
      <c r="E16" s="190"/>
    </row>
    <row r="17" spans="1:5" x14ac:dyDescent="0.25">
      <c r="B17" s="102"/>
      <c r="E17" s="102"/>
    </row>
    <row r="18" spans="1:5" ht="18" x14ac:dyDescent="0.25">
      <c r="A18" s="185" t="s">
        <v>2478</v>
      </c>
      <c r="B18" s="186"/>
      <c r="C18" s="186"/>
      <c r="D18" s="186"/>
      <c r="E18" s="187"/>
    </row>
    <row r="19" spans="1:5" ht="18" x14ac:dyDescent="0.25">
      <c r="A19" s="99" t="s">
        <v>15</v>
      </c>
      <c r="B19" s="99" t="s">
        <v>2416</v>
      </c>
      <c r="C19" s="99" t="s">
        <v>46</v>
      </c>
      <c r="D19" s="99" t="s">
        <v>2419</v>
      </c>
      <c r="E19" s="99" t="s">
        <v>2417</v>
      </c>
    </row>
    <row r="20" spans="1:5" ht="18" x14ac:dyDescent="0.25">
      <c r="A20" s="97" t="e">
        <f>VLOOKUP(B20,'[1]LISTADO ATM'!$A$2:$C$821,3,0)</f>
        <v>#N/A</v>
      </c>
      <c r="B20" s="127"/>
      <c r="C20" s="146" t="e">
        <f>VLOOKUP(B20,'[1]LISTADO ATM'!$A$2:$B$821,2,0)</f>
        <v>#N/A</v>
      </c>
      <c r="D20" s="128" t="s">
        <v>2566</v>
      </c>
      <c r="E20" s="129"/>
    </row>
    <row r="21" spans="1:5" ht="18" x14ac:dyDescent="0.25">
      <c r="A21" s="97" t="e">
        <f>VLOOKUP(B21,'[1]LISTADO ATM'!$A$2:$C$821,3,0)</f>
        <v>#N/A</v>
      </c>
      <c r="B21" s="127"/>
      <c r="C21" s="146" t="e">
        <f>VLOOKUP(B21,'[1]LISTADO ATM'!$A$2:$B$821,2,0)</f>
        <v>#N/A</v>
      </c>
      <c r="D21" s="128" t="s">
        <v>2566</v>
      </c>
      <c r="E21" s="131"/>
    </row>
    <row r="22" spans="1:5" ht="18" x14ac:dyDescent="0.25">
      <c r="A22" s="97" t="e">
        <f>VLOOKUP(B22,'[1]LISTADO ATM'!$A$2:$C$821,3,0)</f>
        <v>#N/A</v>
      </c>
      <c r="B22" s="127"/>
      <c r="C22" s="146" t="e">
        <f>VLOOKUP(B22,'[1]LISTADO ATM'!$A$2:$B$821,2,0)</f>
        <v>#N/A</v>
      </c>
      <c r="D22" s="128" t="s">
        <v>2566</v>
      </c>
      <c r="E22" s="131"/>
    </row>
    <row r="23" spans="1:5" ht="18" x14ac:dyDescent="0.25">
      <c r="A23" s="97" t="e">
        <f>VLOOKUP(B23,'[1]LISTADO ATM'!$A$2:$C$821,3,0)</f>
        <v>#N/A</v>
      </c>
      <c r="B23" s="127"/>
      <c r="C23" s="146" t="e">
        <f>VLOOKUP(B23,'[1]LISTADO ATM'!$A$2:$B$821,2,0)</f>
        <v>#N/A</v>
      </c>
      <c r="D23" s="128" t="s">
        <v>2566</v>
      </c>
      <c r="E23" s="131"/>
    </row>
    <row r="24" spans="1:5" ht="18" x14ac:dyDescent="0.25">
      <c r="A24" s="97" t="e">
        <f>VLOOKUP(B24,'[1]LISTADO ATM'!$A$2:$C$821,3,0)</f>
        <v>#N/A</v>
      </c>
      <c r="B24" s="127"/>
      <c r="C24" s="146" t="e">
        <f>VLOOKUP(B24,'[1]LISTADO ATM'!$A$2:$B$821,2,0)</f>
        <v>#N/A</v>
      </c>
      <c r="D24" s="128" t="s">
        <v>2566</v>
      </c>
      <c r="E24" s="131"/>
    </row>
    <row r="25" spans="1:5" ht="18" x14ac:dyDescent="0.25">
      <c r="A25" s="97" t="e">
        <f>VLOOKUP(B25,'[1]LISTADO ATM'!$A$2:$C$821,3,0)</f>
        <v>#N/A</v>
      </c>
      <c r="B25" s="127"/>
      <c r="C25" s="146" t="e">
        <f>VLOOKUP(B25,'[1]LISTADO ATM'!$A$2:$B$821,2,0)</f>
        <v>#N/A</v>
      </c>
      <c r="D25" s="128" t="s">
        <v>2566</v>
      </c>
      <c r="E25" s="131"/>
    </row>
    <row r="26" spans="1:5" ht="18.75" thickBot="1" x14ac:dyDescent="0.3">
      <c r="A26" s="100" t="s">
        <v>2477</v>
      </c>
      <c r="B26" s="139">
        <f>COUNT(B20:B25)</f>
        <v>0</v>
      </c>
      <c r="C26" s="191"/>
      <c r="D26" s="192"/>
      <c r="E26" s="193"/>
    </row>
    <row r="27" spans="1:5" ht="15.75" thickBot="1" x14ac:dyDescent="0.3">
      <c r="B27" s="102"/>
      <c r="E27" s="102"/>
    </row>
    <row r="28" spans="1:5" ht="18.75" thickBot="1" x14ac:dyDescent="0.3">
      <c r="A28" s="171" t="s">
        <v>2479</v>
      </c>
      <c r="B28" s="172"/>
      <c r="C28" s="172"/>
      <c r="D28" s="172"/>
      <c r="E28" s="173"/>
    </row>
    <row r="29" spans="1:5" ht="18" x14ac:dyDescent="0.25">
      <c r="A29" s="99" t="s">
        <v>15</v>
      </c>
      <c r="B29" s="99" t="s">
        <v>2416</v>
      </c>
      <c r="C29" s="99" t="s">
        <v>46</v>
      </c>
      <c r="D29" s="99" t="s">
        <v>2419</v>
      </c>
      <c r="E29" s="99" t="s">
        <v>2417</v>
      </c>
    </row>
    <row r="30" spans="1:5" ht="18" x14ac:dyDescent="0.25">
      <c r="A30" s="127" t="str">
        <f>VLOOKUP(B30,'[1]LISTADO ATM'!$A$2:$C$821,3,0)</f>
        <v>ESTE</v>
      </c>
      <c r="B30" s="127">
        <v>16</v>
      </c>
      <c r="C30" s="127" t="str">
        <f>VLOOKUP(B30,'[1]LISTADO ATM'!$A$2:$B$821,2,0)</f>
        <v>ATM Estación Texaco Sabana de la Mar</v>
      </c>
      <c r="D30" s="130" t="s">
        <v>2439</v>
      </c>
      <c r="E30" s="131">
        <v>3335886982</v>
      </c>
    </row>
    <row r="31" spans="1:5" ht="18" x14ac:dyDescent="0.25">
      <c r="A31" s="127" t="str">
        <f>VLOOKUP(B31,'[1]LISTADO ATM'!$A$2:$C$821,3,0)</f>
        <v>DISTRITO NACIONAL</v>
      </c>
      <c r="B31" s="127">
        <v>949</v>
      </c>
      <c r="C31" s="127" t="str">
        <f>VLOOKUP(B31,'[1]LISTADO ATM'!$A$2:$B$821,2,0)</f>
        <v xml:space="preserve">ATM S/M Bravo San Isidro Coral Mall </v>
      </c>
      <c r="D31" s="130" t="s">
        <v>2439</v>
      </c>
      <c r="E31" s="131">
        <v>3335887279</v>
      </c>
    </row>
    <row r="32" spans="1:5" ht="18" x14ac:dyDescent="0.25">
      <c r="A32" s="127" t="str">
        <f>VLOOKUP(B32,'[1]LISTADO ATM'!$A$2:$C$821,3,0)</f>
        <v>NORTE</v>
      </c>
      <c r="B32" s="127">
        <v>63</v>
      </c>
      <c r="C32" s="127" t="str">
        <f>VLOOKUP(B32,'[1]LISTADO ATM'!$A$2:$B$821,2,0)</f>
        <v xml:space="preserve">ATM Oficina Villa Vásquez (Montecristi) </v>
      </c>
      <c r="D32" s="130" t="s">
        <v>2439</v>
      </c>
      <c r="E32" s="131">
        <v>3335887639</v>
      </c>
    </row>
    <row r="33" spans="1:5" ht="18" x14ac:dyDescent="0.25">
      <c r="A33" s="127" t="str">
        <f>VLOOKUP(B33,'[1]LISTADO ATM'!$A$2:$C$821,3,0)</f>
        <v>SUR</v>
      </c>
      <c r="B33" s="127">
        <v>783</v>
      </c>
      <c r="C33" s="127" t="str">
        <f>VLOOKUP(B33,'[1]LISTADO ATM'!$A$2:$B$821,2,0)</f>
        <v xml:space="preserve">ATM Autobanco Alfa y Omega (Barahona) </v>
      </c>
      <c r="D33" s="130" t="s">
        <v>2439</v>
      </c>
      <c r="E33" s="131">
        <v>3335887698</v>
      </c>
    </row>
    <row r="34" spans="1:5" ht="18" x14ac:dyDescent="0.25">
      <c r="A34" s="127" t="str">
        <f>VLOOKUP(B34,'[1]LISTADO ATM'!$A$2:$C$821,3,0)</f>
        <v>ESTE</v>
      </c>
      <c r="B34" s="127">
        <v>660</v>
      </c>
      <c r="C34" s="127" t="str">
        <f>VLOOKUP(B34,'[1]LISTADO ATM'!$A$2:$B$821,2,0)</f>
        <v>ATM Oficina Romana Norte II</v>
      </c>
      <c r="D34" s="130" t="s">
        <v>2439</v>
      </c>
      <c r="E34" s="131">
        <v>3335887699</v>
      </c>
    </row>
    <row r="35" spans="1:5" ht="18" x14ac:dyDescent="0.25">
      <c r="A35" s="127" t="str">
        <f>VLOOKUP(B35,'[1]LISTADO ATM'!$A$2:$C$821,3,0)</f>
        <v>ESTE</v>
      </c>
      <c r="B35" s="127">
        <v>268</v>
      </c>
      <c r="C35" s="127" t="str">
        <f>VLOOKUP(B35,'[1]LISTADO ATM'!$A$2:$B$821,2,0)</f>
        <v xml:space="preserve">ATM Autobanco La Altagracia (Higuey) </v>
      </c>
      <c r="D35" s="130" t="s">
        <v>2439</v>
      </c>
      <c r="E35" s="131">
        <v>3335887700</v>
      </c>
    </row>
    <row r="36" spans="1:5" ht="18" x14ac:dyDescent="0.25">
      <c r="A36" s="127" t="str">
        <f>VLOOKUP(B36,'[1]LISTADO ATM'!$A$2:$C$821,3,0)</f>
        <v>DISTRITO NACIONAL</v>
      </c>
      <c r="B36" s="127">
        <v>918</v>
      </c>
      <c r="C36" s="127" t="str">
        <f>VLOOKUP(B36,'[1]LISTADO ATM'!$A$2:$B$821,2,0)</f>
        <v xml:space="preserve">ATM S/M Liverpool de la Jacobo Majluta </v>
      </c>
      <c r="D36" s="130" t="s">
        <v>2439</v>
      </c>
      <c r="E36" s="131">
        <v>3335887702</v>
      </c>
    </row>
    <row r="37" spans="1:5" ht="18" x14ac:dyDescent="0.25">
      <c r="A37" s="127" t="str">
        <f>VLOOKUP(B37,'[1]LISTADO ATM'!$A$2:$C$821,3,0)</f>
        <v>DISTRITO NACIONAL</v>
      </c>
      <c r="B37" s="127">
        <v>192</v>
      </c>
      <c r="C37" s="127" t="str">
        <f>VLOOKUP(B37,'[1]LISTADO ATM'!$A$2:$B$821,2,0)</f>
        <v xml:space="preserve">ATM Autobanco Luperón II </v>
      </c>
      <c r="D37" s="130" t="s">
        <v>2439</v>
      </c>
      <c r="E37" s="131">
        <v>3335887704</v>
      </c>
    </row>
    <row r="38" spans="1:5" ht="18" x14ac:dyDescent="0.25">
      <c r="A38" s="127" t="str">
        <f>VLOOKUP(B38,'[1]LISTADO ATM'!$A$2:$C$821,3,0)</f>
        <v>DISTRITO NACIONAL</v>
      </c>
      <c r="B38" s="127">
        <v>441</v>
      </c>
      <c r="C38" s="127" t="str">
        <f>VLOOKUP(B38,'[1]LISTADO ATM'!$A$2:$B$821,2,0)</f>
        <v>ATM Estacion de Servicio Romulo Betancour</v>
      </c>
      <c r="D38" s="130" t="s">
        <v>2439</v>
      </c>
      <c r="E38" s="131">
        <v>3335887707</v>
      </c>
    </row>
    <row r="39" spans="1:5" ht="18" x14ac:dyDescent="0.25">
      <c r="A39" s="127" t="str">
        <f>VLOOKUP(B39,'[1]LISTADO ATM'!$A$2:$C$821,3,0)</f>
        <v>DISTRITO NACIONAL</v>
      </c>
      <c r="B39" s="127">
        <v>438</v>
      </c>
      <c r="C39" s="127" t="str">
        <f>VLOOKUP(B39,'[1]LISTADO ATM'!$A$2:$B$821,2,0)</f>
        <v xml:space="preserve">ATM Autobanco Torre IV </v>
      </c>
      <c r="D39" s="130" t="s">
        <v>2439</v>
      </c>
      <c r="E39" s="131">
        <v>3335887709</v>
      </c>
    </row>
    <row r="40" spans="1:5" ht="18" x14ac:dyDescent="0.25">
      <c r="A40" s="127" t="str">
        <f>VLOOKUP(B40,'[1]LISTADO ATM'!$A$2:$C$821,3,0)</f>
        <v>DISTRITO NACIONAL</v>
      </c>
      <c r="B40" s="127">
        <v>676</v>
      </c>
      <c r="C40" s="127" t="str">
        <f>VLOOKUP(B40,'[1]LISTADO ATM'!$A$2:$B$821,2,0)</f>
        <v>ATM S/M Bravo Colina Del Oeste</v>
      </c>
      <c r="D40" s="130" t="s">
        <v>2439</v>
      </c>
      <c r="E40" s="131">
        <v>3335887722</v>
      </c>
    </row>
    <row r="41" spans="1:5" ht="18" x14ac:dyDescent="0.25">
      <c r="A41" s="127" t="str">
        <f>VLOOKUP(B41,'[1]LISTADO ATM'!$A$2:$C$821,3,0)</f>
        <v>DISTRITO NACIONAL</v>
      </c>
      <c r="B41" s="127">
        <v>879</v>
      </c>
      <c r="C41" s="127" t="str">
        <f>VLOOKUP(B41,'[1]LISTADO ATM'!$A$2:$B$821,2,0)</f>
        <v xml:space="preserve">ATM Plaza Metropolitana </v>
      </c>
      <c r="D41" s="130" t="s">
        <v>2439</v>
      </c>
      <c r="E41" s="131">
        <v>3335887732</v>
      </c>
    </row>
    <row r="42" spans="1:5" ht="18" x14ac:dyDescent="0.25">
      <c r="A42" s="127" t="str">
        <f>VLOOKUP(B42,'[1]LISTADO ATM'!$A$2:$C$821,3,0)</f>
        <v>DISTRITO NACIONAL</v>
      </c>
      <c r="B42" s="127">
        <v>153</v>
      </c>
      <c r="C42" s="127" t="str">
        <f>VLOOKUP(B42,'[1]LISTADO ATM'!$A$2:$B$821,2,0)</f>
        <v xml:space="preserve">ATM Rehabilitación </v>
      </c>
      <c r="D42" s="130" t="s">
        <v>2439</v>
      </c>
      <c r="E42" s="131">
        <v>3335887744</v>
      </c>
    </row>
    <row r="43" spans="1:5" ht="18" x14ac:dyDescent="0.25">
      <c r="A43" s="127" t="e">
        <f>VLOOKUP(B43,'[1]LISTADO ATM'!$A$2:$C$821,3,0)</f>
        <v>#N/A</v>
      </c>
      <c r="B43" s="127"/>
      <c r="C43" s="127" t="e">
        <f>VLOOKUP(B43,'[1]LISTADO ATM'!$A$2:$B$821,2,0)</f>
        <v>#N/A</v>
      </c>
      <c r="D43" s="130" t="s">
        <v>2439</v>
      </c>
      <c r="E43" s="131"/>
    </row>
    <row r="44" spans="1:5" ht="18" x14ac:dyDescent="0.25">
      <c r="A44" s="127" t="e">
        <f>VLOOKUP(B44,'[1]LISTADO ATM'!$A$2:$C$821,3,0)</f>
        <v>#N/A</v>
      </c>
      <c r="B44" s="127"/>
      <c r="C44" s="127" t="e">
        <f>VLOOKUP(B44,'[1]LISTADO ATM'!$A$2:$B$821,2,0)</f>
        <v>#N/A</v>
      </c>
      <c r="D44" s="130" t="s">
        <v>2439</v>
      </c>
      <c r="E44" s="131"/>
    </row>
    <row r="45" spans="1:5" ht="18" x14ac:dyDescent="0.25">
      <c r="A45" s="127" t="e">
        <f>VLOOKUP(B45,'[1]LISTADO ATM'!$A$2:$C$821,3,0)</f>
        <v>#N/A</v>
      </c>
      <c r="B45" s="127"/>
      <c r="C45" s="127" t="e">
        <f>VLOOKUP(B45,'[1]LISTADO ATM'!$A$2:$B$821,2,0)</f>
        <v>#N/A</v>
      </c>
      <c r="D45" s="130" t="s">
        <v>2439</v>
      </c>
      <c r="E45" s="131"/>
    </row>
    <row r="46" spans="1:5" ht="18" x14ac:dyDescent="0.25">
      <c r="A46" s="127" t="e">
        <f>VLOOKUP(B46,'[1]LISTADO ATM'!$A$2:$C$821,3,0)</f>
        <v>#N/A</v>
      </c>
      <c r="B46" s="127"/>
      <c r="C46" s="127" t="e">
        <f>VLOOKUP(B46,'[1]LISTADO ATM'!$A$2:$B$821,2,0)</f>
        <v>#N/A</v>
      </c>
      <c r="D46" s="130" t="s">
        <v>2439</v>
      </c>
      <c r="E46" s="131"/>
    </row>
    <row r="47" spans="1:5" ht="18" x14ac:dyDescent="0.25">
      <c r="A47" s="127" t="e">
        <f>VLOOKUP(B47,'[1]LISTADO ATM'!$A$2:$C$821,3,0)</f>
        <v>#N/A</v>
      </c>
      <c r="B47" s="127"/>
      <c r="C47" s="127" t="e">
        <f>VLOOKUP(B47,'[1]LISTADO ATM'!$A$2:$B$821,2,0)</f>
        <v>#N/A</v>
      </c>
      <c r="D47" s="130" t="s">
        <v>2439</v>
      </c>
      <c r="E47" s="131"/>
    </row>
    <row r="48" spans="1:5" ht="18.75" thickBot="1" x14ac:dyDescent="0.3">
      <c r="A48" s="119" t="s">
        <v>2477</v>
      </c>
      <c r="B48" s="139">
        <f>COUNT(B30:B47)</f>
        <v>13</v>
      </c>
      <c r="C48" s="108"/>
      <c r="D48" s="108"/>
      <c r="E48" s="108"/>
    </row>
    <row r="49" spans="1:5" ht="15.75" thickBot="1" x14ac:dyDescent="0.3">
      <c r="B49" s="102"/>
      <c r="E49" s="102"/>
    </row>
    <row r="50" spans="1:5" ht="18.75" thickBot="1" x14ac:dyDescent="0.3">
      <c r="A50" s="171" t="s">
        <v>2556</v>
      </c>
      <c r="B50" s="172"/>
      <c r="C50" s="172"/>
      <c r="D50" s="172"/>
      <c r="E50" s="173"/>
    </row>
    <row r="51" spans="1:5" ht="18" x14ac:dyDescent="0.25">
      <c r="A51" s="99" t="s">
        <v>15</v>
      </c>
      <c r="B51" s="99" t="s">
        <v>2416</v>
      </c>
      <c r="C51" s="99" t="s">
        <v>46</v>
      </c>
      <c r="D51" s="99" t="s">
        <v>2419</v>
      </c>
      <c r="E51" s="99" t="s">
        <v>2417</v>
      </c>
    </row>
    <row r="52" spans="1:5" ht="18" x14ac:dyDescent="0.25">
      <c r="A52" s="97" t="str">
        <f>VLOOKUP(B52,'[1]LISTADO ATM'!$A$2:$C$821,3,0)</f>
        <v>DISTRITO NACIONAL</v>
      </c>
      <c r="B52" s="127">
        <v>563</v>
      </c>
      <c r="C52" s="129" t="str">
        <f>VLOOKUP(B52,'[1]LISTADO ATM'!$A$2:$B$821,2,0)</f>
        <v xml:space="preserve">ATM Base Aérea San Isidro </v>
      </c>
      <c r="D52" s="127" t="s">
        <v>2503</v>
      </c>
      <c r="E52" s="131">
        <v>3335887230</v>
      </c>
    </row>
    <row r="53" spans="1:5" ht="18" x14ac:dyDescent="0.25">
      <c r="A53" s="97" t="str">
        <f>VLOOKUP(B53,'[1]LISTADO ATM'!$A$2:$C$821,3,0)</f>
        <v>NORTE</v>
      </c>
      <c r="B53" s="127">
        <v>799</v>
      </c>
      <c r="C53" s="129" t="str">
        <f>VLOOKUP(B53,'[1]LISTADO ATM'!$A$2:$B$821,2,0)</f>
        <v xml:space="preserve">ATM Clínica Corominas (Santiago) </v>
      </c>
      <c r="D53" s="127" t="s">
        <v>2503</v>
      </c>
      <c r="E53" s="131">
        <v>3335887268</v>
      </c>
    </row>
    <row r="54" spans="1:5" ht="18" x14ac:dyDescent="0.25">
      <c r="A54" s="97" t="str">
        <f>VLOOKUP(B54,'[1]LISTADO ATM'!$A$2:$C$821,3,0)</f>
        <v>ESTE</v>
      </c>
      <c r="B54" s="127">
        <v>213</v>
      </c>
      <c r="C54" s="129" t="str">
        <f>VLOOKUP(B54,'[1]LISTADO ATM'!$A$2:$B$821,2,0)</f>
        <v xml:space="preserve">ATM Almacenes Iberia (La Romana) </v>
      </c>
      <c r="D54" s="127" t="s">
        <v>2503</v>
      </c>
      <c r="E54" s="131">
        <v>3335887638</v>
      </c>
    </row>
    <row r="55" spans="1:5" ht="18" x14ac:dyDescent="0.25">
      <c r="A55" s="97" t="str">
        <f>VLOOKUP(B55,'[1]LISTADO ATM'!$A$2:$C$821,3,0)</f>
        <v>ESTE</v>
      </c>
      <c r="B55" s="127">
        <v>293</v>
      </c>
      <c r="C55" s="129" t="str">
        <f>VLOOKUP(B55,'[1]LISTADO ATM'!$A$2:$B$821,2,0)</f>
        <v xml:space="preserve">ATM S/M Nueva Visión (San Pedro) </v>
      </c>
      <c r="D55" s="127" t="s">
        <v>2503</v>
      </c>
      <c r="E55" s="129">
        <v>3335887725</v>
      </c>
    </row>
    <row r="56" spans="1:5" ht="18" x14ac:dyDescent="0.25">
      <c r="A56" s="97" t="str">
        <f>VLOOKUP(B56,'[1]LISTADO ATM'!$A$2:$C$821,3,0)</f>
        <v>DISTRITO NACIONAL</v>
      </c>
      <c r="B56" s="127">
        <v>938</v>
      </c>
      <c r="C56" s="129" t="str">
        <f>VLOOKUP(B56,'[1]LISTADO ATM'!$A$2:$B$821,2,0)</f>
        <v xml:space="preserve">ATM Autobanco Oficina Filadelfia Plaza </v>
      </c>
      <c r="D56" s="127" t="s">
        <v>2503</v>
      </c>
      <c r="E56" s="129">
        <v>3335887726</v>
      </c>
    </row>
    <row r="57" spans="1:5" ht="18" x14ac:dyDescent="0.25">
      <c r="A57" s="97" t="str">
        <f>VLOOKUP(B57,'[1]LISTADO ATM'!$A$2:$C$821,3,0)</f>
        <v>NORTE</v>
      </c>
      <c r="B57" s="127">
        <v>290</v>
      </c>
      <c r="C57" s="129" t="str">
        <f>VLOOKUP(B57,'[1]LISTADO ATM'!$A$2:$B$821,2,0)</f>
        <v xml:space="preserve">ATM Oficina San Francisco de Macorís </v>
      </c>
      <c r="D57" s="127" t="s">
        <v>2503</v>
      </c>
      <c r="E57" s="129">
        <v>3335887728</v>
      </c>
    </row>
    <row r="58" spans="1:5" ht="18" x14ac:dyDescent="0.25">
      <c r="A58" s="97" t="e">
        <f>VLOOKUP(B58,'[1]LISTADO ATM'!$A$2:$C$821,3,0)</f>
        <v>#N/A</v>
      </c>
      <c r="B58" s="127"/>
      <c r="C58" s="129" t="e">
        <f>VLOOKUP(B58,'[1]LISTADO ATM'!$A$2:$B$821,2,0)</f>
        <v>#N/A</v>
      </c>
      <c r="D58" s="127" t="s">
        <v>2503</v>
      </c>
      <c r="E58" s="131"/>
    </row>
    <row r="59" spans="1:5" ht="18" x14ac:dyDescent="0.25">
      <c r="A59" s="97" t="e">
        <f>VLOOKUP(B59,'[1]LISTADO ATM'!$A$2:$C$821,3,0)</f>
        <v>#N/A</v>
      </c>
      <c r="B59" s="127"/>
      <c r="C59" s="129" t="e">
        <f>VLOOKUP(B59,'[1]LISTADO ATM'!$A$2:$B$821,2,0)</f>
        <v>#N/A</v>
      </c>
      <c r="D59" s="127" t="s">
        <v>2503</v>
      </c>
      <c r="E59" s="131"/>
    </row>
    <row r="60" spans="1:5" ht="18" x14ac:dyDescent="0.25">
      <c r="A60" s="97" t="e">
        <f>VLOOKUP(B60,'[1]LISTADO ATM'!$A$2:$C$821,3,0)</f>
        <v>#N/A</v>
      </c>
      <c r="B60" s="127"/>
      <c r="C60" s="129" t="e">
        <f>VLOOKUP(B60,'[1]LISTADO ATM'!$A$2:$B$821,2,0)</f>
        <v>#N/A</v>
      </c>
      <c r="D60" s="127" t="s">
        <v>2503</v>
      </c>
      <c r="E60" s="131"/>
    </row>
    <row r="61" spans="1:5" ht="18" x14ac:dyDescent="0.25">
      <c r="A61" s="97" t="e">
        <f>VLOOKUP(B61,'[1]LISTADO ATM'!$A$2:$C$821,3,0)</f>
        <v>#N/A</v>
      </c>
      <c r="B61" s="127"/>
      <c r="C61" s="129" t="e">
        <f>VLOOKUP(B61,'[1]LISTADO ATM'!$A$2:$B$821,2,0)</f>
        <v>#N/A</v>
      </c>
      <c r="D61" s="127" t="s">
        <v>2503</v>
      </c>
      <c r="E61" s="131"/>
    </row>
    <row r="62" spans="1:5" ht="18" x14ac:dyDescent="0.25">
      <c r="A62" s="97" t="e">
        <f>VLOOKUP(B62,'[1]LISTADO ATM'!$A$2:$C$821,3,0)</f>
        <v>#N/A</v>
      </c>
      <c r="B62" s="127"/>
      <c r="C62" s="129" t="e">
        <f>VLOOKUP(B62,'[1]LISTADO ATM'!$A$2:$B$821,2,0)</f>
        <v>#N/A</v>
      </c>
      <c r="D62" s="127" t="s">
        <v>2503</v>
      </c>
      <c r="E62" s="131"/>
    </row>
    <row r="63" spans="1:5" ht="18" x14ac:dyDescent="0.25">
      <c r="A63" s="97" t="e">
        <f>VLOOKUP(B63,'[1]LISTADO ATM'!$A$2:$C$821,3,0)</f>
        <v>#N/A</v>
      </c>
      <c r="B63" s="127"/>
      <c r="C63" s="129" t="e">
        <f>VLOOKUP(B63,'[1]LISTADO ATM'!$A$2:$B$821,2,0)</f>
        <v>#N/A</v>
      </c>
      <c r="D63" s="127" t="s">
        <v>2503</v>
      </c>
      <c r="E63" s="131"/>
    </row>
    <row r="64" spans="1:5" ht="18" x14ac:dyDescent="0.25">
      <c r="A64" s="97" t="e">
        <f>VLOOKUP(B64,'[1]LISTADO ATM'!$A$2:$C$821,3,0)</f>
        <v>#N/A</v>
      </c>
      <c r="B64" s="127"/>
      <c r="C64" s="129" t="e">
        <f>VLOOKUP(B64,'[1]LISTADO ATM'!$A$2:$B$821,2,0)</f>
        <v>#N/A</v>
      </c>
      <c r="D64" s="127" t="s">
        <v>2503</v>
      </c>
      <c r="E64" s="131"/>
    </row>
    <row r="65" spans="1:5" ht="18.75" thickBot="1" x14ac:dyDescent="0.3">
      <c r="A65" s="100"/>
      <c r="B65" s="139">
        <f>COUNT(B52:B64)</f>
        <v>6</v>
      </c>
      <c r="C65" s="108"/>
      <c r="D65" s="154"/>
      <c r="E65" s="155"/>
    </row>
    <row r="66" spans="1:5" ht="15.75" thickBot="1" x14ac:dyDescent="0.3">
      <c r="B66" s="102"/>
      <c r="E66" s="102"/>
    </row>
    <row r="67" spans="1:5" ht="18" x14ac:dyDescent="0.25">
      <c r="A67" s="176" t="s">
        <v>2480</v>
      </c>
      <c r="B67" s="177"/>
      <c r="C67" s="177"/>
      <c r="D67" s="177"/>
      <c r="E67" s="178"/>
    </row>
    <row r="68" spans="1:5" ht="18" x14ac:dyDescent="0.25">
      <c r="A68" s="99" t="s">
        <v>15</v>
      </c>
      <c r="B68" s="99" t="s">
        <v>2416</v>
      </c>
      <c r="C68" s="101" t="s">
        <v>46</v>
      </c>
      <c r="D68" s="132" t="s">
        <v>2419</v>
      </c>
      <c r="E68" s="145" t="s">
        <v>2417</v>
      </c>
    </row>
    <row r="69" spans="1:5" ht="18.75" customHeight="1" x14ac:dyDescent="0.25">
      <c r="A69" s="97" t="str">
        <f>VLOOKUP(B69,'[1]LISTADO ATM'!$A$2:$C$821,3,0)</f>
        <v>DISTRITO NACIONAL</v>
      </c>
      <c r="B69" s="127">
        <v>793</v>
      </c>
      <c r="C69" s="129" t="str">
        <f>VLOOKUP(B69,'[1]LISTADO ATM'!$A$2:$B$821,2,0)</f>
        <v xml:space="preserve">ATM Centro de Caja Agora Mall </v>
      </c>
      <c r="D69" s="125" t="s">
        <v>2581</v>
      </c>
      <c r="E69" s="129">
        <v>3335887383</v>
      </c>
    </row>
    <row r="70" spans="1:5" ht="18.75" customHeight="1" x14ac:dyDescent="0.25">
      <c r="A70" s="97" t="str">
        <f>VLOOKUP(B70,'[1]LISTADO ATM'!$A$2:$C$821,3,0)</f>
        <v>DISTRITO NACIONAL</v>
      </c>
      <c r="B70" s="127">
        <v>231</v>
      </c>
      <c r="C70" s="129" t="str">
        <f>VLOOKUP(B70,'[1]LISTADO ATM'!$A$2:$B$821,2,0)</f>
        <v xml:space="preserve">ATM Oficina Zona Oriental </v>
      </c>
      <c r="D70" s="125" t="s">
        <v>2581</v>
      </c>
      <c r="E70" s="129">
        <v>3335887723</v>
      </c>
    </row>
    <row r="71" spans="1:5" ht="18.75" customHeight="1" x14ac:dyDescent="0.25">
      <c r="A71" s="97" t="str">
        <f>VLOOKUP(B71,'[1]LISTADO ATM'!$A$2:$C$821,3,0)</f>
        <v>DISTRITO NACIONAL</v>
      </c>
      <c r="B71" s="127">
        <v>165</v>
      </c>
      <c r="C71" s="129" t="str">
        <f>VLOOKUP(B71,'[1]LISTADO ATM'!$A$2:$B$821,2,0)</f>
        <v>ATM Autoservicio Megacentro</v>
      </c>
      <c r="D71" s="125" t="s">
        <v>2581</v>
      </c>
      <c r="E71" s="129">
        <v>3335887724</v>
      </c>
    </row>
    <row r="72" spans="1:5" ht="18.75" customHeight="1" x14ac:dyDescent="0.25">
      <c r="A72" s="97" t="str">
        <f>VLOOKUP(B72,'[1]LISTADO ATM'!$A$2:$C$821,3,0)</f>
        <v>SUR</v>
      </c>
      <c r="B72" s="127">
        <v>44</v>
      </c>
      <c r="C72" s="129" t="str">
        <f>VLOOKUP(B72,'[1]LISTADO ATM'!$A$2:$B$821,2,0)</f>
        <v xml:space="preserve">ATM Oficina Pedernales </v>
      </c>
      <c r="D72" s="125" t="s">
        <v>2581</v>
      </c>
      <c r="E72" s="129">
        <v>3335887727</v>
      </c>
    </row>
    <row r="73" spans="1:5" ht="18.75" customHeight="1" x14ac:dyDescent="0.25">
      <c r="A73" s="97" t="str">
        <f>VLOOKUP(B73,'[1]LISTADO ATM'!$A$2:$C$821,3,0)</f>
        <v>DISTRITO NACIONAL</v>
      </c>
      <c r="B73" s="127">
        <v>536</v>
      </c>
      <c r="C73" s="129" t="str">
        <f>VLOOKUP(B73,'[1]LISTADO ATM'!$A$2:$B$821,2,0)</f>
        <v xml:space="preserve">ATM Super Lama San Isidro </v>
      </c>
      <c r="D73" s="125" t="s">
        <v>2581</v>
      </c>
      <c r="E73" s="129">
        <v>3335887736</v>
      </c>
    </row>
    <row r="74" spans="1:5" ht="18.75" customHeight="1" x14ac:dyDescent="0.25">
      <c r="A74" s="97" t="str">
        <f>VLOOKUP(B74,'[1]LISTADO ATM'!$A$2:$C$821,3,0)</f>
        <v>DISTRITO NACIONAL</v>
      </c>
      <c r="B74" s="127">
        <v>113</v>
      </c>
      <c r="C74" s="129" t="str">
        <f>VLOOKUP(B74,'[1]LISTADO ATM'!$A$2:$B$821,2,0)</f>
        <v xml:space="preserve">ATM Autoservicio Atalaya del Mar </v>
      </c>
      <c r="D74" s="125" t="s">
        <v>2581</v>
      </c>
      <c r="E74" s="129">
        <v>3335887737</v>
      </c>
    </row>
    <row r="75" spans="1:5" ht="18.75" customHeight="1" x14ac:dyDescent="0.25">
      <c r="A75" s="97" t="str">
        <f>VLOOKUP(B75,'[1]LISTADO ATM'!$A$2:$C$821,3,0)</f>
        <v>ESTE</v>
      </c>
      <c r="B75" s="127">
        <v>912</v>
      </c>
      <c r="C75" s="129" t="str">
        <f>VLOOKUP(B75,'[1]LISTADO ATM'!$A$2:$B$821,2,0)</f>
        <v xml:space="preserve">ATM Oficina San Pedro II </v>
      </c>
      <c r="D75" s="157" t="s">
        <v>2573</v>
      </c>
      <c r="E75" s="129">
        <v>3335886405</v>
      </c>
    </row>
    <row r="76" spans="1:5" ht="18" x14ac:dyDescent="0.25">
      <c r="A76" s="97" t="str">
        <f>VLOOKUP(B76,'[1]LISTADO ATM'!$A$2:$C$821,3,0)</f>
        <v>NORTE</v>
      </c>
      <c r="B76" s="127">
        <v>431</v>
      </c>
      <c r="C76" s="129" t="str">
        <f>VLOOKUP(B76,'[1]LISTADO ATM'!$A$2:$B$821,2,0)</f>
        <v xml:space="preserve">ATM Autoservicio Sol (Santiago) </v>
      </c>
      <c r="D76" s="157" t="s">
        <v>2573</v>
      </c>
      <c r="E76" s="129">
        <v>3335887718</v>
      </c>
    </row>
    <row r="77" spans="1:5" ht="18" x14ac:dyDescent="0.25">
      <c r="A77" s="97" t="str">
        <f>VLOOKUP(B77,'[1]LISTADO ATM'!$A$2:$C$821,3,0)</f>
        <v>DISTRITO NACIONAL</v>
      </c>
      <c r="B77" s="127">
        <v>927</v>
      </c>
      <c r="C77" s="129" t="str">
        <f>VLOOKUP(B77,'[1]LISTADO ATM'!$A$2:$B$821,2,0)</f>
        <v>ATM S/M Bravo La Esperilla</v>
      </c>
      <c r="D77" s="157" t="s">
        <v>2573</v>
      </c>
      <c r="E77" s="129">
        <v>3335887731</v>
      </c>
    </row>
    <row r="78" spans="1:5" ht="18" x14ac:dyDescent="0.25">
      <c r="A78" s="97" t="e">
        <f>VLOOKUP(B78,'[1]LISTADO ATM'!$A$2:$C$821,3,0)</f>
        <v>#N/A</v>
      </c>
      <c r="B78" s="127"/>
      <c r="C78" s="129" t="e">
        <f>VLOOKUP(B78,'[1]LISTADO ATM'!$A$2:$B$821,2,0)</f>
        <v>#N/A</v>
      </c>
      <c r="D78" s="125"/>
      <c r="E78" s="129"/>
    </row>
    <row r="79" spans="1:5" ht="18" x14ac:dyDescent="0.25">
      <c r="A79" s="97" t="e">
        <f>VLOOKUP(B79,'[1]LISTADO ATM'!$A$2:$C$821,3,0)</f>
        <v>#N/A</v>
      </c>
      <c r="B79" s="127"/>
      <c r="C79" s="129" t="e">
        <f>VLOOKUP(B79,'[1]LISTADO ATM'!$A$2:$B$821,2,0)</f>
        <v>#N/A</v>
      </c>
      <c r="D79" s="125"/>
      <c r="E79" s="129"/>
    </row>
    <row r="80" spans="1:5" ht="18" x14ac:dyDescent="0.25">
      <c r="A80" s="97" t="e">
        <f>VLOOKUP(B80,'[1]LISTADO ATM'!$A$2:$C$821,3,0)</f>
        <v>#N/A</v>
      </c>
      <c r="B80" s="127"/>
      <c r="C80" s="129" t="e">
        <f>VLOOKUP(B80,'[1]LISTADO ATM'!$A$2:$B$821,2,0)</f>
        <v>#N/A</v>
      </c>
      <c r="D80" s="125"/>
      <c r="E80" s="129"/>
    </row>
    <row r="81" spans="1:5" ht="18" x14ac:dyDescent="0.25">
      <c r="A81" s="97" t="e">
        <f>VLOOKUP(B81,'[1]LISTADO ATM'!$A$2:$C$821,3,0)</f>
        <v>#N/A</v>
      </c>
      <c r="B81" s="127"/>
      <c r="C81" s="129" t="e">
        <f>VLOOKUP(B81,'[1]LISTADO ATM'!$A$2:$B$821,2,0)</f>
        <v>#N/A</v>
      </c>
      <c r="D81" s="125"/>
      <c r="E81" s="129"/>
    </row>
    <row r="82" spans="1:5" ht="18" x14ac:dyDescent="0.25">
      <c r="A82" s="97" t="e">
        <f>VLOOKUP(B82,'[1]LISTADO ATM'!$A$2:$C$821,3,0)</f>
        <v>#N/A</v>
      </c>
      <c r="B82" s="127"/>
      <c r="C82" s="129" t="e">
        <f>VLOOKUP(B82,'[1]LISTADO ATM'!$A$2:$B$821,2,0)</f>
        <v>#N/A</v>
      </c>
      <c r="D82" s="125"/>
      <c r="E82" s="129"/>
    </row>
    <row r="83" spans="1:5" ht="18" x14ac:dyDescent="0.25">
      <c r="A83" s="97" t="e">
        <f>VLOOKUP(B83,'[1]LISTADO ATM'!$A$2:$C$821,3,0)</f>
        <v>#N/A</v>
      </c>
      <c r="B83" s="127"/>
      <c r="C83" s="129" t="e">
        <f>VLOOKUP(B83,'[1]LISTADO ATM'!$A$2:$B$821,2,0)</f>
        <v>#N/A</v>
      </c>
      <c r="D83" s="125"/>
      <c r="E83" s="129"/>
    </row>
    <row r="84" spans="1:5" ht="18" x14ac:dyDescent="0.25">
      <c r="A84" s="97" t="e">
        <f>VLOOKUP(B84,'[1]LISTADO ATM'!$A$2:$C$821,3,0)</f>
        <v>#N/A</v>
      </c>
      <c r="B84" s="127"/>
      <c r="C84" s="129" t="e">
        <f>VLOOKUP(B84,'[1]LISTADO ATM'!$A$2:$B$821,2,0)</f>
        <v>#N/A</v>
      </c>
      <c r="D84" s="125"/>
      <c r="E84" s="129"/>
    </row>
    <row r="85" spans="1:5" ht="18.75" thickBot="1" x14ac:dyDescent="0.3">
      <c r="A85" s="100" t="s">
        <v>2477</v>
      </c>
      <c r="B85" s="139">
        <f>COUNT(B69:B84)</f>
        <v>9</v>
      </c>
      <c r="C85" s="108"/>
      <c r="D85" s="133"/>
      <c r="E85" s="133"/>
    </row>
    <row r="86" spans="1:5" ht="15.75" thickBot="1" x14ac:dyDescent="0.3">
      <c r="B86" s="102"/>
      <c r="E86" s="102"/>
    </row>
    <row r="87" spans="1:5" ht="18.75" thickBot="1" x14ac:dyDescent="0.3">
      <c r="A87" s="169" t="s">
        <v>2481</v>
      </c>
      <c r="B87" s="170"/>
      <c r="C87" s="96" t="s">
        <v>2412</v>
      </c>
      <c r="D87" s="102"/>
      <c r="E87" s="102"/>
    </row>
    <row r="88" spans="1:5" ht="18.75" thickBot="1" x14ac:dyDescent="0.3">
      <c r="A88" s="142">
        <f>+B48+B65+B85</f>
        <v>28</v>
      </c>
      <c r="B88" s="143"/>
    </row>
    <row r="89" spans="1:5" ht="15.75" thickBot="1" x14ac:dyDescent="0.3">
      <c r="B89" s="102"/>
      <c r="E89" s="102"/>
    </row>
    <row r="90" spans="1:5" ht="18.75" thickBot="1" x14ac:dyDescent="0.3">
      <c r="A90" s="171" t="s">
        <v>2482</v>
      </c>
      <c r="B90" s="172"/>
      <c r="C90" s="172"/>
      <c r="D90" s="172"/>
      <c r="E90" s="173"/>
    </row>
    <row r="91" spans="1:5" ht="18" x14ac:dyDescent="0.25">
      <c r="A91" s="103" t="s">
        <v>15</v>
      </c>
      <c r="B91" s="145" t="s">
        <v>2416</v>
      </c>
      <c r="C91" s="101" t="s">
        <v>46</v>
      </c>
      <c r="D91" s="174"/>
      <c r="E91" s="175"/>
    </row>
    <row r="92" spans="1:5" ht="18" x14ac:dyDescent="0.25">
      <c r="A92" s="127" t="str">
        <f>VLOOKUP(B92,'[1]LISTADO ATM'!$A$2:$C$821,3,0)</f>
        <v>NORTE</v>
      </c>
      <c r="B92" s="127">
        <v>903</v>
      </c>
      <c r="C92" s="127" t="str">
        <f>VLOOKUP(B92,'[1]LISTADO ATM'!$A$2:$B$821,2,0)</f>
        <v xml:space="preserve">ATM Oficina La Vega Real I </v>
      </c>
      <c r="D92" s="167" t="s">
        <v>2484</v>
      </c>
      <c r="E92" s="168"/>
    </row>
    <row r="93" spans="1:5" ht="18" x14ac:dyDescent="0.25">
      <c r="A93" s="127" t="str">
        <f>VLOOKUP(B93,'[1]LISTADO ATM'!$A$2:$C$821,3,0)</f>
        <v>DISTRITO NACIONAL</v>
      </c>
      <c r="B93" s="127">
        <v>577</v>
      </c>
      <c r="C93" s="127" t="str">
        <f>VLOOKUP(B93,'[1]LISTADO ATM'!$A$2:$B$821,2,0)</f>
        <v xml:space="preserve">ATM Olé Ave. Duarte </v>
      </c>
      <c r="D93" s="167" t="s">
        <v>2574</v>
      </c>
      <c r="E93" s="168"/>
    </row>
    <row r="94" spans="1:5" ht="18" x14ac:dyDescent="0.25">
      <c r="A94" s="127" t="str">
        <f>VLOOKUP(B94,'[1]LISTADO ATM'!$A$2:$C$821,3,0)</f>
        <v>DISTRITO NACIONAL</v>
      </c>
      <c r="B94" s="127">
        <v>382</v>
      </c>
      <c r="C94" s="127" t="str">
        <f>VLOOKUP(B94,'[1]LISTADO ATM'!$A$2:$B$821,2,0)</f>
        <v>ATM Estación del Metro María Montés</v>
      </c>
      <c r="D94" s="167" t="s">
        <v>2484</v>
      </c>
      <c r="E94" s="168"/>
    </row>
    <row r="95" spans="1:5" ht="18" x14ac:dyDescent="0.25">
      <c r="A95" s="127" t="str">
        <f>VLOOKUP(B95,'[1]LISTADO ATM'!$A$2:$C$821,3,0)</f>
        <v>ESTE</v>
      </c>
      <c r="B95" s="127">
        <v>613</v>
      </c>
      <c r="C95" s="127" t="str">
        <f>VLOOKUP(B95,'[1]LISTADO ATM'!$A$2:$B$821,2,0)</f>
        <v xml:space="preserve">ATM Almacenes Zaglul (La Altagracia) </v>
      </c>
      <c r="D95" s="167" t="s">
        <v>2574</v>
      </c>
      <c r="E95" s="168"/>
    </row>
    <row r="96" spans="1:5" ht="18" x14ac:dyDescent="0.25">
      <c r="A96" s="127" t="str">
        <f>VLOOKUP(B96,'[1]LISTADO ATM'!$A$2:$C$821,3,0)</f>
        <v>DISTRITO NACIONAL</v>
      </c>
      <c r="B96" s="127">
        <v>39</v>
      </c>
      <c r="C96" s="127" t="str">
        <f>VLOOKUP(B96,'[1]LISTADO ATM'!$A$2:$B$821,2,0)</f>
        <v xml:space="preserve">ATM Oficina Ovando </v>
      </c>
      <c r="D96" s="167" t="s">
        <v>2484</v>
      </c>
      <c r="E96" s="168"/>
    </row>
    <row r="97" spans="1:5" ht="18" x14ac:dyDescent="0.25">
      <c r="A97" s="127" t="str">
        <f>VLOOKUP(B97,'[1]LISTADO ATM'!$A$2:$C$821,3,0)</f>
        <v>ESTE</v>
      </c>
      <c r="B97" s="127">
        <v>912</v>
      </c>
      <c r="C97" s="127" t="str">
        <f>VLOOKUP(B97,'[1]LISTADO ATM'!$A$2:$B$821,2,0)</f>
        <v xml:space="preserve">ATM Oficina San Pedro II </v>
      </c>
      <c r="D97" s="167" t="s">
        <v>2484</v>
      </c>
      <c r="E97" s="168"/>
    </row>
    <row r="98" spans="1:5" ht="18" x14ac:dyDescent="0.25">
      <c r="A98" s="127" t="str">
        <f>VLOOKUP(B98,'[1]LISTADO ATM'!$A$2:$C$821,3,0)</f>
        <v>NORTE</v>
      </c>
      <c r="B98" s="127">
        <v>198</v>
      </c>
      <c r="C98" s="127" t="str">
        <f>VLOOKUP(B98,'[1]LISTADO ATM'!$A$2:$B$821,2,0)</f>
        <v xml:space="preserve">ATM Almacenes El Encanto  (Santiago) </v>
      </c>
      <c r="D98" s="167" t="s">
        <v>2484</v>
      </c>
      <c r="E98" s="168"/>
    </row>
    <row r="99" spans="1:5" ht="18" x14ac:dyDescent="0.25">
      <c r="A99" s="127" t="str">
        <f>VLOOKUP(B99,'[1]LISTADO ATM'!$A$2:$C$821,3,0)</f>
        <v>ESTE</v>
      </c>
      <c r="B99" s="127">
        <v>608</v>
      </c>
      <c r="C99" s="127" t="str">
        <f>VLOOKUP(B99,'[1]LISTADO ATM'!$A$2:$B$821,2,0)</f>
        <v xml:space="preserve">ATM Oficina Jumbo (San Pedro) </v>
      </c>
      <c r="D99" s="167" t="s">
        <v>2484</v>
      </c>
      <c r="E99" s="168"/>
    </row>
    <row r="100" spans="1:5" ht="18" x14ac:dyDescent="0.25">
      <c r="A100" s="127" t="str">
        <f>VLOOKUP(B100,'[1]LISTADO ATM'!$A$2:$C$821,3,0)</f>
        <v>ESTE</v>
      </c>
      <c r="B100" s="127">
        <v>612</v>
      </c>
      <c r="C100" s="127" t="str">
        <f>VLOOKUP(B100,'[1]LISTADO ATM'!$A$2:$B$821,2,0)</f>
        <v xml:space="preserve">ATM Plaza Orense (La Romana) </v>
      </c>
      <c r="D100" s="167" t="s">
        <v>2484</v>
      </c>
      <c r="E100" s="168"/>
    </row>
    <row r="101" spans="1:5" ht="18" x14ac:dyDescent="0.25">
      <c r="A101" s="127" t="str">
        <f>VLOOKUP(B101,'[1]LISTADO ATM'!$A$2:$C$821,3,0)</f>
        <v>NORTE</v>
      </c>
      <c r="B101" s="127">
        <v>740</v>
      </c>
      <c r="C101" s="127" t="str">
        <f>VLOOKUP(B101,'[1]LISTADO ATM'!$A$2:$B$821,2,0)</f>
        <v xml:space="preserve">ATM EDENORTE (Santiago) </v>
      </c>
      <c r="D101" s="167" t="s">
        <v>2484</v>
      </c>
      <c r="E101" s="168"/>
    </row>
    <row r="102" spans="1:5" ht="18" x14ac:dyDescent="0.25">
      <c r="A102" s="127" t="str">
        <f>VLOOKUP(B102,'[1]LISTADO ATM'!$A$2:$C$821,3,0)</f>
        <v>DISTRITO NACIONAL</v>
      </c>
      <c r="B102" s="127">
        <v>961</v>
      </c>
      <c r="C102" s="127" t="str">
        <f>VLOOKUP(B102,'[1]LISTADO ATM'!$A$2:$B$821,2,0)</f>
        <v xml:space="preserve">ATM Listín Diario </v>
      </c>
      <c r="D102" s="167" t="s">
        <v>2484</v>
      </c>
      <c r="E102" s="168"/>
    </row>
    <row r="103" spans="1:5" ht="18" x14ac:dyDescent="0.25">
      <c r="A103" s="127" t="str">
        <f>VLOOKUP(B103,'[1]LISTADO ATM'!$A$2:$C$821,3,0)</f>
        <v>DISTRITO NACIONAL</v>
      </c>
      <c r="B103" s="127">
        <v>565</v>
      </c>
      <c r="C103" s="127" t="str">
        <f>VLOOKUP(B103,'[1]LISTADO ATM'!$A$2:$B$821,2,0)</f>
        <v xml:space="preserve">ATM S/M La Cadena Núñez de Cáceres </v>
      </c>
      <c r="D103" s="167" t="s">
        <v>2484</v>
      </c>
      <c r="E103" s="168"/>
    </row>
    <row r="104" spans="1:5" ht="18" x14ac:dyDescent="0.25">
      <c r="A104" s="127" t="str">
        <f>VLOOKUP(B104,'[1]LISTADO ATM'!$A$2:$C$821,3,0)</f>
        <v>DISTRITO NACIONAL</v>
      </c>
      <c r="B104" s="127">
        <v>487</v>
      </c>
      <c r="C104" s="127" t="str">
        <f>VLOOKUP(B104,'[1]LISTADO ATM'!$A$2:$B$821,2,0)</f>
        <v xml:space="preserve">ATM Olé Hainamosa </v>
      </c>
      <c r="D104" s="167" t="s">
        <v>2575</v>
      </c>
      <c r="E104" s="168"/>
    </row>
    <row r="105" spans="1:5" ht="18" customHeight="1" x14ac:dyDescent="0.25">
      <c r="A105" s="127" t="str">
        <f>VLOOKUP(B105,'[1]LISTADO ATM'!$A$2:$C$821,3,0)</f>
        <v>DISTRITO NACIONAL</v>
      </c>
      <c r="B105" s="127">
        <v>224</v>
      </c>
      <c r="C105" s="127" t="str">
        <f>VLOOKUP(B105,'[1]LISTADO ATM'!$A$2:$B$821,2,0)</f>
        <v xml:space="preserve">ATM S/M Nacional El Millón (Núñez de Cáceres) </v>
      </c>
      <c r="D105" s="167" t="s">
        <v>2575</v>
      </c>
      <c r="E105" s="168"/>
    </row>
    <row r="106" spans="1:5" ht="18" x14ac:dyDescent="0.25">
      <c r="A106" s="127" t="str">
        <f>VLOOKUP(B106,'[1]LISTADO ATM'!$A$2:$C$821,3,0)</f>
        <v>SUR</v>
      </c>
      <c r="B106" s="127">
        <v>6</v>
      </c>
      <c r="C106" s="127" t="str">
        <f>VLOOKUP(B106,'[1]LISTADO ATM'!$A$2:$B$821,2,0)</f>
        <v xml:space="preserve">ATM Plaza WAO San Juan </v>
      </c>
      <c r="D106" s="167" t="s">
        <v>2574</v>
      </c>
      <c r="E106" s="168"/>
    </row>
    <row r="107" spans="1:5" ht="18" x14ac:dyDescent="0.25">
      <c r="A107" s="127" t="str">
        <f>VLOOKUP(B107,'[1]LISTADO ATM'!$A$2:$C$821,3,0)</f>
        <v>DISTRITO NACIONAL</v>
      </c>
      <c r="B107" s="127">
        <v>952</v>
      </c>
      <c r="C107" s="127" t="str">
        <f>VLOOKUP(B107,'[1]LISTADO ATM'!$A$2:$B$821,2,0)</f>
        <v xml:space="preserve">ATM Alvarez Rivas </v>
      </c>
      <c r="D107" s="167" t="s">
        <v>2574</v>
      </c>
      <c r="E107" s="168"/>
    </row>
    <row r="108" spans="1:5" ht="18" x14ac:dyDescent="0.25">
      <c r="A108" s="127" t="str">
        <f>VLOOKUP(B108,'[1]LISTADO ATM'!$A$2:$C$821,3,0)</f>
        <v>NORTE</v>
      </c>
      <c r="B108" s="127">
        <v>796</v>
      </c>
      <c r="C108" s="127" t="str">
        <f>VLOOKUP(B108,'[1]LISTADO ATM'!$A$2:$B$821,2,0)</f>
        <v xml:space="preserve">ATM Oficina Plaza Ventura (Nagua) </v>
      </c>
      <c r="D108" s="167" t="s">
        <v>2484</v>
      </c>
      <c r="E108" s="168"/>
    </row>
    <row r="109" spans="1:5" ht="18" x14ac:dyDescent="0.25">
      <c r="A109" s="127" t="str">
        <f>VLOOKUP(B109,'[1]LISTADO ATM'!$A$2:$C$821,3,0)</f>
        <v>DISTRITO NACIONAL</v>
      </c>
      <c r="B109" s="127">
        <v>60</v>
      </c>
      <c r="C109" s="127" t="str">
        <f>VLOOKUP(B109,'[1]LISTADO ATM'!$A$2:$B$821,2,0)</f>
        <v xml:space="preserve">ATM Autobanco 27 de Febrero </v>
      </c>
      <c r="D109" s="167" t="s">
        <v>2574</v>
      </c>
      <c r="E109" s="168"/>
    </row>
    <row r="110" spans="1:5" ht="18" x14ac:dyDescent="0.25">
      <c r="A110" s="127" t="str">
        <f>VLOOKUP(B110,'[1]LISTADO ATM'!$A$2:$C$821,3,0)</f>
        <v>DISTRITO NACIONAL</v>
      </c>
      <c r="B110" s="127">
        <v>560</v>
      </c>
      <c r="C110" s="127" t="str">
        <f>VLOOKUP(B110,'[1]LISTADO ATM'!$A$2:$B$821,2,0)</f>
        <v xml:space="preserve">ATM Junta Central Electoral </v>
      </c>
      <c r="D110" s="167" t="s">
        <v>2484</v>
      </c>
      <c r="E110" s="168"/>
    </row>
    <row r="111" spans="1:5" ht="18" customHeight="1" x14ac:dyDescent="0.25">
      <c r="A111" s="127" t="str">
        <f>VLOOKUP(B111,'[1]LISTADO ATM'!$A$2:$C$821,3,0)</f>
        <v>DISTRITO NACIONAL</v>
      </c>
      <c r="B111" s="127">
        <v>244</v>
      </c>
      <c r="C111" s="127" t="str">
        <f>VLOOKUP(B111,'[1]LISTADO ATM'!$A$2:$B$821,2,0)</f>
        <v xml:space="preserve">ATM Ministerio de Hacienda (antiguo Finanzas) </v>
      </c>
      <c r="D111" s="167" t="s">
        <v>2575</v>
      </c>
      <c r="E111" s="168"/>
    </row>
    <row r="112" spans="1:5" ht="18" x14ac:dyDescent="0.25">
      <c r="A112" s="127" t="str">
        <f>VLOOKUP(B112,'[1]LISTADO ATM'!$A$2:$C$821,3,0)</f>
        <v>DISTRITO NACIONAL</v>
      </c>
      <c r="B112" s="127">
        <v>57</v>
      </c>
      <c r="C112" s="127" t="str">
        <f>VLOOKUP(B112,'[1]LISTADO ATM'!$A$2:$B$821,2,0)</f>
        <v xml:space="preserve">ATM Oficina Malecon Center </v>
      </c>
      <c r="D112" s="167" t="s">
        <v>2575</v>
      </c>
      <c r="E112" s="168"/>
    </row>
    <row r="113" spans="1:5" ht="18" x14ac:dyDescent="0.25">
      <c r="A113" s="127" t="str">
        <f>VLOOKUP(B113,'[1]LISTADO ATM'!$A$2:$C$821,3,0)</f>
        <v>DISTRITO NACIONAL</v>
      </c>
      <c r="B113" s="127">
        <v>522</v>
      </c>
      <c r="C113" s="127" t="str">
        <f>VLOOKUP(B113,'[1]LISTADO ATM'!$A$2:$B$821,2,0)</f>
        <v xml:space="preserve">ATM Oficina Galería 360 </v>
      </c>
      <c r="D113" s="167" t="s">
        <v>2574</v>
      </c>
      <c r="E113" s="168"/>
    </row>
    <row r="114" spans="1:5" ht="18" x14ac:dyDescent="0.25">
      <c r="A114" s="127" t="str">
        <f>VLOOKUP(B114,'[1]LISTADO ATM'!$A$2:$C$821,3,0)</f>
        <v>DISTRITO NACIONAL</v>
      </c>
      <c r="B114" s="127">
        <v>943</v>
      </c>
      <c r="C114" s="127" t="str">
        <f>VLOOKUP(B114,'[1]LISTADO ATM'!$A$2:$B$821,2,0)</f>
        <v xml:space="preserve">ATM Oficina Tránsito Terreste </v>
      </c>
      <c r="D114" s="167" t="s">
        <v>2575</v>
      </c>
      <c r="E114" s="168"/>
    </row>
    <row r="115" spans="1:5" ht="18" x14ac:dyDescent="0.25">
      <c r="A115" s="127" t="str">
        <f>VLOOKUP(B115,'[1]LISTADO ATM'!$A$2:$C$821,3,0)</f>
        <v>DISTRITO NACIONAL</v>
      </c>
      <c r="B115" s="127">
        <v>476</v>
      </c>
      <c r="C115" s="127" t="str">
        <f>VLOOKUP(B115,'[1]LISTADO ATM'!$A$2:$B$821,2,0)</f>
        <v xml:space="preserve">ATM Multicentro La Sirena Las Caobas </v>
      </c>
      <c r="D115" s="167" t="s">
        <v>2575</v>
      </c>
      <c r="E115" s="168"/>
    </row>
    <row r="116" spans="1:5" ht="18" x14ac:dyDescent="0.25">
      <c r="A116" s="127" t="e">
        <f>VLOOKUP(B116,'[1]LISTADO ATM'!$A$2:$C$821,3,0)</f>
        <v>#N/A</v>
      </c>
      <c r="B116" s="127"/>
      <c r="C116" s="127" t="e">
        <f>VLOOKUP(B116,'[1]LISTADO ATM'!$A$2:$B$821,2,0)</f>
        <v>#N/A</v>
      </c>
      <c r="D116" s="167"/>
      <c r="E116" s="168"/>
    </row>
    <row r="117" spans="1:5" ht="18" x14ac:dyDescent="0.25">
      <c r="A117" s="127" t="e">
        <f>VLOOKUP(B117,'[1]LISTADO ATM'!$A$2:$C$821,3,0)</f>
        <v>#N/A</v>
      </c>
      <c r="B117" s="127"/>
      <c r="C117" s="127" t="e">
        <f>VLOOKUP(B117,'[1]LISTADO ATM'!$A$2:$B$821,2,0)</f>
        <v>#N/A</v>
      </c>
      <c r="D117" s="152"/>
      <c r="E117" s="153"/>
    </row>
    <row r="118" spans="1:5" ht="18" x14ac:dyDescent="0.25">
      <c r="A118" s="127" t="e">
        <f>VLOOKUP(B118,'[1]LISTADO ATM'!$A$2:$C$821,3,0)</f>
        <v>#N/A</v>
      </c>
      <c r="B118" s="127"/>
      <c r="C118" s="127" t="e">
        <f>VLOOKUP(B118,'[1]LISTADO ATM'!$A$2:$B$821,2,0)</f>
        <v>#N/A</v>
      </c>
      <c r="D118" s="152"/>
      <c r="E118" s="153"/>
    </row>
    <row r="119" spans="1:5" ht="18" x14ac:dyDescent="0.25">
      <c r="A119" s="127" t="e">
        <f>VLOOKUP(B119,'[1]LISTADO ATM'!$A$2:$C$821,3,0)</f>
        <v>#N/A</v>
      </c>
      <c r="B119" s="127"/>
      <c r="C119" s="127" t="e">
        <f>VLOOKUP(B119,'[1]LISTADO ATM'!$A$2:$B$821,2,0)</f>
        <v>#N/A</v>
      </c>
      <c r="D119" s="152"/>
      <c r="E119" s="153"/>
    </row>
    <row r="120" spans="1:5" ht="18" x14ac:dyDescent="0.25">
      <c r="A120" s="127" t="e">
        <f>VLOOKUP(B120,'[1]LISTADO ATM'!$A$2:$C$821,3,0)</f>
        <v>#N/A</v>
      </c>
      <c r="B120" s="127"/>
      <c r="C120" s="127" t="e">
        <f>VLOOKUP(B120,'[1]LISTADO ATM'!$A$2:$B$821,2,0)</f>
        <v>#N/A</v>
      </c>
      <c r="D120" s="152"/>
      <c r="E120" s="153"/>
    </row>
    <row r="121" spans="1:5" ht="18" x14ac:dyDescent="0.25">
      <c r="A121" s="127" t="e">
        <f>VLOOKUP(B121,'[1]LISTADO ATM'!$A$2:$C$821,3,0)</f>
        <v>#N/A</v>
      </c>
      <c r="B121" s="127"/>
      <c r="C121" s="127" t="e">
        <f>VLOOKUP(B121,'[1]LISTADO ATM'!$A$2:$B$821,2,0)</f>
        <v>#N/A</v>
      </c>
      <c r="D121" s="152"/>
      <c r="E121" s="153"/>
    </row>
    <row r="122" spans="1:5" ht="18" x14ac:dyDescent="0.25">
      <c r="A122" s="127" t="e">
        <f>VLOOKUP(B122,'[1]LISTADO ATM'!$A$2:$C$821,3,0)</f>
        <v>#N/A</v>
      </c>
      <c r="B122" s="127"/>
      <c r="C122" s="127" t="e">
        <f>VLOOKUP(B122,'[1]LISTADO ATM'!$A$2:$B$821,2,0)</f>
        <v>#N/A</v>
      </c>
      <c r="D122" s="152"/>
      <c r="E122" s="153"/>
    </row>
    <row r="123" spans="1:5" ht="18" x14ac:dyDescent="0.25">
      <c r="A123" s="127" t="e">
        <f>VLOOKUP(B123,'[1]LISTADO ATM'!$A$2:$C$821,3,0)</f>
        <v>#N/A</v>
      </c>
      <c r="B123" s="127"/>
      <c r="C123" s="127" t="e">
        <f>VLOOKUP(B123,'[1]LISTADO ATM'!$A$2:$B$821,2,0)</f>
        <v>#N/A</v>
      </c>
      <c r="D123" s="152"/>
      <c r="E123" s="153"/>
    </row>
    <row r="124" spans="1:5" ht="18.75" thickBot="1" x14ac:dyDescent="0.3">
      <c r="A124" s="100"/>
      <c r="B124" s="139">
        <f>COUNT(B92:B123)</f>
        <v>24</v>
      </c>
      <c r="C124" s="110"/>
      <c r="D124" s="110"/>
      <c r="E124" s="111"/>
    </row>
  </sheetData>
  <mergeCells count="37">
    <mergeCell ref="A67:E67"/>
    <mergeCell ref="A1:E1"/>
    <mergeCell ref="A2:E2"/>
    <mergeCell ref="A7:E7"/>
    <mergeCell ref="C16:E16"/>
    <mergeCell ref="A18:E18"/>
    <mergeCell ref="C26:E26"/>
    <mergeCell ref="A28:E28"/>
    <mergeCell ref="A50:E50"/>
    <mergeCell ref="A87:B87"/>
    <mergeCell ref="A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14:E114"/>
    <mergeCell ref="D115:E115"/>
    <mergeCell ref="D116:E116"/>
    <mergeCell ref="D109:E109"/>
    <mergeCell ref="D110:E110"/>
    <mergeCell ref="D111:E111"/>
    <mergeCell ref="D112:E112"/>
    <mergeCell ref="D113:E113"/>
  </mergeCells>
  <phoneticPr fontId="46" type="noConversion"/>
  <conditionalFormatting sqref="B30:B50 B1:B7 B52:B67 B69:B1048576 B9:B18 B20:B28">
    <cfRule type="duplicateValues" dxfId="124" priority="55"/>
  </conditionalFormatting>
  <conditionalFormatting sqref="E95">
    <cfRule type="duplicateValues" dxfId="123" priority="53"/>
    <cfRule type="duplicateValues" dxfId="122" priority="54"/>
  </conditionalFormatting>
  <conditionalFormatting sqref="E96">
    <cfRule type="duplicateValues" dxfId="121" priority="51"/>
    <cfRule type="duplicateValues" dxfId="120" priority="52"/>
  </conditionalFormatting>
  <conditionalFormatting sqref="E32">
    <cfRule type="duplicateValues" dxfId="119" priority="49"/>
    <cfRule type="duplicateValues" dxfId="118" priority="50"/>
  </conditionalFormatting>
  <conditionalFormatting sqref="E124:E1048576 E1:E7 E48:E50 E9:E18 E20:E28 E30:E31 E52:E94">
    <cfRule type="duplicateValues" dxfId="117" priority="47"/>
    <cfRule type="duplicateValues" dxfId="116" priority="48"/>
  </conditionalFormatting>
  <conditionalFormatting sqref="E33:E35">
    <cfRule type="duplicateValues" dxfId="115" priority="45"/>
    <cfRule type="duplicateValues" dxfId="114" priority="46"/>
  </conditionalFormatting>
  <conditionalFormatting sqref="E97">
    <cfRule type="duplicateValues" dxfId="113" priority="43"/>
    <cfRule type="duplicateValues" dxfId="112" priority="44"/>
  </conditionalFormatting>
  <conditionalFormatting sqref="E37">
    <cfRule type="duplicateValues" dxfId="111" priority="41"/>
    <cfRule type="duplicateValues" dxfId="110" priority="42"/>
  </conditionalFormatting>
  <conditionalFormatting sqref="E39">
    <cfRule type="duplicateValues" dxfId="109" priority="39"/>
    <cfRule type="duplicateValues" dxfId="108" priority="40"/>
  </conditionalFormatting>
  <conditionalFormatting sqref="B1:B1048576">
    <cfRule type="duplicateValues" dxfId="107" priority="1"/>
    <cfRule type="duplicateValues" dxfId="106" priority="38"/>
  </conditionalFormatting>
  <conditionalFormatting sqref="E105">
    <cfRule type="duplicateValues" dxfId="105" priority="36"/>
    <cfRule type="duplicateValues" dxfId="104" priority="37"/>
  </conditionalFormatting>
  <conditionalFormatting sqref="E106">
    <cfRule type="duplicateValues" dxfId="103" priority="34"/>
    <cfRule type="duplicateValues" dxfId="102" priority="35"/>
  </conditionalFormatting>
  <conditionalFormatting sqref="E104">
    <cfRule type="duplicateValues" dxfId="101" priority="32"/>
    <cfRule type="duplicateValues" dxfId="100" priority="33"/>
  </conditionalFormatting>
  <conditionalFormatting sqref="E107">
    <cfRule type="duplicateValues" dxfId="99" priority="30"/>
    <cfRule type="duplicateValues" dxfId="98" priority="31"/>
  </conditionalFormatting>
  <conditionalFormatting sqref="E108">
    <cfRule type="duplicateValues" dxfId="97" priority="28"/>
    <cfRule type="duplicateValues" dxfId="96" priority="29"/>
  </conditionalFormatting>
  <conditionalFormatting sqref="E109">
    <cfRule type="duplicateValues" dxfId="95" priority="26"/>
    <cfRule type="duplicateValues" dxfId="94" priority="27"/>
  </conditionalFormatting>
  <conditionalFormatting sqref="E110">
    <cfRule type="duplicateValues" dxfId="93" priority="24"/>
    <cfRule type="duplicateValues" dxfId="92" priority="25"/>
  </conditionalFormatting>
  <conditionalFormatting sqref="E116:E1048576 E1:E110">
    <cfRule type="duplicateValues" dxfId="91" priority="23"/>
  </conditionalFormatting>
  <conditionalFormatting sqref="E111">
    <cfRule type="duplicateValues" dxfId="90" priority="21"/>
    <cfRule type="duplicateValues" dxfId="89" priority="22"/>
  </conditionalFormatting>
  <conditionalFormatting sqref="E111">
    <cfRule type="duplicateValues" dxfId="88" priority="20"/>
  </conditionalFormatting>
  <conditionalFormatting sqref="E112">
    <cfRule type="duplicateValues" dxfId="87" priority="18"/>
    <cfRule type="duplicateValues" dxfId="86" priority="19"/>
  </conditionalFormatting>
  <conditionalFormatting sqref="E112">
    <cfRule type="duplicateValues" dxfId="85" priority="17"/>
  </conditionalFormatting>
  <conditionalFormatting sqref="E113">
    <cfRule type="duplicateValues" dxfId="84" priority="15"/>
    <cfRule type="duplicateValues" dxfId="83" priority="16"/>
  </conditionalFormatting>
  <conditionalFormatting sqref="E113">
    <cfRule type="duplicateValues" dxfId="82" priority="14"/>
  </conditionalFormatting>
  <conditionalFormatting sqref="E114">
    <cfRule type="duplicateValues" dxfId="81" priority="12"/>
    <cfRule type="duplicateValues" dxfId="80" priority="13"/>
  </conditionalFormatting>
  <conditionalFormatting sqref="E114">
    <cfRule type="duplicateValues" dxfId="79" priority="11"/>
  </conditionalFormatting>
  <conditionalFormatting sqref="E115">
    <cfRule type="duplicateValues" dxfId="78" priority="9"/>
    <cfRule type="duplicateValues" dxfId="77" priority="10"/>
  </conditionalFormatting>
  <conditionalFormatting sqref="E115">
    <cfRule type="duplicateValues" dxfId="76" priority="8"/>
  </conditionalFormatting>
  <conditionalFormatting sqref="E103 E116:E123">
    <cfRule type="duplicateValues" dxfId="75" priority="6"/>
    <cfRule type="duplicateValues" dxfId="74" priority="7"/>
  </conditionalFormatting>
  <conditionalFormatting sqref="E36">
    <cfRule type="duplicateValues" dxfId="73" priority="4"/>
    <cfRule type="duplicateValues" dxfId="72" priority="5"/>
  </conditionalFormatting>
  <conditionalFormatting sqref="E38 E40:E47">
    <cfRule type="duplicateValues" dxfId="71" priority="2"/>
    <cfRule type="duplicateValues" dxfId="70" priority="3"/>
  </conditionalFormatting>
  <conditionalFormatting sqref="E98:E102">
    <cfRule type="duplicateValues" dxfId="69" priority="56"/>
    <cfRule type="duplicateValues" dxfId="68" priority="57"/>
  </conditionalFormatting>
  <hyperlinks>
    <hyperlink ref="E65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2557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2564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2570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7" priority="2"/>
  </conditionalFormatting>
  <conditionalFormatting sqref="A827">
    <cfRule type="duplicateValues" dxfId="66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2422</v>
      </c>
      <c r="B1" s="195"/>
      <c r="C1" s="195"/>
      <c r="D1" s="195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2432</v>
      </c>
      <c r="B18" s="195"/>
      <c r="C18" s="195"/>
      <c r="D18" s="195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5" priority="119326"/>
  </conditionalFormatting>
  <conditionalFormatting sqref="B33">
    <cfRule type="duplicateValues" dxfId="64" priority="119327"/>
    <cfRule type="duplicateValues" dxfId="63" priority="119328"/>
  </conditionalFormatting>
  <conditionalFormatting sqref="A33">
    <cfRule type="duplicateValues" dxfId="62" priority="119340"/>
  </conditionalFormatting>
  <conditionalFormatting sqref="A33">
    <cfRule type="duplicateValues" dxfId="61" priority="119341"/>
    <cfRule type="duplicateValues" dxfId="60" priority="119342"/>
  </conditionalFormatting>
  <conditionalFormatting sqref="B4:B8">
    <cfRule type="duplicateValues" dxfId="59" priority="6"/>
  </conditionalFormatting>
  <conditionalFormatting sqref="B4:B8">
    <cfRule type="duplicateValues" dxfId="58" priority="5"/>
  </conditionalFormatting>
  <conditionalFormatting sqref="A3:A8">
    <cfRule type="duplicateValues" dxfId="57" priority="3"/>
    <cfRule type="duplicateValues" dxfId="56" priority="4"/>
  </conditionalFormatting>
  <conditionalFormatting sqref="B3">
    <cfRule type="duplicateValues" dxfId="55" priority="2"/>
  </conditionalFormatting>
  <conditionalFormatting sqref="B3">
    <cfRule type="duplicateValues" dxfId="5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7.0137962962981 días</v>
      </c>
      <c r="B3" s="131" t="s">
        <v>2568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6.41101851852 días</v>
      </c>
      <c r="B4" s="131" t="s">
        <v>2569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5.83244212962745 días</v>
      </c>
      <c r="B5" s="131" t="s">
        <v>2572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44331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44331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44331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44331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44331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53" priority="99258"/>
  </conditionalFormatting>
  <conditionalFormatting sqref="B9">
    <cfRule type="duplicateValues" dxfId="52" priority="42"/>
    <cfRule type="duplicateValues" dxfId="51" priority="43"/>
    <cfRule type="duplicateValues" dxfId="50" priority="44"/>
  </conditionalFormatting>
  <conditionalFormatting sqref="B9">
    <cfRule type="duplicateValues" dxfId="49" priority="41"/>
  </conditionalFormatting>
  <conditionalFormatting sqref="B9">
    <cfRule type="duplicateValues" dxfId="48" priority="39"/>
    <cfRule type="duplicateValues" dxfId="47" priority="40"/>
  </conditionalFormatting>
  <conditionalFormatting sqref="B9">
    <cfRule type="duplicateValues" dxfId="46" priority="36"/>
    <cfRule type="duplicateValues" dxfId="45" priority="37"/>
    <cfRule type="duplicateValues" dxfId="44" priority="38"/>
  </conditionalFormatting>
  <conditionalFormatting sqref="B9">
    <cfRule type="duplicateValues" dxfId="43" priority="35"/>
  </conditionalFormatting>
  <conditionalFormatting sqref="B9">
    <cfRule type="duplicateValues" dxfId="42" priority="33"/>
    <cfRule type="duplicateValues" dxfId="41" priority="34"/>
  </conditionalFormatting>
  <conditionalFormatting sqref="B9">
    <cfRule type="duplicateValues" dxfId="40" priority="32"/>
  </conditionalFormatting>
  <conditionalFormatting sqref="B9">
    <cfRule type="duplicateValues" dxfId="39" priority="29"/>
    <cfRule type="duplicateValues" dxfId="38" priority="30"/>
    <cfRule type="duplicateValues" dxfId="37" priority="31"/>
  </conditionalFormatting>
  <conditionalFormatting sqref="B9">
    <cfRule type="duplicateValues" dxfId="36" priority="28"/>
  </conditionalFormatting>
  <conditionalFormatting sqref="B9">
    <cfRule type="duplicateValues" dxfId="35" priority="27"/>
  </conditionalFormatting>
  <conditionalFormatting sqref="B11">
    <cfRule type="duplicateValues" dxfId="34" priority="26"/>
  </conditionalFormatting>
  <conditionalFormatting sqref="B11">
    <cfRule type="duplicateValues" dxfId="33" priority="23"/>
    <cfRule type="duplicateValues" dxfId="32" priority="24"/>
    <cfRule type="duplicateValues" dxfId="31" priority="25"/>
  </conditionalFormatting>
  <conditionalFormatting sqref="B11">
    <cfRule type="duplicateValues" dxfId="30" priority="21"/>
    <cfRule type="duplicateValues" dxfId="29" priority="22"/>
  </conditionalFormatting>
  <conditionalFormatting sqref="B11">
    <cfRule type="duplicateValues" dxfId="28" priority="18"/>
    <cfRule type="duplicateValues" dxfId="27" priority="19"/>
    <cfRule type="duplicateValues" dxfId="26" priority="20"/>
  </conditionalFormatting>
  <conditionalFormatting sqref="B11">
    <cfRule type="duplicateValues" dxfId="25" priority="17"/>
  </conditionalFormatting>
  <conditionalFormatting sqref="B11">
    <cfRule type="duplicateValues" dxfId="24" priority="16"/>
  </conditionalFormatting>
  <conditionalFormatting sqref="B11">
    <cfRule type="duplicateValues" dxfId="23" priority="15"/>
  </conditionalFormatting>
  <conditionalFormatting sqref="B11">
    <cfRule type="duplicateValues" dxfId="22" priority="12"/>
    <cfRule type="duplicateValues" dxfId="21" priority="13"/>
    <cfRule type="duplicateValues" dxfId="20" priority="14"/>
  </conditionalFormatting>
  <conditionalFormatting sqref="B11">
    <cfRule type="duplicateValues" dxfId="19" priority="10"/>
    <cfRule type="duplicateValues" dxfId="18" priority="11"/>
  </conditionalFormatting>
  <conditionalFormatting sqref="C11">
    <cfRule type="duplicateValues" dxfId="17" priority="9"/>
  </conditionalFormatting>
  <conditionalFormatting sqref="E3:E5">
    <cfRule type="duplicateValues" dxfId="16" priority="119606"/>
  </conditionalFormatting>
  <conditionalFormatting sqref="E3:E5">
    <cfRule type="duplicateValues" dxfId="15" priority="119608"/>
    <cfRule type="duplicateValues" dxfId="14" priority="119609"/>
  </conditionalFormatting>
  <conditionalFormatting sqref="E3:E5">
    <cfRule type="duplicateValues" dxfId="13" priority="119612"/>
    <cfRule type="duplicateValues" dxfId="12" priority="119613"/>
    <cfRule type="duplicateValues" dxfId="11" priority="119614"/>
    <cfRule type="duplicateValues" dxfId="10" priority="119615"/>
  </conditionalFormatting>
  <conditionalFormatting sqref="B3:B5">
    <cfRule type="duplicateValues" dxfId="9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2571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2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2021-05-11T03:06:01Z</cp:lastPrinted>
  <dcterms:created xsi:type="dcterms:W3CDTF">2014-10-01T23:18:29Z</dcterms:created>
  <dcterms:modified xsi:type="dcterms:W3CDTF">2021-05-15T12:30:05Z</dcterms:modified>
</cp:coreProperties>
</file>