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xr:revisionPtr revIDLastSave="0" documentId="13_ncr:1_{3CB96D67-D0EB-4529-AAF3-4FA22B589708}" xr6:coauthVersionLast="45" xr6:coauthVersionMax="45" xr10:uidLastSave="{00000000-0000-0000-0000-000000000000}"/>
  <bookViews>
    <workbookView xWindow="20370" yWindow="-3000" windowWidth="19440" windowHeight="14040" tabRatio="596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156" i="1"/>
  <c r="F156" i="1"/>
  <c r="G156" i="1"/>
  <c r="H156" i="1"/>
  <c r="I156" i="1"/>
  <c r="J156" i="1"/>
  <c r="K15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8" i="1"/>
  <c r="F8" i="1"/>
  <c r="G8" i="1"/>
  <c r="H8" i="1"/>
  <c r="I8" i="1"/>
  <c r="J8" i="1"/>
  <c r="K8" i="1"/>
  <c r="A157" i="1"/>
  <c r="F157" i="1"/>
  <c r="G157" i="1"/>
  <c r="H157" i="1"/>
  <c r="I157" i="1"/>
  <c r="J157" i="1"/>
  <c r="K157" i="1"/>
  <c r="A9" i="1"/>
  <c r="F9" i="1"/>
  <c r="G9" i="1"/>
  <c r="H9" i="1"/>
  <c r="I9" i="1"/>
  <c r="J9" i="1"/>
  <c r="K9" i="1"/>
  <c r="A39" i="1"/>
  <c r="F39" i="1"/>
  <c r="G39" i="1"/>
  <c r="H39" i="1"/>
  <c r="I39" i="1"/>
  <c r="J39" i="1"/>
  <c r="K39" i="1"/>
  <c r="A103" i="1"/>
  <c r="F103" i="1"/>
  <c r="G103" i="1"/>
  <c r="H103" i="1"/>
  <c r="I103" i="1"/>
  <c r="J103" i="1"/>
  <c r="K103" i="1"/>
  <c r="A10" i="1"/>
  <c r="F10" i="1"/>
  <c r="G10" i="1"/>
  <c r="H10" i="1"/>
  <c r="I10" i="1"/>
  <c r="J10" i="1"/>
  <c r="K10" i="1"/>
  <c r="A57" i="1"/>
  <c r="F57" i="1"/>
  <c r="G57" i="1"/>
  <c r="H57" i="1"/>
  <c r="I57" i="1"/>
  <c r="J57" i="1"/>
  <c r="K57" i="1"/>
  <c r="A102" i="1"/>
  <c r="F102" i="1"/>
  <c r="G102" i="1"/>
  <c r="H102" i="1"/>
  <c r="I102" i="1"/>
  <c r="J102" i="1"/>
  <c r="K102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28" i="1"/>
  <c r="F28" i="1"/>
  <c r="G28" i="1"/>
  <c r="H28" i="1"/>
  <c r="I28" i="1"/>
  <c r="J28" i="1"/>
  <c r="K28" i="1"/>
  <c r="A65" i="1"/>
  <c r="F65" i="1"/>
  <c r="G65" i="1"/>
  <c r="H65" i="1"/>
  <c r="I65" i="1"/>
  <c r="J65" i="1"/>
  <c r="K65" i="1"/>
  <c r="A46" i="1"/>
  <c r="F46" i="1"/>
  <c r="G46" i="1"/>
  <c r="H46" i="1"/>
  <c r="I46" i="1"/>
  <c r="J46" i="1"/>
  <c r="K46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87" i="1"/>
  <c r="F87" i="1"/>
  <c r="G87" i="1"/>
  <c r="H87" i="1"/>
  <c r="I87" i="1"/>
  <c r="J87" i="1"/>
  <c r="K87" i="1"/>
  <c r="A29" i="1"/>
  <c r="F29" i="1"/>
  <c r="G29" i="1"/>
  <c r="H29" i="1"/>
  <c r="I29" i="1"/>
  <c r="J29" i="1"/>
  <c r="K29" i="1"/>
  <c r="A153" i="1"/>
  <c r="F153" i="1"/>
  <c r="G153" i="1"/>
  <c r="H153" i="1"/>
  <c r="I153" i="1"/>
  <c r="J153" i="1"/>
  <c r="K153" i="1"/>
  <c r="A52" i="1"/>
  <c r="F52" i="1"/>
  <c r="G52" i="1"/>
  <c r="H52" i="1"/>
  <c r="I52" i="1"/>
  <c r="J52" i="1"/>
  <c r="K52" i="1"/>
  <c r="K56" i="1"/>
  <c r="J56" i="1"/>
  <c r="I56" i="1"/>
  <c r="H56" i="1"/>
  <c r="G56" i="1"/>
  <c r="F56" i="1"/>
  <c r="A56" i="1"/>
  <c r="K53" i="1"/>
  <c r="J53" i="1"/>
  <c r="I53" i="1"/>
  <c r="H53" i="1"/>
  <c r="G53" i="1"/>
  <c r="F53" i="1"/>
  <c r="A53" i="1"/>
  <c r="A51" i="1" l="1"/>
  <c r="A50" i="1"/>
  <c r="A49" i="1"/>
  <c r="A48" i="1"/>
  <c r="A8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84" i="1"/>
  <c r="G84" i="1"/>
  <c r="H84" i="1"/>
  <c r="I84" i="1"/>
  <c r="J84" i="1"/>
  <c r="K84" i="1"/>
  <c r="A150" i="1"/>
  <c r="A149" i="1"/>
  <c r="A148" i="1"/>
  <c r="A147" i="1"/>
  <c r="A146" i="1"/>
  <c r="A145" i="1"/>
  <c r="A101" i="1"/>
  <c r="A100" i="1"/>
  <c r="A99" i="1"/>
  <c r="A144" i="1"/>
  <c r="A143" i="1"/>
  <c r="A142" i="1"/>
  <c r="A141" i="1"/>
  <c r="A140" i="1"/>
  <c r="A139" i="1"/>
  <c r="A173" i="1"/>
  <c r="A104" i="1"/>
  <c r="A172" i="1"/>
  <c r="A171" i="1"/>
  <c r="A70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73" i="1"/>
  <c r="G173" i="1"/>
  <c r="H173" i="1"/>
  <c r="I173" i="1"/>
  <c r="J173" i="1"/>
  <c r="K173" i="1"/>
  <c r="F104" i="1"/>
  <c r="G104" i="1"/>
  <c r="H104" i="1"/>
  <c r="I104" i="1"/>
  <c r="J104" i="1"/>
  <c r="K10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70" i="1"/>
  <c r="G70" i="1"/>
  <c r="H70" i="1"/>
  <c r="I70" i="1"/>
  <c r="J70" i="1"/>
  <c r="K70" i="1"/>
  <c r="A138" i="1" l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86" i="1"/>
  <c r="F86" i="1"/>
  <c r="G86" i="1"/>
  <c r="H86" i="1"/>
  <c r="I86" i="1"/>
  <c r="J86" i="1"/>
  <c r="K86" i="1"/>
  <c r="A83" i="1"/>
  <c r="F83" i="1"/>
  <c r="G83" i="1"/>
  <c r="H83" i="1"/>
  <c r="I83" i="1"/>
  <c r="J83" i="1"/>
  <c r="K83" i="1"/>
  <c r="A27" i="1"/>
  <c r="F27" i="1"/>
  <c r="G27" i="1"/>
  <c r="H27" i="1"/>
  <c r="I27" i="1"/>
  <c r="J27" i="1"/>
  <c r="K27" i="1"/>
  <c r="A69" i="1"/>
  <c r="F69" i="1"/>
  <c r="G69" i="1"/>
  <c r="H69" i="1"/>
  <c r="I69" i="1"/>
  <c r="J69" i="1"/>
  <c r="K69" i="1"/>
  <c r="A26" i="1"/>
  <c r="F26" i="1"/>
  <c r="G26" i="1"/>
  <c r="H26" i="1"/>
  <c r="I26" i="1"/>
  <c r="J26" i="1"/>
  <c r="K2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82" i="1"/>
  <c r="F82" i="1"/>
  <c r="G82" i="1"/>
  <c r="H82" i="1"/>
  <c r="I82" i="1"/>
  <c r="J82" i="1"/>
  <c r="K82" i="1"/>
  <c r="A131" i="1"/>
  <c r="F131" i="1"/>
  <c r="G131" i="1"/>
  <c r="H131" i="1"/>
  <c r="I131" i="1"/>
  <c r="J131" i="1"/>
  <c r="K131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8" i="1"/>
  <c r="F108" i="1"/>
  <c r="G108" i="1"/>
  <c r="H108" i="1"/>
  <c r="I108" i="1"/>
  <c r="J108" i="1"/>
  <c r="K108" i="1"/>
  <c r="A75" i="16" l="1"/>
  <c r="A36" i="1"/>
  <c r="F36" i="1"/>
  <c r="G36" i="1"/>
  <c r="H36" i="1"/>
  <c r="I36" i="1"/>
  <c r="J36" i="1"/>
  <c r="K36" i="1"/>
  <c r="F72" i="1" l="1"/>
  <c r="G72" i="1"/>
  <c r="H72" i="1"/>
  <c r="I72" i="1"/>
  <c r="J72" i="1"/>
  <c r="K72" i="1"/>
  <c r="F81" i="1"/>
  <c r="G81" i="1"/>
  <c r="H81" i="1"/>
  <c r="I81" i="1"/>
  <c r="J81" i="1"/>
  <c r="K81" i="1"/>
  <c r="F35" i="1"/>
  <c r="G35" i="1"/>
  <c r="H35" i="1"/>
  <c r="I35" i="1"/>
  <c r="J35" i="1"/>
  <c r="K35" i="1"/>
  <c r="F130" i="1"/>
  <c r="G130" i="1"/>
  <c r="H130" i="1"/>
  <c r="I130" i="1"/>
  <c r="J130" i="1"/>
  <c r="K130" i="1"/>
  <c r="A72" i="1"/>
  <c r="A81" i="1"/>
  <c r="A35" i="1"/>
  <c r="A130" i="1"/>
  <c r="A64" i="1" l="1"/>
  <c r="A98" i="1"/>
  <c r="A97" i="1"/>
  <c r="A170" i="1"/>
  <c r="A169" i="1"/>
  <c r="A168" i="1"/>
  <c r="A167" i="1"/>
  <c r="A96" i="1"/>
  <c r="A68" i="1"/>
  <c r="A129" i="1"/>
  <c r="A128" i="1"/>
  <c r="A127" i="1"/>
  <c r="A126" i="1"/>
  <c r="A125" i="1"/>
  <c r="A124" i="1"/>
  <c r="A123" i="1"/>
  <c r="A122" i="1"/>
  <c r="A121" i="1"/>
  <c r="A120" i="1"/>
  <c r="A119" i="1"/>
  <c r="F64" i="1"/>
  <c r="G64" i="1"/>
  <c r="H64" i="1"/>
  <c r="I64" i="1"/>
  <c r="J64" i="1"/>
  <c r="K64" i="1"/>
  <c r="F98" i="1"/>
  <c r="G98" i="1"/>
  <c r="H98" i="1"/>
  <c r="I98" i="1"/>
  <c r="J98" i="1"/>
  <c r="K98" i="1"/>
  <c r="F97" i="1"/>
  <c r="G97" i="1"/>
  <c r="H97" i="1"/>
  <c r="I97" i="1"/>
  <c r="J97" i="1"/>
  <c r="K97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96" i="1"/>
  <c r="G96" i="1"/>
  <c r="H96" i="1"/>
  <c r="I96" i="1"/>
  <c r="J96" i="1"/>
  <c r="K96" i="1"/>
  <c r="F68" i="1"/>
  <c r="G68" i="1"/>
  <c r="H68" i="1"/>
  <c r="I68" i="1"/>
  <c r="J68" i="1"/>
  <c r="K6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66" i="1" l="1"/>
  <c r="A155" i="1"/>
  <c r="A7" i="1"/>
  <c r="A62" i="1"/>
  <c r="A165" i="1"/>
  <c r="A164" i="1"/>
  <c r="A67" i="1"/>
  <c r="A34" i="1"/>
  <c r="A163" i="1"/>
  <c r="A63" i="1"/>
  <c r="A162" i="1"/>
  <c r="A118" i="1"/>
  <c r="A61" i="1"/>
  <c r="A25" i="1"/>
  <c r="A117" i="1"/>
  <c r="A116" i="1"/>
  <c r="A80" i="1"/>
  <c r="A79" i="1"/>
  <c r="A115" i="1"/>
  <c r="A114" i="1"/>
  <c r="A78" i="1"/>
  <c r="F166" i="1"/>
  <c r="G166" i="1"/>
  <c r="H166" i="1"/>
  <c r="I166" i="1"/>
  <c r="J166" i="1"/>
  <c r="K166" i="1"/>
  <c r="F155" i="1"/>
  <c r="G155" i="1"/>
  <c r="H155" i="1"/>
  <c r="I155" i="1"/>
  <c r="J155" i="1"/>
  <c r="K155" i="1"/>
  <c r="F7" i="1"/>
  <c r="G7" i="1"/>
  <c r="H7" i="1"/>
  <c r="I7" i="1"/>
  <c r="J7" i="1"/>
  <c r="K7" i="1"/>
  <c r="F62" i="1"/>
  <c r="G62" i="1"/>
  <c r="H62" i="1"/>
  <c r="I62" i="1"/>
  <c r="J62" i="1"/>
  <c r="K62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67" i="1"/>
  <c r="G67" i="1"/>
  <c r="H67" i="1"/>
  <c r="I67" i="1"/>
  <c r="J67" i="1"/>
  <c r="K67" i="1"/>
  <c r="F34" i="1"/>
  <c r="G34" i="1"/>
  <c r="H34" i="1"/>
  <c r="I34" i="1"/>
  <c r="J34" i="1"/>
  <c r="K34" i="1"/>
  <c r="F163" i="1"/>
  <c r="G163" i="1"/>
  <c r="H163" i="1"/>
  <c r="I163" i="1"/>
  <c r="J163" i="1"/>
  <c r="K163" i="1"/>
  <c r="F63" i="1"/>
  <c r="G63" i="1"/>
  <c r="H63" i="1"/>
  <c r="I63" i="1"/>
  <c r="J63" i="1"/>
  <c r="K63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61" i="1"/>
  <c r="G61" i="1"/>
  <c r="H61" i="1"/>
  <c r="I61" i="1"/>
  <c r="J61" i="1"/>
  <c r="K61" i="1"/>
  <c r="F25" i="1"/>
  <c r="G25" i="1"/>
  <c r="H25" i="1"/>
  <c r="I25" i="1"/>
  <c r="J25" i="1"/>
  <c r="K2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0" i="1"/>
  <c r="G80" i="1"/>
  <c r="H80" i="1"/>
  <c r="I80" i="1"/>
  <c r="J80" i="1"/>
  <c r="K80" i="1"/>
  <c r="F79" i="1"/>
  <c r="G79" i="1"/>
  <c r="H79" i="1"/>
  <c r="I79" i="1"/>
  <c r="J79" i="1"/>
  <c r="K79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8" i="1"/>
  <c r="G78" i="1"/>
  <c r="H78" i="1"/>
  <c r="I78" i="1"/>
  <c r="J78" i="1"/>
  <c r="K78" i="1"/>
  <c r="A113" i="1" l="1"/>
  <c r="A71" i="1"/>
  <c r="A45" i="1"/>
  <c r="A24" i="1"/>
  <c r="A161" i="1"/>
  <c r="A23" i="1"/>
  <c r="A160" i="1"/>
  <c r="F113" i="1"/>
  <c r="G113" i="1"/>
  <c r="H113" i="1"/>
  <c r="I113" i="1"/>
  <c r="J113" i="1"/>
  <c r="K113" i="1"/>
  <c r="F71" i="1"/>
  <c r="G71" i="1"/>
  <c r="H71" i="1"/>
  <c r="I71" i="1"/>
  <c r="J71" i="1"/>
  <c r="K71" i="1"/>
  <c r="F45" i="1"/>
  <c r="G45" i="1"/>
  <c r="H45" i="1"/>
  <c r="I45" i="1"/>
  <c r="J45" i="1"/>
  <c r="K45" i="1"/>
  <c r="F24" i="1"/>
  <c r="G24" i="1"/>
  <c r="H24" i="1"/>
  <c r="I24" i="1"/>
  <c r="J24" i="1"/>
  <c r="K24" i="1"/>
  <c r="F161" i="1"/>
  <c r="G161" i="1"/>
  <c r="H161" i="1"/>
  <c r="I161" i="1"/>
  <c r="J161" i="1"/>
  <c r="K161" i="1"/>
  <c r="F23" i="1"/>
  <c r="G23" i="1"/>
  <c r="H23" i="1"/>
  <c r="I23" i="1"/>
  <c r="J23" i="1"/>
  <c r="K23" i="1"/>
  <c r="F160" i="1"/>
  <c r="G160" i="1"/>
  <c r="H160" i="1"/>
  <c r="I160" i="1"/>
  <c r="J160" i="1"/>
  <c r="K160" i="1"/>
  <c r="A159" i="1" l="1"/>
  <c r="F159" i="1"/>
  <c r="G159" i="1"/>
  <c r="H159" i="1"/>
  <c r="I159" i="1"/>
  <c r="J159" i="1"/>
  <c r="K159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112" i="1"/>
  <c r="F112" i="1"/>
  <c r="G112" i="1"/>
  <c r="H112" i="1"/>
  <c r="I112" i="1"/>
  <c r="J112" i="1"/>
  <c r="K112" i="1"/>
  <c r="A85" i="1"/>
  <c r="F85" i="1"/>
  <c r="G85" i="1"/>
  <c r="H85" i="1"/>
  <c r="I85" i="1"/>
  <c r="J85" i="1"/>
  <c r="K85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77" i="1"/>
  <c r="F77" i="1"/>
  <c r="G77" i="1"/>
  <c r="H77" i="1"/>
  <c r="I77" i="1"/>
  <c r="J77" i="1"/>
  <c r="K77" i="1"/>
  <c r="A66" i="1"/>
  <c r="F66" i="1"/>
  <c r="G66" i="1"/>
  <c r="H66" i="1"/>
  <c r="I66" i="1"/>
  <c r="J66" i="1"/>
  <c r="K66" i="1"/>
  <c r="A20" i="1"/>
  <c r="F20" i="1"/>
  <c r="G20" i="1"/>
  <c r="H20" i="1"/>
  <c r="I20" i="1"/>
  <c r="J20" i="1"/>
  <c r="K20" i="1"/>
  <c r="A42" i="1"/>
  <c r="F42" i="1"/>
  <c r="G42" i="1"/>
  <c r="H42" i="1"/>
  <c r="I42" i="1"/>
  <c r="J42" i="1"/>
  <c r="K42" i="1"/>
  <c r="A6" i="1"/>
  <c r="F6" i="1"/>
  <c r="G6" i="1"/>
  <c r="H6" i="1"/>
  <c r="I6" i="1"/>
  <c r="J6" i="1"/>
  <c r="K6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90" i="1"/>
  <c r="F90" i="1"/>
  <c r="G90" i="1"/>
  <c r="H90" i="1"/>
  <c r="I90" i="1"/>
  <c r="J90" i="1"/>
  <c r="K90" i="1"/>
  <c r="A19" i="1" l="1"/>
  <c r="F19" i="1"/>
  <c r="G19" i="1"/>
  <c r="H19" i="1"/>
  <c r="I19" i="1"/>
  <c r="J19" i="1"/>
  <c r="K19" i="1"/>
  <c r="A107" i="1"/>
  <c r="F107" i="1"/>
  <c r="G107" i="1"/>
  <c r="H107" i="1"/>
  <c r="I107" i="1"/>
  <c r="J107" i="1"/>
  <c r="K107" i="1"/>
  <c r="A41" i="1"/>
  <c r="F41" i="1"/>
  <c r="G41" i="1"/>
  <c r="H41" i="1"/>
  <c r="I41" i="1"/>
  <c r="J41" i="1"/>
  <c r="K41" i="1"/>
  <c r="F58" i="1" l="1"/>
  <c r="G58" i="1"/>
  <c r="H58" i="1"/>
  <c r="I58" i="1"/>
  <c r="J58" i="1"/>
  <c r="K58" i="1"/>
  <c r="A58" i="1"/>
  <c r="F60" i="1"/>
  <c r="G60" i="1"/>
  <c r="H60" i="1"/>
  <c r="I60" i="1"/>
  <c r="J60" i="1"/>
  <c r="K60" i="1"/>
  <c r="F76" i="1"/>
  <c r="G76" i="1"/>
  <c r="H76" i="1"/>
  <c r="I76" i="1"/>
  <c r="J76" i="1"/>
  <c r="K76" i="1"/>
  <c r="F106" i="1"/>
  <c r="G106" i="1"/>
  <c r="H106" i="1"/>
  <c r="I106" i="1"/>
  <c r="J106" i="1"/>
  <c r="K106" i="1"/>
  <c r="F59" i="1"/>
  <c r="G59" i="1"/>
  <c r="H59" i="1"/>
  <c r="I59" i="1"/>
  <c r="J59" i="1"/>
  <c r="K59" i="1"/>
  <c r="F105" i="1"/>
  <c r="G105" i="1"/>
  <c r="H105" i="1"/>
  <c r="I105" i="1"/>
  <c r="J105" i="1"/>
  <c r="K105" i="1"/>
  <c r="A60" i="1"/>
  <c r="A76" i="1"/>
  <c r="A106" i="1"/>
  <c r="A59" i="1"/>
  <c r="A105" i="1"/>
  <c r="F33" i="1" l="1"/>
  <c r="G33" i="1"/>
  <c r="H33" i="1"/>
  <c r="I33" i="1"/>
  <c r="J33" i="1"/>
  <c r="K33" i="1"/>
  <c r="A33" i="1"/>
  <c r="F40" i="1"/>
  <c r="G40" i="1"/>
  <c r="H40" i="1"/>
  <c r="I40" i="1"/>
  <c r="J40" i="1"/>
  <c r="K40" i="1"/>
  <c r="F5" i="1"/>
  <c r="G5" i="1"/>
  <c r="H5" i="1"/>
  <c r="I5" i="1"/>
  <c r="J5" i="1"/>
  <c r="K5" i="1"/>
  <c r="F18" i="1"/>
  <c r="G18" i="1"/>
  <c r="H18" i="1"/>
  <c r="I18" i="1"/>
  <c r="J18" i="1"/>
  <c r="K18" i="1"/>
  <c r="F95" i="1"/>
  <c r="G95" i="1"/>
  <c r="H95" i="1"/>
  <c r="I95" i="1"/>
  <c r="J95" i="1"/>
  <c r="K95" i="1"/>
  <c r="A40" i="1"/>
  <c r="A5" i="1"/>
  <c r="A18" i="1"/>
  <c r="A95" i="1"/>
  <c r="A17" i="1" l="1"/>
  <c r="F17" i="1"/>
  <c r="G17" i="1"/>
  <c r="H17" i="1"/>
  <c r="I17" i="1"/>
  <c r="J17" i="1"/>
  <c r="K17" i="1"/>
  <c r="A75" i="1"/>
  <c r="F75" i="1"/>
  <c r="G75" i="1"/>
  <c r="H75" i="1"/>
  <c r="I75" i="1"/>
  <c r="J75" i="1"/>
  <c r="K75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58" i="1"/>
  <c r="F158" i="1"/>
  <c r="G158" i="1"/>
  <c r="H158" i="1"/>
  <c r="I158" i="1"/>
  <c r="J158" i="1"/>
  <c r="K158" i="1"/>
  <c r="K14" i="1"/>
  <c r="J14" i="1"/>
  <c r="I14" i="1"/>
  <c r="H14" i="1"/>
  <c r="G14" i="1"/>
  <c r="F14" i="1"/>
  <c r="A14" i="1"/>
  <c r="K94" i="1"/>
  <c r="J94" i="1"/>
  <c r="I94" i="1"/>
  <c r="H94" i="1"/>
  <c r="G94" i="1"/>
  <c r="F94" i="1"/>
  <c r="A94" i="1"/>
  <c r="F13" i="1" l="1"/>
  <c r="G13" i="1"/>
  <c r="H13" i="1"/>
  <c r="I13" i="1"/>
  <c r="J13" i="1"/>
  <c r="K13" i="1"/>
  <c r="F154" i="1"/>
  <c r="G154" i="1"/>
  <c r="H154" i="1"/>
  <c r="I154" i="1"/>
  <c r="J154" i="1"/>
  <c r="K154" i="1"/>
  <c r="F12" i="1"/>
  <c r="G12" i="1"/>
  <c r="H12" i="1"/>
  <c r="I12" i="1"/>
  <c r="J12" i="1"/>
  <c r="K12" i="1"/>
  <c r="A13" i="1"/>
  <c r="A154" i="1"/>
  <c r="A12" i="1"/>
  <c r="F11" i="1" l="1"/>
  <c r="G11" i="1"/>
  <c r="H11" i="1"/>
  <c r="I11" i="1"/>
  <c r="J11" i="1"/>
  <c r="K11" i="1"/>
  <c r="A11" i="1"/>
  <c r="A47" i="1" l="1"/>
  <c r="F47" i="1"/>
  <c r="G47" i="1"/>
  <c r="H47" i="1"/>
  <c r="I47" i="1"/>
  <c r="J47" i="1"/>
  <c r="K47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<sst xmlns="http://schemas.openxmlformats.org/spreadsheetml/2006/main" count="14084" uniqueCount="2618">
  <si>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</si>
  <si>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</si>
  <si>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</si>
  <si>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</si>
  <si>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</si>
  <si>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</si>
  <si>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</si>
  <si>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</si>
  <si>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</si>
  <si>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</si>
  <si>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</si>
  <si>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</si>
  <si>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</si>
  <si>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</si>
  <si>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</si>
  <si>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</si>
  <si>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</si>
  <si>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</si>
  <si>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</si>
  <si>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</si>
  <si>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</si>
  <si>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</si>
  <si>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</si>
  <si>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</si>
  <si>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</si>
  <si>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</si>
  <si>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</si>
  <si>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</si>
  <si>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</si>
  <si>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</si>
  <si>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</si>
  <si>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</si>
  <si>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</si>
  <si>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</si>
  <si>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</si>
  <si>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</si>
  <si>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</si>
  <si>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</si>
  <si>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</si>
  <si>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</si>
  <si>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</si>
  <si>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</si>
  <si>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</si>
  <si>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</si>
  <si>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</si>
  <si>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</si>
  <si>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</si>
  <si>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</si>
  <si>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</si>
  <si>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</si>
  <si>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</si>
  <si>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</si>
  <si>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</si>
  <si>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</si>
  <si>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</si>
  <si>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</si>
  <si>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</si>
  <si>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</si>
  <si>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</si>
  <si>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</si>
  <si>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</si>
  <si>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</si>
  <si>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</si>
  <si>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</si>
  <si>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</si>
  <si>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</si>
  <si>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</si>
  <si>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</si>
  <si>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</si>
  <si>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</si>
  <si>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</si>
  <si>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</si>
  <si>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</si>
  <si>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</si>
  <si>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</si>
  <si>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</si>
  <si>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</si>
  <si>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</si>
  <si>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</si>
  <si>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</si>
  <si>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</si>
  <si>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</si>
  <si>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</si>
  <si>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</si>
  <si>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</si>
  <si>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</si>
  <si>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</si>
  <si>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</si>
  <si>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</si>
  <si>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</si>
  <si>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</si>
  <si>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</si>
  <si>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</si>
  <si>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</si>
  <si>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</si>
  <si>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</si>
  <si>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</si>
  <si>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</si>
  <si>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</si>
  <si>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</si>
  <si>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</si>
  <si>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</si>
  <si>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</si>
  <si>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</si>
  <si>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</si>
  <si>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</si>
  <si>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</si>
  <si>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</si>
  <si>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</si>
  <si>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</si>
  <si>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</si>
  <si>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</si>
  <si>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</si>
  <si>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</si>
  <si>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</si>
  <si>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</si>
  <si>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</si>
  <si>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</si>
  <si>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</si>
  <si>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</si>
  <si>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</si>
  <si>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</si>
  <si>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</si>
  <si>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</si>
  <si>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</si>
  <si>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</si>
  <si>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</si>
  <si>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</si>
  <si>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</si>
  <si>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</si>
  <si>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</si>
  <si>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</si>
  <si>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</si>
  <si>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</si>
  <si>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</si>
  <si>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</si>
  <si>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</si>
  <si>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</si>
  <si>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</si>
  <si>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</si>
  <si>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</si>
  <si>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</si>
  <si>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</si>
  <si>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</si>
  <si>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</si>
  <si>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</si>
  <si>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</si>
  <si>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</si>
  <si>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</si>
  <si>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</si>
  <si>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</si>
  <si>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</si>
  <si>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</si>
  <si>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</si>
  <si>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</si>
  <si>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</si>
  <si>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</si>
  <si>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</si>
  <si>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</si>
  <si>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</si>
  <si>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</si>
  <si>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</si>
  <si>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</si>
  <si>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</si>
  <si>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</si>
  <si>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</si>
  <si>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</si>
  <si>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</si>
  <si>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</si>
  <si>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</si>
  <si>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</si>
  <si>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</si>
  <si>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</si>
  <si>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</si>
  <si>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</si>
  <si>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</si>
  <si>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</si>
  <si>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</si>
  <si>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</si>
  <si>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</si>
  <si>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</si>
  <si>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</si>
  <si>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</si>
  <si>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</si>
  <si>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</si>
  <si>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</si>
  <si>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</si>
  <si>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</si>
  <si>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</si>
  <si>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</si>
  <si>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</si>
  <si>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</si>
  <si>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</si>
  <si>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</si>
  <si>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</si>
  <si>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</si>
  <si>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</si>
  <si>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</si>
  <si>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</si>
  <si>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</si>
  <si>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</si>
  <si>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</si>
  <si>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</si>
  <si>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</si>
  <si>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</si>
  <si>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</si>
  <si>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</si>
  <si>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</si>
  <si>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</si>
  <si>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</si>
  <si>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</si>
  <si>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</si>
  <si>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</si>
  <si>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</si>
  <si>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</si>
  <si>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</si>
  <si>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</si>
  <si>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</si>
  <si>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</si>
  <si>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</si>
  <si>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</si>
  <si>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</si>
  <si>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</si>
  <si>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</si>
  <si>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</si>
  <si>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</si>
  <si>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</si>
  <si>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</si>
  <si>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</si>
  <si>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</si>
  <si>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</si>
  <si>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</si>
  <si>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</si>
  <si>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</si>
  <si>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</si>
  <si>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</si>
  <si>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</si>
  <si>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</si>
  <si>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</si>
  <si>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</si>
  <si>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</si>
  <si>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</si>
  <si>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</si>
  <si>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</si>
  <si>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</si>
  <si>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</si>
  <si>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</si>
  <si>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</si>
  <si>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</si>
  <si>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</si>
  <si>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</si>
  <si>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</si>
  <si>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</si>
  <si>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</si>
  <si>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</si>
  <si>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</si>
  <si>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</si>
  <si>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</si>
  <si>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</si>
  <si>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</si>
  <si>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</si>
  <si>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</si>
  <si>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</si>
  <si>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</si>
  <si>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</si>
  <si>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</si>
  <si>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</si>
  <si>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</si>
  <si>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</si>
  <si>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</si>
  <si>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</si>
  <si>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</si>
  <si>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</si>
  <si>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</si>
  <si>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</si>
  <si>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</si>
  <si>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</si>
  <si>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</si>
  <si>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</si>
  <si>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</si>
  <si>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</si>
  <si>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</si>
  <si>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</si>
  <si>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</si>
  <si>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</si>
  <si>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</si>
  <si>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</si>
  <si>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</si>
  <si>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</si>
  <si>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</si>
  <si>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</si>
  <si>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</si>
  <si>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</si>
  <si>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</si>
  <si>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</si>
  <si>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</si>
  <si>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</si>
  <si>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</si>
  <si>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</si>
  <si>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</si>
  <si>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</si>
  <si>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</si>
  <si>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</si>
  <si>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</si>
  <si>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</si>
  <si>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</si>
  <si>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</si>
  <si>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</si>
  <si>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</si>
  <si>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</si>
  <si>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</si>
  <si>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</si>
  <si>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</si>
  <si>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</si>
  <si>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</si>
  <si>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</si>
  <si>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</si>
  <si>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</si>
  <si>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</si>
  <si>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</si>
  <si>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</si>
  <si>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</si>
  <si>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</si>
  <si>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</si>
  <si>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</si>
  <si>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</si>
  <si>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</si>
  <si>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</si>
  <si>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</si>
  <si>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</si>
  <si>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</si>
  <si>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</si>
  <si>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</si>
  <si>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</si>
  <si>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</si>
  <si>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</si>
  <si>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</si>
  <si>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</si>
  <si>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</si>
  <si>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</si>
  <si>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</si>
  <si>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</si>
  <si>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</si>
  <si>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</si>
  <si>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</si>
  <si>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</si>
  <si>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</si>
  <si>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</si>
  <si>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</si>
  <si>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</si>
  <si>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</si>
  <si>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</si>
  <si>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</si>
  <si>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</si>
  <si>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</si>
  <si>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</si>
  <si>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</si>
  <si>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</si>
  <si>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</si>
  <si>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</si>
  <si>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</si>
  <si>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</si>
  <si>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</si>
  <si>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</si>
  <si>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</si>
  <si>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</si>
  <si>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</si>
  <si>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</si>
  <si>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</si>
  <si>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</si>
  <si>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</si>
  <si>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</si>
  <si>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</si>
  <si>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</si>
  <si>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</si>
  <si>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</si>
  <si>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</si>
  <si>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</si>
  <si>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</si>
  <si>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</si>
  <si>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</si>
  <si>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</si>
  <si>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</si>
  <si>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</si>
  <si>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</si>
  <si>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</si>
  <si>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</si>
  <si>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</si>
  <si>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</si>
  <si>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</si>
  <si>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</si>
  <si>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</si>
  <si>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</si>
  <si>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</si>
  <si>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</si>
  <si>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</si>
  <si>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</si>
  <si>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</si>
  <si>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</si>
  <si>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</si>
  <si>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</si>
  <si>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</si>
  <si>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</si>
  <si>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</si>
  <si>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</si>
  <si>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</si>
  <si>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</si>
  <si>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</si>
  <si>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</si>
  <si>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</si>
  <si>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</si>
  <si>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</si>
  <si>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</si>
  <si>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</si>
  <si>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</si>
  <si>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</si>
  <si>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</si>
  <si>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</si>
  <si>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</si>
  <si>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</si>
  <si>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</si>
  <si>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</si>
  <si>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</si>
  <si>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</si>
  <si>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</si>
  <si>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</si>
  <si>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</si>
  <si>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</si>
  <si>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</si>
  <si>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</si>
  <si>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</si>
  <si>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</si>
  <si>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</si>
  <si>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</si>
  <si>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</si>
  <si>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</si>
  <si>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</si>
  <si>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</si>
  <si>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</si>
  <si>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</si>
  <si>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</si>
  <si>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</si>
  <si>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</si>
  <si>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</si>
  <si>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</si>
  <si>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</si>
  <si>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</si>
  <si>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</si>
  <si>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</si>
  <si>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</si>
  <si>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</si>
  <si>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</si>
  <si>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</si>
  <si>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</si>
  <si>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</si>
  <si>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</si>
  <si>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</si>
  <si>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</si>
  <si>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</si>
  <si>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</si>
  <si>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</si>
  <si>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</si>
  <si>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</si>
  <si>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</si>
  <si>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</si>
  <si>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</si>
  <si>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</si>
  <si>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</si>
  <si>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</si>
  <si>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</si>
  <si>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</si>
  <si>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</si>
  <si>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</si>
  <si>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</si>
  <si>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</si>
  <si>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</si>
  <si>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</si>
  <si>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</si>
  <si>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</si>
  <si>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</si>
  <si>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</si>
  <si>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</si>
  <si>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</si>
  <si>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</si>
  <si>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</si>
  <si>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</si>
  <si>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</si>
  <si>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</si>
  <si>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</si>
  <si>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</si>
  <si>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</si>
  <si>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</si>
  <si>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</si>
  <si>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</si>
  <si>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</si>
  <si>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</si>
  <si>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</si>
  <si>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</si>
  <si>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</si>
  <si>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</si>
  <si>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</si>
  <si>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</si>
  <si>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</si>
  <si>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</si>
  <si>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</si>
  <si>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</si>
  <si>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</si>
  <si>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</si>
  <si>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</si>
  <si>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</si>
  <si>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</si>
  <si>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</si>
  <si>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</si>
  <si>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</si>
  <si>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</si>
  <si>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</si>
  <si>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</si>
  <si>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</si>
  <si>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</si>
  <si>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</si>
  <si>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</si>
  <si>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</si>
  <si>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</si>
  <si>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</si>
  <si>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</si>
  <si>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</si>
  <si>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</si>
  <si>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</si>
  <si>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</si>
  <si>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</si>
  <si>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</si>
  <si>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</si>
  <si>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</si>
  <si>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</si>
  <si>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</si>
  <si>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</si>
  <si>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</si>
  <si>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</si>
  <si>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</si>
  <si>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</si>
  <si>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</si>
  <si>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</si>
  <si>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</si>
  <si>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</si>
  <si>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</si>
  <si>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</si>
  <si>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</si>
  <si>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</si>
  <si>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</si>
  <si>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</si>
  <si>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</si>
  <si>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</si>
  <si>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</si>
  <si>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</si>
  <si>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</si>
  <si>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</si>
  <si>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</si>
  <si>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</si>
  <si>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</si>
  <si>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</si>
  <si>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</si>
  <si>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</si>
  <si>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</si>
  <si>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</si>
  <si>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</si>
  <si>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</si>
  <si>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</si>
  <si>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</si>
  <si>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</si>
  <si>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</si>
  <si>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</si>
  <si>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</si>
  <si>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</si>
  <si>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</si>
  <si>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</si>
  <si>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</si>
  <si>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</si>
  <si>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</si>
  <si>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</si>
  <si>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</si>
  <si>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</si>
  <si>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</si>
  <si>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</si>
  <si>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</si>
  <si>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</si>
  <si>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</si>
  <si>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</si>
  <si>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</si>
  <si>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</si>
  <si>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</si>
  <si>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</si>
  <si>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</si>
  <si>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</si>
  <si>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</si>
  <si>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</si>
  <si>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</si>
  <si>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</si>
  <si>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</si>
  <si>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</si>
  <si>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</si>
  <si>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</si>
  <si>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</si>
  <si>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</si>
  <si>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</si>
  <si>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</si>
  <si>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</si>
  <si>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</si>
  <si>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</si>
  <si>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</si>
  <si>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</si>
  <si>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</si>
  <si>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</si>
  <si>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</si>
  <si>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</si>
  <si>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</si>
  <si>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</si>
  <si>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</si>
  <si>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</si>
  <si>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</si>
  <si>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</si>
  <si>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</si>
  <si>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</si>
  <si>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</si>
  <si>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</si>
  <si>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</si>
  <si>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</si>
  <si>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</si>
  <si>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</si>
  <si>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</si>
  <si>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</si>
  <si>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</si>
  <si>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</si>
  <si>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</si>
  <si>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</si>
  <si>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</si>
  <si>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</si>
  <si>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</si>
  <si>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</si>
  <si>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</si>
  <si>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</si>
  <si>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</si>
  <si>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</si>
  <si>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</si>
  <si>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</si>
  <si>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</si>
  <si>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</si>
  <si>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</si>
  <si>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</si>
  <si>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</si>
  <si>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</si>
  <si>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</si>
  <si>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</si>
  <si>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</si>
  <si>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</si>
  <si>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</si>
  <si>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</si>
  <si>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</si>
  <si>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</si>
  <si>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</si>
  <si>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</si>
  <si>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</si>
  <si>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</si>
  <si>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</si>
  <si>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</si>
  <si>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</si>
  <si>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</si>
  <si>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</si>
  <si>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</si>
  <si>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</si>
  <si>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</si>
  <si>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</si>
  <si>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</si>
  <si>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</si>
  <si>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</si>
  <si>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</si>
  <si>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</si>
  <si>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</si>
  <si>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</si>
  <si>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</si>
  <si>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</si>
  <si>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</si>
  <si>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</si>
  <si>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</si>
  <si>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</si>
  <si>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</si>
  <si>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</si>
  <si>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</si>
  <si>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</si>
  <si>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</si>
  <si>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</si>
  <si>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</si>
  <si>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</si>
  <si>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</si>
  <si>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</si>
  <si>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</si>
  <si>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</si>
  <si>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</si>
  <si>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</si>
  <si>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</si>
  <si>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</si>
  <si>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</si>
  <si>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</si>
  <si>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</si>
  <si>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</si>
  <si>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</si>
  <si>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</si>
  <si>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</si>
  <si>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</si>
  <si>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</si>
  <si>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</si>
  <si>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</si>
  <si>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</si>
  <si>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</si>
  <si>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</si>
  <si>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</si>
  <si>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</si>
  <si>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</si>
  <si>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</si>
  <si>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</si>
  <si>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</si>
  <si>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</si>
  <si>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</si>
  <si>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</si>
  <si>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</si>
  <si>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</si>
  <si>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</si>
  <si>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</si>
  <si>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</si>
  <si>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</si>
  <si>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</si>
  <si>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</si>
  <si>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</si>
  <si>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</si>
  <si>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</si>
  <si>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</si>
  <si>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</si>
  <si>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</si>
  <si>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</si>
  <si>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</si>
  <si>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</si>
  <si>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</si>
  <si>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</si>
  <si>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</si>
  <si>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</si>
  <si>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</si>
  <si>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</si>
  <si>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</si>
  <si>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</si>
  <si>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</si>
  <si>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</si>
  <si>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</si>
  <si>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</si>
  <si>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</si>
  <si>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</si>
  <si>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</si>
  <si>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</si>
  <si>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</si>
  <si>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</si>
  <si>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</si>
  <si>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</si>
  <si>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</si>
  <si>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</si>
  <si>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</si>
  <si>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</si>
  <si>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</si>
  <si>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</si>
  <si>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</si>
  <si>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</si>
  <si>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</si>
  <si>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</si>
  <si>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</si>
  <si>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</si>
  <si>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</si>
  <si>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</si>
  <si>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</si>
  <si>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</si>
  <si>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</si>
  <si>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</si>
  <si>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</si>
  <si>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</si>
  <si>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</si>
  <si>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</si>
  <si>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</si>
  <si>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</si>
  <si>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</si>
  <si>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</si>
  <si>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</si>
  <si>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</si>
  <si>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</si>
  <si>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</si>
  <si>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</si>
  <si>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</si>
  <si>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</si>
  <si>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</si>
  <si>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</si>
  <si>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</si>
  <si>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</si>
  <si>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</si>
  <si>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</si>
  <si>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</si>
  <si>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</si>
  <si>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</si>
  <si>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</si>
  <si>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</si>
  <si>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</si>
  <si>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</si>
  <si>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</si>
  <si>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</si>
  <si>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</si>
  <si>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</si>
  <si>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</si>
  <si>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</si>
  <si>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</si>
  <si>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</si>
  <si>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</si>
  <si>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</si>
  <si>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</si>
  <si>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</si>
  <si>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</si>
  <si>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</si>
  <si>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</si>
  <si>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</si>
  <si>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</si>
  <si>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</si>
  <si>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</si>
  <si>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</si>
  <si>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</si>
  <si>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</si>
  <si>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</si>
  <si>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</si>
  <si>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</si>
  <si>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</si>
  <si>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</si>
  <si>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</si>
  <si>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</si>
  <si>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</si>
  <si>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</si>
  <si>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</si>
  <si>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</si>
  <si>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</si>
  <si>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</si>
  <si>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</si>
  <si>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</si>
  <si>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</si>
  <si>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</si>
  <si>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</si>
  <si>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</si>
  <si>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</si>
  <si>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</si>
  <si>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</si>
  <si>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</si>
  <si>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</si>
  <si>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</si>
  <si>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</si>
  <si>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</si>
  <si>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</si>
  <si>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</si>
  <si>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</si>
  <si>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</si>
  <si>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</si>
  <si>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</si>
  <si>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</si>
  <si>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</si>
  <si>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</si>
  <si>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</si>
  <si>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</si>
  <si>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</si>
  <si>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</si>
  <si>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</si>
  <si>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</si>
  <si>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</si>
  <si>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</si>
  <si>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</si>
  <si>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</si>
  <si>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</si>
  <si>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</si>
  <si>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</si>
  <si>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</si>
  <si>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</si>
  <si>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</si>
  <si>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</si>
  <si>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</si>
  <si>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</si>
  <si>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</si>
  <si>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</si>
  <si>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</si>
  <si>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</si>
  <si>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</si>
  <si>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</si>
  <si>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</si>
  <si>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</si>
  <si>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</si>
  <si>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</si>
  <si>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</si>
  <si>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</si>
  <si>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</si>
  <si>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</si>
  <si>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</si>
  <si>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</si>
  <si>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</si>
  <si>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</si>
  <si>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</si>
  <si>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</si>
  <si>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</si>
  <si>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</si>
  <si>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</si>
  <si>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</si>
  <si>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</si>
  <si>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</si>
  <si>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</si>
  <si>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</si>
  <si>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</si>
  <si>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</si>
  <si>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</si>
  <si>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</si>
  <si>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</si>
  <si>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</si>
  <si>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</si>
  <si>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</si>
  <si>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</si>
  <si>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</si>
  <si>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</si>
  <si>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</si>
  <si>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</si>
  <si>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</si>
  <si>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</si>
  <si>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</si>
  <si>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</si>
  <si>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</si>
  <si>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</si>
  <si>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</si>
  <si>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</si>
  <si>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</si>
  <si>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</si>
  <si>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</si>
  <si>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</si>
  <si>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</si>
  <si>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</si>
  <si>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</si>
  <si>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</si>
  <si>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</si>
  <si>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</si>
  <si>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</si>
  <si>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</si>
  <si>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</si>
  <si>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</si>
  <si>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</si>
  <si>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</si>
  <si>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</si>
  <si>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</si>
  <si>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</si>
  <si>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</si>
  <si>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</si>
  <si>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</si>
  <si>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</si>
  <si>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</si>
  <si>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</si>
  <si>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</si>
  <si>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</si>
  <si>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</si>
  <si>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</si>
  <si>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</si>
  <si>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</si>
  <si>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</si>
  <si>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</si>
  <si>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</si>
  <si>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</si>
  <si>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</si>
  <si>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</si>
  <si>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</si>
  <si>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</si>
  <si>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</si>
  <si>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</si>
  <si>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</si>
  <si>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</si>
  <si>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</si>
  <si>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</si>
  <si>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</si>
  <si>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</si>
  <si>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</si>
  <si>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</si>
  <si>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</si>
  <si>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</si>
  <si>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</si>
  <si>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</si>
  <si>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</si>
  <si>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</si>
  <si>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</si>
  <si>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</si>
  <si>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</si>
  <si>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</si>
  <si>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</si>
  <si>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</si>
  <si>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</si>
  <si>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</si>
  <si>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</si>
  <si>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</si>
  <si>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</si>
  <si>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</si>
  <si>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</si>
  <si>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</si>
  <si>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</si>
  <si>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</si>
  <si>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</si>
  <si>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</si>
  <si>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</si>
  <si>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</si>
  <si>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</si>
  <si>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</si>
  <si>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</si>
  <si>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</si>
  <si>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</si>
  <si>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</si>
  <si>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</si>
  <si>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</si>
  <si>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</si>
  <si>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</si>
  <si>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</si>
  <si>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</si>
  <si>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</si>
  <si>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</si>
  <si>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</si>
  <si>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</si>
  <si>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</si>
  <si>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</si>
  <si>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</si>
  <si>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</si>
  <si>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</si>
  <si>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</si>
  <si>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</si>
  <si>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</si>
  <si>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</si>
  <si>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</si>
  <si>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</si>
  <si>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</si>
  <si>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</si>
  <si>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</si>
  <si>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</si>
  <si>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</si>
  <si>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</si>
  <si>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</si>
  <si>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</si>
  <si>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</si>
  <si>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</si>
  <si>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</si>
  <si>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</si>
  <si>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</si>
  <si>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</si>
  <si>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</si>
  <si>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</si>
  <si>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</si>
  <si>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</si>
  <si>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</si>
  <si>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</si>
  <si>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</si>
  <si>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</si>
  <si>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</si>
  <si>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</si>
  <si>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</si>
  <si>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</si>
  <si>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</si>
  <si>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</si>
  <si>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</si>
  <si>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</si>
  <si>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</si>
  <si>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</si>
  <si>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</si>
  <si>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</si>
  <si>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</si>
  <si>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</si>
  <si>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</si>
  <si>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</si>
  <si>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</si>
  <si>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</si>
  <si>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</si>
  <si>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</si>
  <si>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</si>
  <si>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</si>
  <si>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</si>
  <si>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</si>
  <si>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</si>
  <si>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</si>
  <si>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</si>
  <si>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</si>
  <si>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</si>
  <si>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</si>
  <si>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</si>
  <si>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</si>
  <si>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</si>
  <si>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</si>
  <si>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</si>
  <si>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</si>
  <si>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</si>
  <si>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</si>
  <si>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</si>
  <si>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</si>
  <si>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</si>
  <si>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</si>
  <si>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</si>
  <si>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</si>
  <si>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</si>
  <si>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</si>
  <si>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</si>
  <si>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</si>
  <si>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</si>
  <si>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</si>
  <si>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</si>
  <si>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</si>
  <si>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</si>
  <si>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</si>
  <si>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</si>
  <si>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</si>
  <si>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</si>
  <si>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</si>
  <si>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</si>
  <si>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</si>
  <si>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</si>
  <si>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</si>
  <si>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</si>
  <si>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</si>
  <si>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</si>
  <si>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</si>
  <si>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</si>
  <si>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</si>
  <si>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</si>
  <si>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</si>
  <si>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</si>
  <si>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</si>
  <si>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</si>
  <si>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</si>
  <si>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</si>
  <si>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</si>
  <si>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</si>
  <si>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</si>
  <si>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</si>
  <si>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</si>
  <si>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</si>
  <si>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</si>
  <si>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</si>
  <si>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</si>
  <si>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</si>
  <si>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</si>
  <si>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</si>
  <si>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</si>
  <si>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</si>
  <si>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</si>
  <si>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</si>
  <si>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</si>
  <si>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</si>
  <si>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</si>
  <si>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</si>
  <si>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</si>
  <si>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</si>
  <si>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</si>
  <si>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</si>
  <si>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</si>
  <si>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</si>
  <si>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</si>
  <si>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</si>
  <si>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</si>
  <si>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</si>
  <si>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</si>
  <si>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</si>
  <si>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</si>
  <si>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</si>
  <si>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</si>
  <si>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</si>
  <si>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</si>
  <si>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</si>
  <si>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</si>
  <si>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</si>
  <si>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</si>
  <si>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</si>
  <si>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</si>
  <si>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</si>
  <si>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</si>
  <si>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</si>
  <si>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</si>
  <si>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</si>
  <si>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</si>
  <si>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</si>
  <si>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</si>
  <si>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</si>
  <si>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</si>
  <si>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</si>
  <si>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</si>
  <si>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</si>
  <si>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</si>
  <si>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</si>
  <si>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</si>
  <si>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</si>
  <si>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</si>
  <si>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</si>
  <si>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</si>
  <si>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</si>
  <si>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</si>
  <si>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</si>
  <si>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</si>
  <si>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</si>
  <si>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</si>
  <si>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</si>
  <si>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</si>
  <si>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</si>
  <si>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</si>
  <si>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</si>
  <si>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</si>
  <si>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</si>
  <si>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</si>
  <si>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</si>
  <si>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</si>
  <si>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</si>
  <si>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</si>
  <si>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</si>
  <si>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</si>
  <si>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</si>
  <si>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</si>
  <si>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</si>
  <si>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</si>
  <si>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</si>
  <si>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</si>
  <si>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</si>
  <si>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</si>
  <si>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</si>
  <si>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</si>
  <si>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</si>
  <si>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</si>
  <si>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</si>
  <si>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</si>
  <si>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</si>
  <si>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</si>
  <si>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</si>
  <si>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</si>
  <si>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</si>
  <si>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</si>
  <si>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</si>
  <si>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</si>
  <si>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</si>
  <si>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</si>
  <si>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</si>
  <si>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</si>
  <si>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</si>
  <si>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</si>
  <si>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</si>
  <si>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</si>
  <si>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</si>
  <si>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</si>
  <si>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</si>
  <si>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</si>
  <si>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</si>
  <si>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</si>
  <si>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</si>
  <si>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</si>
  <si>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</si>
  <si>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</si>
  <si>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</si>
  <si>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</si>
  <si>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</si>
  <si>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</si>
  <si>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</si>
  <si>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</si>
  <si>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</si>
  <si>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</si>
  <si>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</si>
  <si>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</si>
  <si>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</si>
  <si>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</si>
  <si>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</si>
  <si>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</si>
  <si>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</si>
  <si>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</si>
  <si>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</si>
  <si>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</si>
  <si>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</si>
  <si>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</si>
  <si>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</si>
  <si>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</si>
  <si>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</si>
  <si>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</si>
  <si>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</si>
  <si>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</si>
  <si>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</si>
  <si>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</si>
  <si>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</si>
  <si>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</si>
  <si>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</si>
  <si>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</si>
  <si>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</si>
  <si>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</si>
  <si>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</si>
  <si>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</si>
  <si>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</si>
  <si>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</si>
  <si>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</si>
  <si>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</si>
  <si>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</si>
  <si>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</si>
  <si>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</si>
  <si>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</si>
  <si>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</si>
  <si>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</si>
  <si>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</si>
  <si>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</si>
  <si>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</si>
  <si>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</si>
  <si>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</si>
  <si>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</si>
  <si>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</si>
  <si>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</si>
  <si>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</si>
  <si>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</si>
  <si>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</si>
  <si>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</si>
  <si>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</si>
  <si>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</si>
  <si>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</si>
  <si>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</si>
  <si>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</si>
  <si>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</si>
  <si>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</si>
  <si>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</si>
  <si>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</si>
  <si>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</si>
  <si>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</si>
  <si>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</si>
  <si>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</si>
  <si>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</si>
  <si>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</si>
  <si>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</si>
  <si>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</si>
  <si>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</si>
  <si>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</si>
  <si>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</si>
  <si>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</si>
  <si>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</si>
  <si>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</si>
  <si>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</si>
  <si>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</si>
  <si>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</si>
  <si>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</si>
  <si>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</si>
  <si>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</si>
  <si>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</si>
  <si>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</si>
  <si>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</si>
  <si>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</si>
  <si>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</si>
  <si>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</si>
  <si>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</si>
  <si>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</si>
  <si>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</si>
  <si>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</si>
  <si>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</si>
  <si>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</si>
  <si>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</si>
  <si>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</si>
  <si>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</si>
  <si>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</si>
  <si>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</si>
  <si>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</si>
  <si>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</si>
  <si>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</si>
  <si>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</si>
  <si>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</si>
  <si>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</si>
  <si>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</si>
  <si>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</si>
  <si>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</si>
  <si>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</si>
  <si>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</si>
  <si>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</si>
  <si>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</si>
  <si>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</si>
  <si>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</si>
  <si>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</si>
  <si>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</si>
  <si>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</si>
  <si>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</si>
  <si>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</si>
  <si>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</si>
  <si>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</si>
  <si>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</si>
  <si>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</si>
  <si>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</si>
  <si>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</si>
  <si>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</si>
  <si>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</si>
  <si>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</si>
  <si>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</si>
  <si>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</si>
  <si>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</si>
  <si>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</si>
  <si>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</si>
  <si>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</si>
  <si>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</si>
  <si>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</si>
  <si>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</si>
  <si>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</si>
  <si>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</si>
  <si>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</si>
  <si>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</si>
  <si>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</si>
  <si>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</si>
  <si>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</si>
  <si>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</si>
  <si>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</si>
  <si>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</si>
  <si>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</si>
  <si>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</si>
  <si>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</si>
  <si>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</si>
  <si>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</si>
  <si>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</si>
  <si>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</si>
  <si>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</si>
  <si>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</si>
  <si>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</si>
  <si>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</si>
  <si>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</si>
  <si>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</si>
  <si>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</si>
  <si>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</si>
  <si>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</si>
  <si>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</si>
  <si>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</si>
  <si>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</si>
  <si>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</si>
  <si>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</si>
  <si>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</si>
  <si>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</si>
  <si>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</si>
  <si>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</si>
  <si>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</si>
  <si>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</si>
  <si>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</si>
  <si>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</si>
  <si>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</si>
  <si>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</si>
  <si>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</si>
  <si>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</si>
  <si>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</si>
  <si>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</si>
  <si>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</si>
  <si>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</si>
  <si>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</si>
  <si>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</si>
  <si>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</si>
  <si>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</si>
  <si>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</si>
  <si>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</si>
  <si>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</si>
  <si>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</si>
  <si>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</si>
  <si>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</si>
  <si>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</si>
  <si>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</si>
  <si>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</si>
  <si>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</si>
  <si>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</si>
  <si>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</si>
  <si>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</si>
  <si>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</si>
  <si>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</si>
  <si>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</si>
  <si>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</si>
  <si>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</si>
  <si>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</si>
  <si>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</si>
  <si>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</si>
  <si>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</si>
  <si>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</si>
  <si>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</si>
  <si>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</si>
  <si>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</si>
  <si>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</si>
  <si>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</si>
  <si>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</si>
  <si>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</si>
  <si>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</si>
  <si>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</si>
  <si>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</si>
  <si>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</si>
  <si>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</si>
  <si>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</si>
  <si>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</si>
  <si>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</si>
  <si>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</si>
  <si>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</si>
  <si>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</si>
  <si>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</si>
  <si>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</si>
  <si>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</si>
  <si>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</si>
  <si>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</si>
  <si>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</si>
  <si>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</si>
  <si>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</si>
  <si>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</si>
  <si>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</si>
  <si>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</si>
  <si>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</si>
  <si>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</si>
  <si>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</si>
  <si>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</si>
  <si>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</si>
  <si>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</si>
  <si>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</si>
  <si>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</si>
  <si>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</si>
  <si>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</si>
  <si>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</si>
  <si>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</si>
  <si>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</si>
  <si>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</si>
  <si>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</si>
  <si>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</si>
  <si>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</si>
  <si>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</si>
  <si>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</si>
  <si>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</si>
  <si>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</si>
  <si>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</si>
  <si>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</si>
  <si>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</si>
  <si>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</si>
  <si>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</si>
  <si>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</si>
  <si>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</si>
  <si>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</si>
  <si>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</si>
  <si>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</si>
  <si>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</si>
  <si>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</si>
  <si>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</si>
  <si>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</si>
  <si>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</si>
  <si>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</si>
  <si>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</si>
  <si>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</si>
  <si>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</si>
  <si>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</si>
  <si>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</si>
  <si>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</si>
  <si>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</si>
  <si>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</si>
  <si>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</si>
  <si>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</si>
  <si>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</si>
  <si>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</si>
  <si>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</si>
  <si>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</si>
  <si>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</si>
  <si>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</si>
  <si>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</si>
  <si>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</si>
  <si>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</si>
  <si>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</si>
  <si>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</si>
  <si>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</si>
  <si>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</si>
  <si>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</si>
  <si>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</si>
  <si>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</si>
  <si>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</si>
  <si>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</si>
  <si>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</si>
  <si>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</si>
  <si>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</si>
  <si>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</si>
  <si>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</si>
  <si>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</si>
  <si>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</si>
  <si>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</si>
  <si>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</si>
  <si>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</si>
  <si>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</si>
  <si>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</si>
  <si>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</si>
  <si>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</si>
  <si>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</si>
  <si>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</si>
  <si>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</si>
  <si>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</si>
  <si>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</si>
  <si>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</si>
  <si>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</si>
  <si>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</si>
  <si>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</si>
  <si>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</si>
  <si>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</si>
  <si>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</si>
  <si>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</si>
  <si>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</si>
  <si>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</si>
  <si>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</si>
  <si>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</si>
  <si>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</si>
  <si>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</si>
  <si>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</si>
  <si>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</si>
  <si>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</si>
  <si>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</si>
  <si>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</si>
  <si>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</si>
  <si>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</si>
  <si>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</si>
  <si>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</si>
  <si>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</si>
  <si>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</si>
  <si>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</si>
  <si>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</si>
  <si>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</si>
  <si>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</si>
  <si>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</si>
  <si>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</si>
  <si>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</si>
  <si>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</si>
  <si>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</si>
  <si>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</si>
  <si>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</si>
  <si>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</si>
  <si>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</si>
  <si>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</si>
  <si>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</si>
  <si>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</si>
  <si>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</si>
  <si>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</si>
  <si>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</si>
  <si>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</si>
  <si>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</si>
  <si>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</si>
  <si>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</si>
  <si>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</si>
  <si>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</si>
  <si>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</si>
  <si>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</si>
  <si>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</si>
  <si>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</si>
  <si>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</si>
  <si>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</si>
  <si>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</si>
  <si>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</si>
  <si>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</si>
  <si>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</si>
  <si>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</si>
  <si>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</si>
  <si>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</si>
  <si>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</si>
  <si>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</si>
  <si>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</si>
  <si>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</si>
  <si>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</si>
  <si>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</si>
  <si>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</si>
  <si>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</si>
  <si>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</si>
  <si>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</si>
  <si>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</si>
  <si>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</si>
  <si>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</si>
  <si>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</si>
  <si>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</si>
  <si>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</si>
  <si>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</si>
  <si>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</si>
  <si>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</si>
  <si>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</si>
  <si>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</si>
  <si>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</si>
  <si>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</si>
  <si>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</si>
  <si>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</si>
  <si>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</si>
  <si>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</si>
  <si>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</si>
  <si>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</si>
  <si>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</si>
  <si>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</si>
  <si>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</si>
  <si>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</si>
  <si>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</si>
  <si>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</si>
  <si>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</si>
  <si>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</si>
  <si>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</si>
  <si>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</si>
  <si>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</si>
  <si>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</si>
  <si>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</si>
  <si>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</si>
  <si>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</si>
  <si>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</si>
  <si>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</si>
  <si>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</si>
  <si>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</si>
  <si>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</si>
  <si>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</si>
  <si>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</si>
  <si>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</si>
  <si>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</si>
  <si>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</si>
  <si>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</si>
  <si>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</si>
  <si>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</si>
  <si>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</si>
  <si>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</si>
  <si>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</si>
  <si>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</si>
  <si>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</si>
  <si>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</si>
  <si>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</si>
  <si>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</si>
  <si>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</si>
  <si>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</si>
  <si>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</si>
  <si>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</si>
  <si>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</si>
  <si>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</si>
  <si>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</si>
  <si>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</si>
  <si>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</si>
  <si>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</si>
  <si>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</si>
  <si>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</si>
  <si>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</si>
  <si>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</si>
  <si>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</si>
  <si>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</si>
  <si>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</si>
  <si>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</si>
  <si>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</si>
  <si>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</si>
  <si>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</si>
  <si>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</si>
  <si>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</si>
  <si>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</si>
  <si>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</si>
  <si>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</si>
  <si>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</si>
  <si>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</si>
  <si>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</si>
  <si>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</si>
  <si>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</si>
  <si>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</si>
  <si>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</si>
  <si>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</si>
  <si>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</si>
  <si>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</si>
  <si>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</si>
  <si>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</si>
  <si>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</si>
  <si>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</si>
  <si>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</si>
  <si>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</si>
  <si>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</si>
  <si>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</si>
  <si>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</si>
  <si>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</si>
  <si>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</si>
  <si>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</si>
  <si>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</si>
  <si>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</si>
  <si>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</si>
  <si>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</si>
  <si>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</si>
  <si>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</si>
  <si>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</si>
  <si>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</si>
  <si>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</si>
  <si>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</si>
  <si>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</si>
  <si>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</si>
  <si>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</si>
  <si>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</si>
  <si>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</si>
  <si>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</si>
  <si>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</si>
  <si>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</si>
  <si>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</si>
  <si>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</si>
  <si>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</si>
  <si>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</si>
  <si>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</si>
  <si>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</si>
  <si>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</si>
  <si>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</si>
  <si>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</si>
  <si>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</si>
  <si>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</si>
  <si>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</si>
  <si>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</si>
  <si>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</si>
  <si>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</si>
  <si>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</si>
  <si>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</si>
  <si>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</si>
  <si>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</si>
  <si>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</si>
  <si>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</si>
  <si>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</si>
  <si>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</si>
  <si>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</si>
  <si>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</si>
  <si>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</si>
  <si>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</si>
  <si>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</si>
  <si>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</si>
  <si>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</si>
  <si>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</si>
  <si>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</si>
  <si>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</si>
  <si>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</si>
  <si>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</si>
  <si>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</si>
  <si>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</si>
  <si>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</si>
  <si>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</si>
  <si>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</si>
  <si>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</si>
  <si>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</si>
  <si>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</si>
  <si>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</si>
  <si>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</si>
  <si>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</si>
  <si>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</si>
  <si>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</si>
  <si>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</si>
  <si>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</si>
  <si>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</si>
  <si>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</si>
  <si>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</si>
  <si>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</si>
  <si>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</si>
  <si>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</si>
  <si>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</si>
  <si>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</si>
  <si>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</si>
  <si>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</si>
  <si>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</si>
  <si>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</si>
  <si>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</si>
  <si>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</si>
  <si>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</si>
  <si>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</si>
  <si>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</si>
  <si>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</si>
  <si>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</si>
  <si>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</si>
  <si>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</si>
  <si>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</si>
  <si>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</si>
  <si>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</si>
  <si>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</si>
  <si>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</si>
  <si>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</si>
  <si>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</si>
  <si>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</si>
  <si>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</si>
  <si>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</si>
  <si>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</si>
  <si>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</si>
  <si>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</si>
  <si>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</si>
  <si>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</si>
  <si>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</si>
  <si>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</si>
  <si>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</si>
  <si>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</si>
  <si>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</si>
  <si>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</si>
  <si>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</si>
  <si>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</si>
  <si>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</si>
  <si>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</si>
  <si>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</si>
  <si>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</si>
  <si>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</si>
  <si>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</si>
  <si>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</si>
  <si>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</si>
  <si>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</si>
  <si>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</si>
  <si>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</si>
  <si>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</si>
  <si>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</si>
  <si>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</si>
  <si>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</si>
  <si>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</si>
  <si>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</si>
  <si>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</si>
  <si>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</si>
  <si>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</si>
  <si>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</si>
  <si>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</si>
  <si>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</si>
  <si>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</si>
  <si>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</si>
  <si>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</si>
  <si>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</si>
  <si>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</si>
  <si>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</si>
  <si>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</si>
  <si>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</si>
  <si>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</si>
  <si>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</si>
  <si>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</si>
  <si>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</si>
  <si>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</si>
  <si>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</si>
  <si>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</si>
  <si>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</si>
  <si>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</si>
  <si>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</si>
  <si>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</si>
  <si>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</si>
  <si>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</si>
  <si>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</si>
  <si>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</si>
  <si>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</si>
  <si>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</si>
  <si>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</si>
  <si>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</si>
  <si>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</si>
  <si>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</si>
  <si>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</si>
  <si>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</si>
  <si>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</si>
  <si>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</si>
  <si>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</si>
  <si>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</si>
  <si>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</si>
  <si>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</si>
  <si>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</si>
  <si>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</si>
  <si>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</si>
  <si>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</si>
  <si>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</si>
  <si>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</si>
  <si>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</si>
  <si>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</si>
  <si>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</si>
  <si>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</si>
  <si>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</si>
  <si>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</si>
  <si>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</si>
  <si>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</si>
  <si>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</si>
  <si>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</si>
  <si>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</si>
  <si>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</si>
  <si>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</si>
  <si>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</si>
  <si>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</si>
  <si>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</si>
  <si>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</si>
  <si>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</si>
  <si>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</si>
  <si>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</si>
  <si>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</si>
  <si>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</si>
  <si>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</si>
  <si>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</si>
  <si>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</si>
  <si>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</si>
  <si>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</si>
  <si>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</si>
  <si>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</si>
  <si>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</si>
  <si>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</si>
  <si>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</si>
  <si>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</si>
  <si>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</si>
  <si>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</si>
  <si>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</si>
  <si>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</si>
  <si>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</si>
  <si>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</si>
  <si>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</si>
  <si>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</si>
  <si>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</si>
  <si>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</si>
  <si>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</si>
  <si>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</si>
  <si>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</si>
  <si>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</si>
  <si>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</si>
  <si>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</si>
  <si>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</si>
  <si>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</si>
  <si>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</si>
  <si>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</si>
  <si>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</si>
  <si>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</si>
  <si>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</si>
  <si>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</si>
  <si>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</si>
  <si>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</si>
  <si>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</si>
  <si>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</si>
  <si>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</si>
  <si>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</si>
  <si>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</si>
  <si>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</si>
  <si>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</si>
  <si>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</si>
  <si>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</si>
  <si>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</si>
  <si>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</si>
  <si>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</si>
  <si>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</si>
  <si>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</si>
  <si>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</si>
  <si>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</si>
  <si>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</si>
  <si>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</si>
  <si>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</si>
  <si>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</si>
  <si>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</si>
  <si>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</si>
  <si>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</si>
  <si>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</si>
  <si>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</si>
  <si>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</si>
  <si>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</si>
  <si>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</si>
  <si>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</si>
  <si>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</si>
  <si>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</si>
  <si>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</si>
  <si>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</si>
  <si>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</si>
  <si>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</si>
  <si>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</si>
  <si>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</si>
  <si>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</si>
  <si>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</si>
  <si>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</si>
  <si>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</si>
  <si>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</si>
  <si>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</si>
  <si>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</si>
  <si>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</si>
  <si>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</si>
  <si>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</si>
  <si>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</si>
  <si>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</si>
  <si>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</si>
  <si>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</si>
  <si>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</si>
  <si>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</si>
  <si>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</si>
  <si>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</si>
  <si>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</si>
  <si>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</si>
  <si>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</si>
  <si>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</si>
  <si>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</si>
  <si>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</si>
  <si>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</si>
  <si>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</si>
  <si>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</si>
  <si>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</si>
  <si>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</si>
  <si>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</si>
  <si>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</si>
  <si>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</si>
  <si>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</si>
  <si>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</si>
  <si>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</si>
  <si>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</si>
  <si>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</si>
  <si>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</si>
  <si>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</si>
  <si>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</si>
  <si>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</si>
  <si>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</si>
  <si>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</si>
  <si>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</si>
  <si>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</si>
  <si>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</si>
  <si>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</si>
  <si>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</si>
  <si>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</si>
  <si>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</si>
  <si>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</si>
  <si>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</si>
  <si>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</si>
  <si>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</si>
  <si>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</si>
  <si>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</si>
  <si>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</si>
  <si>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</si>
  <si>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</si>
  <si>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</si>
  <si>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</si>
  <si>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</si>
  <si>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</si>
  <si>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</si>
  <si>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</si>
  <si>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</si>
  <si>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</si>
  <si>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</si>
  <si>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</si>
  <si>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</si>
  <si>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</si>
  <si>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</si>
  <si>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</si>
  <si>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</si>
  <si>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</si>
  <si>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</si>
  <si>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</si>
  <si>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</si>
  <si>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</si>
  <si>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</si>
  <si>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</si>
  <si>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</si>
  <si>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</si>
  <si>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</si>
  <si>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</si>
  <si>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</si>
  <si>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</si>
  <si>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</si>
  <si>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</si>
  <si>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</si>
  <si>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</si>
  <si>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</si>
  <si>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</si>
  <si>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</si>
  <si>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</si>
  <si>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</si>
  <si>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</si>
  <si>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</si>
  <si>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</si>
  <si>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</si>
  <si>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</si>
  <si>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</si>
  <si>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</si>
  <si>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</si>
  <si>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</si>
  <si>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</si>
  <si>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</si>
  <si>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</si>
  <si>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</si>
  <si>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</si>
  <si>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</si>
  <si>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</si>
  <si>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</si>
  <si>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</si>
  <si>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</si>
  <si>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</si>
  <si>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</si>
  <si>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</si>
  <si>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</si>
  <si>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</si>
  <si>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</si>
  <si>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</si>
  <si>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</si>
  <si>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</si>
  <si>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</si>
  <si>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</si>
  <si>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</si>
  <si>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</si>
  <si>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</si>
  <si>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</si>
  <si>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</si>
  <si>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</si>
  <si>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</si>
  <si>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</si>
  <si>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</si>
  <si>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</si>
  <si>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</si>
  <si>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</si>
  <si>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</si>
  <si>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</si>
  <si>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</si>
  <si>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</si>
  <si>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</si>
  <si>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</si>
  <si>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</si>
  <si>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</si>
  <si>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</si>
  <si>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</si>
  <si>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</si>
  <si>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</si>
  <si>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</si>
  <si>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</si>
  <si>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</si>
  <si>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</si>
  <si>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</si>
  <si>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</si>
  <si>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</si>
  <si>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</si>
  <si>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</si>
  <si>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</si>
  <si>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</si>
  <si>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</si>
  <si>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</si>
  <si>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</si>
  <si>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</si>
  <si>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</si>
  <si>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</si>
  <si>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</si>
  <si>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</si>
  <si>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</si>
  <si>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</si>
  <si>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</si>
  <si>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</si>
  <si>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</si>
  <si>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</si>
  <si>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</si>
  <si>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</si>
  <si>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</si>
  <si>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</si>
  <si>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</si>
  <si>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</si>
  <si>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</si>
  <si>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</si>
  <si>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</si>
  <si>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</si>
  <si>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</si>
  <si>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</si>
  <si>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</si>
  <si>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</si>
  <si>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</si>
  <si>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</si>
  <si>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</si>
  <si>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</si>
  <si>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</si>
  <si>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</si>
  <si>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</si>
  <si>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</si>
  <si>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</si>
  <si>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</si>
  <si>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</si>
  <si>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</si>
  <si>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</si>
  <si>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</si>
  <si>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</si>
  <si>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</si>
  <si>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</si>
  <si>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</si>
  <si>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</si>
  <si>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</si>
  <si>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</si>
  <si>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</si>
  <si>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</si>
  <si>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</si>
  <si>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</si>
  <si>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</si>
  <si>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</si>
  <si>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</si>
  <si>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</si>
  <si>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</si>
  <si>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</si>
  <si>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</si>
  <si>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</si>
  <si>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</si>
  <si>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</si>
  <si>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</si>
  <si>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</si>
  <si>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</si>
  <si>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</si>
  <si>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</si>
  <si>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</si>
  <si>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</si>
  <si>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</si>
  <si>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</si>
  <si>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</si>
  <si>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</si>
  <si>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</si>
  <si>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</si>
  <si>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</si>
  <si>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</si>
  <si>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</si>
  <si>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</si>
  <si>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</si>
  <si>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</si>
  <si>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</si>
  <si>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</si>
  <si>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</si>
  <si>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</si>
  <si>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</si>
  <si>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</si>
  <si>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</si>
  <si>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</si>
  <si>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</si>
  <si>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</si>
  <si>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</si>
  <si>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</si>
  <si>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</si>
  <si>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</si>
  <si>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</si>
  <si>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</si>
  <si>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</si>
  <si>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</si>
  <si>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</si>
  <si>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</si>
  <si>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</si>
  <si>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</si>
  <si>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</si>
  <si>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</si>
  <si>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</si>
  <si>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</si>
  <si>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</si>
  <si>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</si>
  <si>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</si>
  <si>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</si>
  <si>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</si>
  <si>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</si>
  <si>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</si>
  <si>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</si>
  <si>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</si>
  <si>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</si>
  <si>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</si>
  <si>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</si>
  <si>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</si>
  <si>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</si>
  <si>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</si>
  <si>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</si>
  <si>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</si>
  <si>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</si>
  <si>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</si>
  <si>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</si>
  <si>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</si>
  <si>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</si>
  <si>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</si>
  <si>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</si>
  <si>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</si>
  <si>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</si>
  <si>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</si>
  <si>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</si>
  <si>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</si>
  <si>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</si>
  <si>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</si>
  <si>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</si>
  <si>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</si>
  <si>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</si>
  <si>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</si>
  <si>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</si>
  <si>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</si>
  <si>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</si>
  <si>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</si>
  <si>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</si>
  <si>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</si>
  <si>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</si>
  <si>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</si>
  <si>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</si>
  <si>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</si>
  <si>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</si>
  <si>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</si>
  <si>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</si>
  <si>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</si>
  <si>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</si>
  <si>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</si>
  <si>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</si>
  <si>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</si>
  <si>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</si>
  <si>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</si>
  <si>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</si>
  <si>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</si>
  <si>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</si>
  <si>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</si>
  <si>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</si>
  <si>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</si>
  <si>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</si>
  <si>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</si>
  <si>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</si>
  <si>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</si>
  <si>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</si>
  <si>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</si>
  <si>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</si>
  <si>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</si>
  <si>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</si>
  <si>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</si>
  <si>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</si>
  <si>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</si>
  <si>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</si>
  <si>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</si>
  <si>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</si>
  <si>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</si>
  <si>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</si>
  <si>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</si>
  <si>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</si>
  <si>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</si>
  <si>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</si>
  <si>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</si>
  <si>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</si>
  <si>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</si>
  <si>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</si>
  <si>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</si>
  <si>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</si>
  <si>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</si>
  <si>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</si>
  <si>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</si>
  <si>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</si>
  <si>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</si>
  <si>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</si>
  <si>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</si>
  <si>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</si>
  <si>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</si>
  <si>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</si>
  <si>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</si>
  <si>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</si>
  <si>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</si>
  <si>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</si>
  <si>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</si>
  <si>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</si>
  <si>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</si>
  <si>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</si>
  <si>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</si>
  <si>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</si>
  <si>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</si>
  <si>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</si>
  <si>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</si>
  <si>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</si>
  <si>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</si>
  <si>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</si>
  <si>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</si>
  <si>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</si>
  <si>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</si>
  <si>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</si>
  <si>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</si>
  <si>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</si>
  <si>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</si>
  <si>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</si>
  <si>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</si>
  <si>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</si>
  <si>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</si>
  <si>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</si>
  <si>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</si>
  <si>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</si>
  <si>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</si>
  <si>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</si>
  <si>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</si>
  <si>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</si>
  <si>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</si>
  <si>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</si>
  <si>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</si>
  <si>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</si>
  <si>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</si>
  <si>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</si>
  <si>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</si>
  <si>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</si>
  <si>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</si>
  <si>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</si>
  <si>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</si>
  <si>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</si>
  <si>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</si>
  <si>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</si>
  <si>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</si>
  <si>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</si>
  <si>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</si>
  <si>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</si>
  <si>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</si>
  <si>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</si>
  <si>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</si>
  <si>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</si>
  <si>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</si>
  <si>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</si>
  <si>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</si>
  <si>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</si>
  <si>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</si>
  <si>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</si>
  <si>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</si>
  <si>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</si>
  <si>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</si>
  <si>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</si>
  <si>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</si>
  <si>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</si>
  <si>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</si>
  <si>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</si>
  <si>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</si>
  <si>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</si>
  <si>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</si>
  <si>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</si>
  <si>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</si>
  <si>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</si>
  <si>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</si>
  <si>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</si>
  <si>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</si>
  <si>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</si>
  <si>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</si>
  <si>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</si>
  <si>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</si>
  <si>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</si>
  <si>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</si>
  <si>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</si>
  <si>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</si>
  <si>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</si>
  <si>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</si>
  <si>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</si>
  <si>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</si>
  <si>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</si>
  <si>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</si>
  <si>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</si>
  <si>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</si>
  <si>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</si>
  <si>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</si>
  <si>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</si>
  <si>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</si>
  <si>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</si>
  <si>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</si>
  <si>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</si>
  <si>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</si>
  <si>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</si>
  <si>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</si>
  <si>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</si>
  <si>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</si>
  <si>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</si>
  <si>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</si>
  <si>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</si>
  <si>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</si>
  <si>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</si>
  <si>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</si>
  <si>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</si>
  <si>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</si>
  <si>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</si>
  <si>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</si>
  <si>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</si>
  <si>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</si>
  <si>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</si>
  <si>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</si>
  <si>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</si>
  <si>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</si>
  <si>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</si>
  <si>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</si>
  <si>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</si>
  <si>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</si>
  <si>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</si>
  <si>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</si>
  <si>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</si>
  <si>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</si>
  <si>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</si>
  <si>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</si>
  <si>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</si>
  <si>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</si>
  <si>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</si>
  <si>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</si>
  <si>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</si>
  <si>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</si>
  <si>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</si>
  <si>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</si>
  <si>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</si>
  <si>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</si>
  <si>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</si>
  <si>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</si>
  <si>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</si>
  <si>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</si>
  <si>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</si>
  <si>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</si>
  <si>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</si>
  <si>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</si>
  <si>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</si>
  <si>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</si>
  <si>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</si>
  <si>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</si>
  <si>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</si>
  <si>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</si>
  <si>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</si>
  <si>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</si>
  <si>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</si>
  <si>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</si>
  <si>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</si>
  <si>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</si>
  <si>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</si>
  <si>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</si>
  <si>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</si>
  <si>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</si>
  <si>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</si>
  <si>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</si>
  <si>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</si>
  <si>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</si>
  <si>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</si>
  <si>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</si>
  <si>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</si>
  <si>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</si>
  <si>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</si>
  <si>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</si>
  <si>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</si>
  <si>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</si>
  <si>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</si>
  <si>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</si>
  <si>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</si>
  <si>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</si>
  <si>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</si>
  <si>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</si>
  <si>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En Servicio</t>
  </si>
  <si>
    <t>GAVETAS PROBLEMAS</t>
  </si>
  <si>
    <t>Closed</t>
  </si>
  <si>
    <t>Ballast, Carlos Alexis</t>
  </si>
  <si>
    <t>CARGA EXITOSA</t>
  </si>
  <si>
    <t>REINICIO EXITOSO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</si>
  <si>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</si>
  <si>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</si>
  <si>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</si>
  <si>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</si>
  <si>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</si>
  <si>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</si>
  <si>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</si>
  <si>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</si>
  <si>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</si>
  <si>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</si>
  <si>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</si>
  <si>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</si>
  <si>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</si>
  <si>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</si>
  <si>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</si>
  <si>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</si>
  <si>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</si>
  <si>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</si>
  <si>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3335888111</t>
  </si>
  <si>
    <t>Peguero Solano, Victor Manuel</t>
  </si>
  <si>
    <t>GAVETA DE DEPOSITO</t>
  </si>
  <si>
    <t>GAVETA VACIAS + GAVETA FALLANDO</t>
  </si>
  <si>
    <t>INHIBIDO REINICIO FALLIDO</t>
  </si>
  <si>
    <t>SIN ACTIVIDAD DE RETIRO</t>
  </si>
  <si>
    <t>Marmolejos Martinez, Claudio Henry</t>
  </si>
  <si>
    <t>Reyes Martinez, Samuel Elymax</t>
  </si>
  <si>
    <t>Henriquez Diaz, Felipe Angelin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</si>
</sst>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12"/>
      <color theme="8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REPORTE!$A$143:$Q$143</c:f>
              <c:numCache>
                <c:formatCode>General</c:formatCode>
                <c:ptCount val="12"/>
                <c:pt idx="0">
                  <c:v>0</c:v>
                </c:pt>
                <c:pt idx="1">
                  <c:v>3335888094</c:v>
                </c:pt>
                <c:pt idx="2" formatCode="m/d/yyyy\ h:mm">
                  <c:v>44332.473090277781</c:v>
                </c:pt>
                <c:pt idx="3" formatCode="m/d/yyyy\ h:mm">
                  <c:v>0</c:v>
                </c:pt>
                <c:pt idx="4">
                  <c:v>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REPORTE!$A$143:$Q$143</c:f>
              <c:numCache>
                <c:formatCode>General</c:formatCode>
                <c:ptCount val="12"/>
                <c:pt idx="0">
                  <c:v>0</c:v>
                </c:pt>
                <c:pt idx="1">
                  <c:v>3335888094</c:v>
                </c:pt>
                <c:pt idx="2" formatCode="m/d/yyyy\ h:mm">
                  <c:v>44332.473090277781</c:v>
                </c:pt>
                <c:pt idx="3" formatCode="m/d/yyyy\ h:mm">
                  <c:v>0</c:v>
                </c:pt>
                <c:pt idx="4">
                  <c:v>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C3DFB-8425-4CC9-8B36-E0BA27A9B97A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06F83-6F71-441B-825C-BABAEDF11C27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93"/>
  <sheetViews>
    <sheetView tabSelected="1" topLeftCell="B1" zoomScaleNormal="100" workbookViewId="0">
      <pane ySplit="4" topLeftCell="A71" activePane="bottomLeft" state="frozen"/>
      <selection pane="bottomLeft" activeCell="P37" sqref="P37"/>
    </sheetView>
  </sheetViews>
  <sheetFormatPr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42578125" style="82" customWidth="1"/>
    <col min="6" max="6" width="11.140625" style="45" bestFit="1" customWidth="1"/>
    <col min="7" max="7" width="50.42578125" style="45" hidden="1" customWidth="1"/>
    <col min="8" max="11" width="6.28515625" style="45" hidden="1" customWidth="1"/>
    <col min="12" max="12" width="47.8554687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85546875" style="75" bestFit="1" customWidth="1"/>
    <col min="18" max="16384" width="25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2583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3335887682</v>
      </c>
      <c r="C5" s="136">
        <v>44330.770196759258</v>
      </c>
      <c r="D5" s="136" t="s">
        <v>2180</v>
      </c>
      <c r="E5" s="124">
        <v>642</v>
      </c>
      <c r="F5" s="147" t="str">
        <f>VLOOKUP(E5,VIP!$A$2:$O13198,2,0)</f>
        <v>DRBR24O</v>
      </c>
      <c r="G5" s="134" t="str">
        <f>VLOOKUP(E5,'LISTADO ATM'!$A$2:$B$897,2,0)</f>
        <v xml:space="preserve">ATM OMSA Sto. Dgo. </v>
      </c>
      <c r="H5" s="134" t="str">
        <f>VLOOKUP(E5,VIP!$A$2:$O18061,7,FALSE)</f>
        <v>Si</v>
      </c>
      <c r="I5" s="134" t="str">
        <f>VLOOKUP(E5,VIP!$A$2:$O10026,8,FALSE)</f>
        <v>Si</v>
      </c>
      <c r="J5" s="134" t="str">
        <f>VLOOKUP(E5,VIP!$A$2:$O9976,8,FALSE)</f>
        <v>Si</v>
      </c>
      <c r="K5" s="134" t="str">
        <f>VLOOKUP(E5,VIP!$A$2:$O13550,6,0)</f>
        <v>NO</v>
      </c>
      <c r="L5" s="125" t="s">
        <v>2219</v>
      </c>
      <c r="M5" s="146" t="s">
        <v>2585</v>
      </c>
      <c r="N5" s="135" t="s">
        <v>2455</v>
      </c>
      <c r="O5" s="134" t="s">
        <v>2457</v>
      </c>
      <c r="P5" s="137"/>
      <c r="Q5" s="157">
        <v>44332.55972222222</v>
      </c>
    </row>
    <row r="6" spans="1:17" s="96" customFormat="1" ht="18.75" customHeight="1" x14ac:dyDescent="0.25">
      <c r="A6" s="134" t="str">
        <f>VLOOKUP(E6,'LISTADO ATM'!$A$2:$C$898,3,0)</f>
        <v>NORTE</v>
      </c>
      <c r="B6" s="129">
        <v>3335887823</v>
      </c>
      <c r="C6" s="136">
        <v>44331.421400462961</v>
      </c>
      <c r="D6" s="136" t="s">
        <v>2181</v>
      </c>
      <c r="E6" s="124">
        <v>333</v>
      </c>
      <c r="F6" s="147" t="str">
        <f>VLOOKUP(E6,VIP!$A$2:$O13060,2,0)</f>
        <v>DRBR333</v>
      </c>
      <c r="G6" s="134" t="str">
        <f>VLOOKUP(E6,'LISTADO ATM'!$A$2:$B$897,2,0)</f>
        <v>ATM Oficina Turey Maimón</v>
      </c>
      <c r="H6" s="134" t="str">
        <f>VLOOKUP(E6,VIP!$A$2:$O17936,7,FALSE)</f>
        <v>Si</v>
      </c>
      <c r="I6" s="134" t="str">
        <f>VLOOKUP(E6,VIP!$A$2:$O9901,8,FALSE)</f>
        <v>Si</v>
      </c>
      <c r="J6" s="134" t="str">
        <f>VLOOKUP(E6,VIP!$A$2:$O9851,8,FALSE)</f>
        <v>Si</v>
      </c>
      <c r="K6" s="134" t="str">
        <f>VLOOKUP(E6,VIP!$A$2:$O13425,6,0)</f>
        <v>NO</v>
      </c>
      <c r="L6" s="125" t="s">
        <v>2219</v>
      </c>
      <c r="M6" s="146" t="s">
        <v>2585</v>
      </c>
      <c r="N6" s="135" t="s">
        <v>2455</v>
      </c>
      <c r="O6" s="134" t="s">
        <v>2574</v>
      </c>
      <c r="P6" s="137"/>
      <c r="Q6" s="157">
        <v>44332.557638888888</v>
      </c>
    </row>
    <row r="7" spans="1:17" s="96" customFormat="1" ht="18.75" customHeight="1" x14ac:dyDescent="0.25">
      <c r="A7" s="134" t="str">
        <f>VLOOKUP(E7,'LISTADO ATM'!$A$2:$C$898,3,0)</f>
        <v>NORTE</v>
      </c>
      <c r="B7" s="129">
        <v>3335888025</v>
      </c>
      <c r="C7" s="136">
        <v>44331.791666666664</v>
      </c>
      <c r="D7" s="136" t="s">
        <v>2181</v>
      </c>
      <c r="E7" s="124">
        <v>854</v>
      </c>
      <c r="F7" s="147" t="str">
        <f>VLOOKUP(E7,VIP!$A$2:$O13080,2,0)</f>
        <v>DRBR854</v>
      </c>
      <c r="G7" s="134" t="str">
        <f>VLOOKUP(E7,'LISTADO ATM'!$A$2:$B$897,2,0)</f>
        <v xml:space="preserve">ATM Centro Comercial Blanco Batista </v>
      </c>
      <c r="H7" s="134" t="str">
        <f>VLOOKUP(E7,VIP!$A$2:$O17956,7,FALSE)</f>
        <v>Si</v>
      </c>
      <c r="I7" s="134" t="str">
        <f>VLOOKUP(E7,VIP!$A$2:$O9921,8,FALSE)</f>
        <v>Si</v>
      </c>
      <c r="J7" s="134" t="str">
        <f>VLOOKUP(E7,VIP!$A$2:$O9871,8,FALSE)</f>
        <v>Si</v>
      </c>
      <c r="K7" s="134" t="str">
        <f>VLOOKUP(E7,VIP!$A$2:$O13445,6,0)</f>
        <v>NO</v>
      </c>
      <c r="L7" s="125" t="s">
        <v>2219</v>
      </c>
      <c r="M7" s="146" t="s">
        <v>2585</v>
      </c>
      <c r="N7" s="135" t="s">
        <v>2455</v>
      </c>
      <c r="O7" s="134" t="s">
        <v>2483</v>
      </c>
      <c r="P7" s="146"/>
      <c r="Q7" s="157">
        <v>44332.547222222223</v>
      </c>
    </row>
    <row r="8" spans="1:17" s="96" customFormat="1" ht="18.75" customHeight="1" x14ac:dyDescent="0.25">
      <c r="A8" s="134" t="str">
        <f>VLOOKUP(E8,'LISTADO ATM'!$A$2:$C$898,3,0)</f>
        <v>NORTE</v>
      </c>
      <c r="B8" s="129">
        <v>3335887977</v>
      </c>
      <c r="C8" s="136">
        <v>44331.612210648149</v>
      </c>
      <c r="D8" s="136" t="s">
        <v>2181</v>
      </c>
      <c r="E8" s="124">
        <v>63</v>
      </c>
      <c r="F8" s="147" t="str">
        <f>VLOOKUP(E8,VIP!$A$2:$O13113,2,0)</f>
        <v>DRBR063</v>
      </c>
      <c r="G8" s="134" t="str">
        <f>VLOOKUP(E8,'LISTADO ATM'!$A$2:$B$897,2,0)</f>
        <v xml:space="preserve">ATM Oficina Villa Vásquez (Montecristi) </v>
      </c>
      <c r="H8" s="134" t="str">
        <f>VLOOKUP(E8,VIP!$A$2:$O17989,7,FALSE)</f>
        <v>Si</v>
      </c>
      <c r="I8" s="134" t="str">
        <f>VLOOKUP(E8,VIP!$A$2:$O9954,8,FALSE)</f>
        <v>Si</v>
      </c>
      <c r="J8" s="134" t="str">
        <f>VLOOKUP(E8,VIP!$A$2:$O9904,8,FALSE)</f>
        <v>Si</v>
      </c>
      <c r="K8" s="134" t="str">
        <f>VLOOKUP(E8,VIP!$A$2:$O13478,6,0)</f>
        <v>NO</v>
      </c>
      <c r="L8" s="125" t="s">
        <v>2219</v>
      </c>
      <c r="M8" s="146" t="s">
        <v>2585</v>
      </c>
      <c r="N8" s="146" t="s">
        <v>2587</v>
      </c>
      <c r="O8" s="134" t="s">
        <v>2616</v>
      </c>
      <c r="P8" s="146"/>
      <c r="Q8" s="157" t="s">
        <v>2219</v>
      </c>
    </row>
    <row r="9" spans="1:17" s="96" customFormat="1" ht="18.75" customHeight="1" x14ac:dyDescent="0.25">
      <c r="A9" s="134" t="str">
        <f>VLOOKUP(E9,'LISTADO ATM'!$A$2:$C$898,3,0)</f>
        <v>NORTE</v>
      </c>
      <c r="B9" s="129">
        <v>3335887930</v>
      </c>
      <c r="C9" s="136">
        <v>44331.519247685188</v>
      </c>
      <c r="D9" s="136" t="s">
        <v>2181</v>
      </c>
      <c r="E9" s="124">
        <v>261</v>
      </c>
      <c r="F9" s="147" t="str">
        <f>VLOOKUP(E9,VIP!$A$2:$O13115,2,0)</f>
        <v>DRBR261</v>
      </c>
      <c r="G9" s="134" t="str">
        <f>VLOOKUP(E9,'LISTADO ATM'!$A$2:$B$897,2,0)</f>
        <v xml:space="preserve">ATM UNP Aeropuerto Cibao (Santiago) </v>
      </c>
      <c r="H9" s="134" t="str">
        <f>VLOOKUP(E9,VIP!$A$2:$O17991,7,FALSE)</f>
        <v>Si</v>
      </c>
      <c r="I9" s="134" t="str">
        <f>VLOOKUP(E9,VIP!$A$2:$O9956,8,FALSE)</f>
        <v>Si</v>
      </c>
      <c r="J9" s="134" t="str">
        <f>VLOOKUP(E9,VIP!$A$2:$O9906,8,FALSE)</f>
        <v>Si</v>
      </c>
      <c r="K9" s="134" t="str">
        <f>VLOOKUP(E9,VIP!$A$2:$O13480,6,0)</f>
        <v>NO</v>
      </c>
      <c r="L9" s="125" t="s">
        <v>2219</v>
      </c>
      <c r="M9" s="146" t="s">
        <v>2585</v>
      </c>
      <c r="N9" s="146" t="s">
        <v>2587</v>
      </c>
      <c r="O9" s="134" t="s">
        <v>2616</v>
      </c>
      <c r="P9" s="146"/>
      <c r="Q9" s="157" t="s">
        <v>2219</v>
      </c>
    </row>
    <row r="10" spans="1:17" s="96" customFormat="1" ht="18.75" customHeight="1" x14ac:dyDescent="0.25">
      <c r="A10" s="134" t="str">
        <f>VLOOKUP(E10,'LISTADO ATM'!$A$2:$C$898,3,0)</f>
        <v>NORTE</v>
      </c>
      <c r="B10" s="129">
        <v>3335887823</v>
      </c>
      <c r="C10" s="136">
        <v>44331.421400462961</v>
      </c>
      <c r="D10" s="136" t="s">
        <v>2181</v>
      </c>
      <c r="E10" s="124">
        <v>333</v>
      </c>
      <c r="F10" s="147" t="str">
        <f>VLOOKUP(E10,VIP!$A$2:$O13118,2,0)</f>
        <v>DRBR333</v>
      </c>
      <c r="G10" s="134" t="str">
        <f>VLOOKUP(E10,'LISTADO ATM'!$A$2:$B$897,2,0)</f>
        <v>ATM Oficina Turey Maimón</v>
      </c>
      <c r="H10" s="134" t="str">
        <f>VLOOKUP(E10,VIP!$A$2:$O17994,7,FALSE)</f>
        <v>Si</v>
      </c>
      <c r="I10" s="134" t="str">
        <f>VLOOKUP(E10,VIP!$A$2:$O9959,8,FALSE)</f>
        <v>Si</v>
      </c>
      <c r="J10" s="134" t="str">
        <f>VLOOKUP(E10,VIP!$A$2:$O9909,8,FALSE)</f>
        <v>Si</v>
      </c>
      <c r="K10" s="134" t="str">
        <f>VLOOKUP(E10,VIP!$A$2:$O13483,6,0)</f>
        <v>NO</v>
      </c>
      <c r="L10" s="125" t="s">
        <v>2219</v>
      </c>
      <c r="M10" s="146" t="s">
        <v>2585</v>
      </c>
      <c r="N10" s="146" t="s">
        <v>2587</v>
      </c>
      <c r="O10" s="134" t="s">
        <v>2616</v>
      </c>
      <c r="P10" s="146"/>
      <c r="Q10" s="157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3335886373</v>
      </c>
      <c r="C11" s="136">
        <v>44329.771620370368</v>
      </c>
      <c r="D11" s="136" t="s">
        <v>2180</v>
      </c>
      <c r="E11" s="124">
        <v>54</v>
      </c>
      <c r="F11" s="147" t="str">
        <f>VLOOKUP(E11,VIP!$A$2:$O13174,2,0)</f>
        <v>DRBR054</v>
      </c>
      <c r="G11" s="134" t="str">
        <f>VLOOKUP(E11,'LISTADO ATM'!$A$2:$B$897,2,0)</f>
        <v xml:space="preserve">ATM Autoservicio Galería 360 </v>
      </c>
      <c r="H11" s="134" t="str">
        <f>VLOOKUP(E11,VIP!$A$2:$O18037,7,FALSE)</f>
        <v>Si</v>
      </c>
      <c r="I11" s="134" t="str">
        <f>VLOOKUP(E11,VIP!$A$2:$O10002,8,FALSE)</f>
        <v>Si</v>
      </c>
      <c r="J11" s="134" t="str">
        <f>VLOOKUP(E11,VIP!$A$2:$O9952,8,FALSE)</f>
        <v>Si</v>
      </c>
      <c r="K11" s="134" t="str">
        <f>VLOOKUP(E11,VIP!$A$2:$O13526,6,0)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35" t="s">
        <v>2219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3335886406</v>
      </c>
      <c r="C12" s="136">
        <v>44329.842581018522</v>
      </c>
      <c r="D12" s="136" t="s">
        <v>2180</v>
      </c>
      <c r="E12" s="124">
        <v>696</v>
      </c>
      <c r="F12" s="147" t="str">
        <f>VLOOKUP(E12,VIP!$A$2:$O13180,2,0)</f>
        <v>DRBR696</v>
      </c>
      <c r="G12" s="134" t="str">
        <f>VLOOKUP(E12,'LISTADO ATM'!$A$2:$B$897,2,0)</f>
        <v>ATM Olé Jacobo Majluta</v>
      </c>
      <c r="H12" s="134" t="str">
        <f>VLOOKUP(E12,VIP!$A$2:$O18043,7,FALSE)</f>
        <v>Si</v>
      </c>
      <c r="I12" s="134" t="str">
        <f>VLOOKUP(E12,VIP!$A$2:$O10008,8,FALSE)</f>
        <v>Si</v>
      </c>
      <c r="J12" s="134" t="str">
        <f>VLOOKUP(E12,VIP!$A$2:$O9958,8,FALSE)</f>
        <v>Si</v>
      </c>
      <c r="K12" s="134" t="str">
        <f>VLOOKUP(E12,VIP!$A$2:$O13532,6,0)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3335886415</v>
      </c>
      <c r="C13" s="136">
        <v>44329.860486111109</v>
      </c>
      <c r="D13" s="136" t="s">
        <v>2180</v>
      </c>
      <c r="E13" s="124">
        <v>10</v>
      </c>
      <c r="F13" s="147" t="str">
        <f>VLOOKUP(E13,VIP!$A$2:$O13171,2,0)</f>
        <v>DRBR010</v>
      </c>
      <c r="G13" s="134" t="str">
        <f>VLOOKUP(E13,'LISTADO ATM'!$A$2:$B$897,2,0)</f>
        <v xml:space="preserve">ATM Ministerio Salud Pública </v>
      </c>
      <c r="H13" s="134" t="str">
        <f>VLOOKUP(E13,VIP!$A$2:$O18034,7,FALSE)</f>
        <v>Si</v>
      </c>
      <c r="I13" s="134" t="str">
        <f>VLOOKUP(E13,VIP!$A$2:$O9999,8,FALSE)</f>
        <v>Si</v>
      </c>
      <c r="J13" s="134" t="str">
        <f>VLOOKUP(E13,VIP!$A$2:$O9949,8,FALSE)</f>
        <v>Si</v>
      </c>
      <c r="K13" s="134" t="str">
        <f>VLOOKUP(E13,VIP!$A$2:$O13523,6,0)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35" t="s">
        <v>2219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3335886838</v>
      </c>
      <c r="C14" s="136">
        <v>44330.435532407406</v>
      </c>
      <c r="D14" s="136" t="s">
        <v>2180</v>
      </c>
      <c r="E14" s="124">
        <v>685</v>
      </c>
      <c r="F14" s="147" t="str">
        <f>VLOOKUP(E14,VIP!$A$2:$O13184,2,0)</f>
        <v>DRBR685</v>
      </c>
      <c r="G14" s="134" t="str">
        <f>VLOOKUP(E14,'LISTADO ATM'!$A$2:$B$897,2,0)</f>
        <v>ATM Autoservicio UASD</v>
      </c>
      <c r="H14" s="134" t="str">
        <f>VLOOKUP(E14,VIP!$A$2:$O18047,7,FALSE)</f>
        <v>NO</v>
      </c>
      <c r="I14" s="134" t="str">
        <f>VLOOKUP(E14,VIP!$A$2:$O10012,8,FALSE)</f>
        <v>SI</v>
      </c>
      <c r="J14" s="134" t="str">
        <f>VLOOKUP(E14,VIP!$A$2:$O9962,8,FALSE)</f>
        <v>SI</v>
      </c>
      <c r="K14" s="134" t="str">
        <f>VLOOKUP(E14,VIP!$A$2:$O13536,6,0)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45" t="s">
        <v>2219</v>
      </c>
    </row>
    <row r="15" spans="1:17" s="96" customFormat="1" ht="18.75" customHeight="1" x14ac:dyDescent="0.25">
      <c r="A15" s="134" t="str">
        <f>VLOOKUP(E15,'LISTADO ATM'!$A$2:$C$898,3,0)</f>
        <v>SUR</v>
      </c>
      <c r="B15" s="129">
        <v>3335887120</v>
      </c>
      <c r="C15" s="136">
        <v>44330.517361111109</v>
      </c>
      <c r="D15" s="136" t="s">
        <v>2180</v>
      </c>
      <c r="E15" s="124">
        <v>249</v>
      </c>
      <c r="F15" s="147" t="str">
        <f>VLOOKUP(E15,VIP!$A$2:$O13195,2,0)</f>
        <v>DRBR249</v>
      </c>
      <c r="G15" s="134" t="str">
        <f>VLOOKUP(E15,'LISTADO ATM'!$A$2:$B$897,2,0)</f>
        <v xml:space="preserve">ATM Banco Agrícola Neiba </v>
      </c>
      <c r="H15" s="134" t="str">
        <f>VLOOKUP(E15,VIP!$A$2:$O18058,7,FALSE)</f>
        <v>Si</v>
      </c>
      <c r="I15" s="134" t="str">
        <f>VLOOKUP(E15,VIP!$A$2:$O10023,8,FALSE)</f>
        <v>Si</v>
      </c>
      <c r="J15" s="134" t="str">
        <f>VLOOKUP(E15,VIP!$A$2:$O9973,8,FALSE)</f>
        <v>Si</v>
      </c>
      <c r="K15" s="134" t="str">
        <f>VLOOKUP(E15,VIP!$A$2:$O13547,6,0)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45" t="s">
        <v>2219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3335887208</v>
      </c>
      <c r="C16" s="136">
        <v>44330.568958333337</v>
      </c>
      <c r="D16" s="136" t="s">
        <v>2180</v>
      </c>
      <c r="E16" s="124">
        <v>35</v>
      </c>
      <c r="F16" s="147" t="str">
        <f>VLOOKUP(E16,VIP!$A$2:$O13202,2,0)</f>
        <v>DRBR035</v>
      </c>
      <c r="G16" s="134" t="str">
        <f>VLOOKUP(E16,'LISTADO ATM'!$A$2:$B$897,2,0)</f>
        <v xml:space="preserve">ATM Dirección General de Aduanas I </v>
      </c>
      <c r="H16" s="134" t="str">
        <f>VLOOKUP(E16,VIP!$A$2:$O18065,7,FALSE)</f>
        <v>Si</v>
      </c>
      <c r="I16" s="134" t="str">
        <f>VLOOKUP(E16,VIP!$A$2:$O10030,8,FALSE)</f>
        <v>Si</v>
      </c>
      <c r="J16" s="134" t="str">
        <f>VLOOKUP(E16,VIP!$A$2:$O9980,8,FALSE)</f>
        <v>Si</v>
      </c>
      <c r="K16" s="134" t="str">
        <f>VLOOKUP(E16,VIP!$A$2:$O13554,6,0)</f>
        <v>NO</v>
      </c>
      <c r="L16" s="125" t="s">
        <v>2219</v>
      </c>
      <c r="M16" s="135" t="s">
        <v>2448</v>
      </c>
      <c r="N16" s="135" t="s">
        <v>2566</v>
      </c>
      <c r="O16" s="134" t="s">
        <v>2457</v>
      </c>
      <c r="P16" s="137"/>
      <c r="Q16" s="145" t="s">
        <v>2219</v>
      </c>
    </row>
    <row r="17" spans="1:17" s="96" customFormat="1" ht="18.75" customHeight="1" x14ac:dyDescent="0.25">
      <c r="A17" s="134" t="str">
        <f>VLOOKUP(E17,'LISTADO ATM'!$A$2:$C$898,3,0)</f>
        <v>DISTRITO NACIONAL</v>
      </c>
      <c r="B17" s="129">
        <v>3335887331</v>
      </c>
      <c r="C17" s="136">
        <v>44330.617800925924</v>
      </c>
      <c r="D17" s="136" t="s">
        <v>2180</v>
      </c>
      <c r="E17" s="124">
        <v>225</v>
      </c>
      <c r="F17" s="147" t="str">
        <f>VLOOKUP(E17,VIP!$A$2:$O13200,2,0)</f>
        <v>DRBR225</v>
      </c>
      <c r="G17" s="134" t="str">
        <f>VLOOKUP(E17,'LISTADO ATM'!$A$2:$B$897,2,0)</f>
        <v xml:space="preserve">ATM S/M Nacional Arroyo Hondo </v>
      </c>
      <c r="H17" s="134" t="str">
        <f>VLOOKUP(E17,VIP!$A$2:$O18063,7,FALSE)</f>
        <v>Si</v>
      </c>
      <c r="I17" s="134" t="str">
        <f>VLOOKUP(E17,VIP!$A$2:$O10028,8,FALSE)</f>
        <v>Si</v>
      </c>
      <c r="J17" s="134" t="str">
        <f>VLOOKUP(E17,VIP!$A$2:$O9978,8,FALSE)</f>
        <v>Si</v>
      </c>
      <c r="K17" s="134" t="str">
        <f>VLOOKUP(E17,VIP!$A$2:$O13552,6,0)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37"/>
      <c r="Q17" s="145" t="s">
        <v>2219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3335887680</v>
      </c>
      <c r="C18" s="136">
        <v>44330.767928240741</v>
      </c>
      <c r="D18" s="136" t="s">
        <v>2180</v>
      </c>
      <c r="E18" s="124">
        <v>790</v>
      </c>
      <c r="F18" s="147" t="str">
        <f>VLOOKUP(E18,VIP!$A$2:$O13199,2,0)</f>
        <v>DRBR16I</v>
      </c>
      <c r="G18" s="134" t="str">
        <f>VLOOKUP(E18,'LISTADO ATM'!$A$2:$B$897,2,0)</f>
        <v xml:space="preserve">ATM Oficina Bella Vista Mall I </v>
      </c>
      <c r="H18" s="134" t="str">
        <f>VLOOKUP(E18,VIP!$A$2:$O18062,7,FALSE)</f>
        <v>Si</v>
      </c>
      <c r="I18" s="134" t="str">
        <f>VLOOKUP(E18,VIP!$A$2:$O10027,8,FALSE)</f>
        <v>Si</v>
      </c>
      <c r="J18" s="134" t="str">
        <f>VLOOKUP(E18,VIP!$A$2:$O9977,8,FALSE)</f>
        <v>Si</v>
      </c>
      <c r="K18" s="134" t="str">
        <f>VLOOKUP(E18,VIP!$A$2:$O13551,6,0)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3335887747</v>
      </c>
      <c r="C19" s="136">
        <v>44331.326168981483</v>
      </c>
      <c r="D19" s="136" t="s">
        <v>2180</v>
      </c>
      <c r="E19" s="124">
        <v>580</v>
      </c>
      <c r="F19" s="147" t="str">
        <f>VLOOKUP(E19,VIP!$A$2:$O13056,2,0)</f>
        <v>DRBR523</v>
      </c>
      <c r="G19" s="134" t="str">
        <f>VLOOKUP(E19,'LISTADO ATM'!$A$2:$B$897,2,0)</f>
        <v xml:space="preserve">ATM Edificio Propagas </v>
      </c>
      <c r="H19" s="134" t="str">
        <f>VLOOKUP(E19,VIP!$A$2:$O17932,7,FALSE)</f>
        <v>Si</v>
      </c>
      <c r="I19" s="134" t="str">
        <f>VLOOKUP(E19,VIP!$A$2:$O9897,8,FALSE)</f>
        <v>Si</v>
      </c>
      <c r="J19" s="134" t="str">
        <f>VLOOKUP(E19,VIP!$A$2:$O9847,8,FALSE)</f>
        <v>Si</v>
      </c>
      <c r="K19" s="134" t="str">
        <f>VLOOKUP(E19,VIP!$A$2:$O13421,6,0)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ESTE</v>
      </c>
      <c r="B20" s="129">
        <v>3335887911</v>
      </c>
      <c r="C20" s="136">
        <v>44331.50503472222</v>
      </c>
      <c r="D20" s="136" t="s">
        <v>2180</v>
      </c>
      <c r="E20" s="124">
        <v>680</v>
      </c>
      <c r="F20" s="147" t="str">
        <f>VLOOKUP(E20,VIP!$A$2:$O13100,2,0)</f>
        <v>DRBR680</v>
      </c>
      <c r="G20" s="134" t="str">
        <f>VLOOKUP(E20,'LISTADO ATM'!$A$2:$B$897,2,0)</f>
        <v>ATM Hotel Royalton</v>
      </c>
      <c r="H20" s="134" t="str">
        <f>VLOOKUP(E20,VIP!$A$2:$O17976,7,FALSE)</f>
        <v>NO</v>
      </c>
      <c r="I20" s="134" t="str">
        <f>VLOOKUP(E20,VIP!$A$2:$O9941,8,FALSE)</f>
        <v>NO</v>
      </c>
      <c r="J20" s="134" t="str">
        <f>VLOOKUP(E20,VIP!$A$2:$O9891,8,FALSE)</f>
        <v>NO</v>
      </c>
      <c r="K20" s="134" t="str">
        <f>VLOOKUP(E20,VIP!$A$2:$O13465,6,0)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46"/>
      <c r="Q20" s="135" t="s">
        <v>2219</v>
      </c>
    </row>
    <row r="21" spans="1:17" s="96" customFormat="1" ht="18.75" customHeight="1" x14ac:dyDescent="0.25">
      <c r="A21" s="134" t="str">
        <f>VLOOKUP(E21,'LISTADO ATM'!$A$2:$C$898,3,0)</f>
        <v>SUR</v>
      </c>
      <c r="B21" s="129">
        <v>3335887975</v>
      </c>
      <c r="C21" s="136">
        <v>44331.610648148147</v>
      </c>
      <c r="D21" s="136" t="s">
        <v>2180</v>
      </c>
      <c r="E21" s="124">
        <v>403</v>
      </c>
      <c r="F21" s="147" t="str">
        <f>VLOOKUP(E21,VIP!$A$2:$O13081,2,0)</f>
        <v>DRBR403</v>
      </c>
      <c r="G21" s="134" t="str">
        <f>VLOOKUP(E21,'LISTADO ATM'!$A$2:$B$897,2,0)</f>
        <v xml:space="preserve">ATM Oficina Vicente Noble </v>
      </c>
      <c r="H21" s="134" t="str">
        <f>VLOOKUP(E21,VIP!$A$2:$O17957,7,FALSE)</f>
        <v>Si</v>
      </c>
      <c r="I21" s="134" t="str">
        <f>VLOOKUP(E21,VIP!$A$2:$O9922,8,FALSE)</f>
        <v>Si</v>
      </c>
      <c r="J21" s="134" t="str">
        <f>VLOOKUP(E21,VIP!$A$2:$O9872,8,FALSE)</f>
        <v>Si</v>
      </c>
      <c r="K21" s="134" t="str">
        <f>VLOOKUP(E21,VIP!$A$2:$O13446,6,0)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46"/>
      <c r="Q21" s="135" t="s">
        <v>2219</v>
      </c>
    </row>
    <row r="22" spans="1:17" s="96" customFormat="1" ht="18.75" customHeight="1" x14ac:dyDescent="0.25">
      <c r="A22" s="134" t="str">
        <f>VLOOKUP(E22,'LISTADO ATM'!$A$2:$C$898,3,0)</f>
        <v>DISTRITO NACIONAL</v>
      </c>
      <c r="B22" s="129">
        <v>3335887976</v>
      </c>
      <c r="C22" s="136">
        <v>44331.611180555556</v>
      </c>
      <c r="D22" s="136" t="s">
        <v>2180</v>
      </c>
      <c r="E22" s="124">
        <v>734</v>
      </c>
      <c r="F22" s="147" t="str">
        <f>VLOOKUP(E22,VIP!$A$2:$O13080,2,0)</f>
        <v>DRBR178</v>
      </c>
      <c r="G22" s="134" t="str">
        <f>VLOOKUP(E22,'LISTADO ATM'!$A$2:$B$897,2,0)</f>
        <v xml:space="preserve">ATM Oficina Independencia I </v>
      </c>
      <c r="H22" s="134" t="str">
        <f>VLOOKUP(E22,VIP!$A$2:$O17956,7,FALSE)</f>
        <v>Si</v>
      </c>
      <c r="I22" s="134" t="str">
        <f>VLOOKUP(E22,VIP!$A$2:$O9921,8,FALSE)</f>
        <v>Si</v>
      </c>
      <c r="J22" s="134" t="str">
        <f>VLOOKUP(E22,VIP!$A$2:$O9871,8,FALSE)</f>
        <v>Si</v>
      </c>
      <c r="K22" s="134" t="str">
        <f>VLOOKUP(E22,VIP!$A$2:$O13445,6,0)</f>
        <v>SI</v>
      </c>
      <c r="L22" s="125" t="s">
        <v>2219</v>
      </c>
      <c r="M22" s="135" t="s">
        <v>2448</v>
      </c>
      <c r="N22" s="135" t="s">
        <v>2455</v>
      </c>
      <c r="O22" s="134" t="s">
        <v>2457</v>
      </c>
      <c r="P22" s="146"/>
      <c r="Q22" s="135" t="s">
        <v>2219</v>
      </c>
    </row>
    <row r="23" spans="1:17" s="96" customFormat="1" ht="18.75" customHeight="1" x14ac:dyDescent="0.25">
      <c r="A23" s="134" t="str">
        <f>VLOOKUP(E23,'LISTADO ATM'!$A$2:$C$898,3,0)</f>
        <v>DISTRITO NACIONAL</v>
      </c>
      <c r="B23" s="129">
        <v>3335887983</v>
      </c>
      <c r="C23" s="136">
        <v>44331.622974537036</v>
      </c>
      <c r="D23" s="136" t="s">
        <v>2180</v>
      </c>
      <c r="E23" s="124">
        <v>952</v>
      </c>
      <c r="F23" s="147" t="str">
        <f>VLOOKUP(E23,VIP!$A$2:$O13083,2,0)</f>
        <v>DRBR16L</v>
      </c>
      <c r="G23" s="134" t="str">
        <f>VLOOKUP(E23,'LISTADO ATM'!$A$2:$B$897,2,0)</f>
        <v xml:space="preserve">ATM Alvarez Rivas </v>
      </c>
      <c r="H23" s="134" t="str">
        <f>VLOOKUP(E23,VIP!$A$2:$O17959,7,FALSE)</f>
        <v>Si</v>
      </c>
      <c r="I23" s="134" t="str">
        <f>VLOOKUP(E23,VIP!$A$2:$O9924,8,FALSE)</f>
        <v>Si</v>
      </c>
      <c r="J23" s="134" t="str">
        <f>VLOOKUP(E23,VIP!$A$2:$O9874,8,FALSE)</f>
        <v>Si</v>
      </c>
      <c r="K23" s="134" t="str">
        <f>VLOOKUP(E23,VIP!$A$2:$O13448,6,0)</f>
        <v>NO</v>
      </c>
      <c r="L23" s="125" t="s">
        <v>2219</v>
      </c>
      <c r="M23" s="135" t="s">
        <v>2448</v>
      </c>
      <c r="N23" s="135" t="s">
        <v>2455</v>
      </c>
      <c r="O23" s="134" t="s">
        <v>2457</v>
      </c>
      <c r="P23" s="146"/>
      <c r="Q23" s="135" t="s">
        <v>2219</v>
      </c>
    </row>
    <row r="24" spans="1:17" s="96" customFormat="1" ht="18.75" customHeight="1" x14ac:dyDescent="0.25">
      <c r="A24" s="134" t="str">
        <f>VLOOKUP(E24,'LISTADO ATM'!$A$2:$C$898,3,0)</f>
        <v>DISTRITO NACIONAL</v>
      </c>
      <c r="B24" s="129">
        <v>3335887985</v>
      </c>
      <c r="C24" s="136">
        <v>44331.627395833333</v>
      </c>
      <c r="D24" s="136" t="s">
        <v>2180</v>
      </c>
      <c r="E24" s="124">
        <v>845</v>
      </c>
      <c r="F24" s="147" t="str">
        <f>VLOOKUP(E24,VIP!$A$2:$O13081,2,0)</f>
        <v>DRBR845</v>
      </c>
      <c r="G24" s="134" t="str">
        <f>VLOOKUP(E24,'LISTADO ATM'!$A$2:$B$897,2,0)</f>
        <v xml:space="preserve">ATM CERTV (Canal 4) </v>
      </c>
      <c r="H24" s="134" t="str">
        <f>VLOOKUP(E24,VIP!$A$2:$O17957,7,FALSE)</f>
        <v>Si</v>
      </c>
      <c r="I24" s="134" t="str">
        <f>VLOOKUP(E24,VIP!$A$2:$O9922,8,FALSE)</f>
        <v>Si</v>
      </c>
      <c r="J24" s="134" t="str">
        <f>VLOOKUP(E24,VIP!$A$2:$O9872,8,FALSE)</f>
        <v>Si</v>
      </c>
      <c r="K24" s="134" t="str">
        <f>VLOOKUP(E24,VIP!$A$2:$O13446,6,0)</f>
        <v>NO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46"/>
      <c r="Q24" s="135" t="s">
        <v>2219</v>
      </c>
    </row>
    <row r="25" spans="1:17" s="96" customFormat="1" ht="18.75" customHeight="1" x14ac:dyDescent="0.25">
      <c r="A25" s="134" t="str">
        <f>VLOOKUP(E25,'LISTADO ATM'!$A$2:$C$898,3,0)</f>
        <v>DISTRITO NACIONAL</v>
      </c>
      <c r="B25" s="129">
        <v>3335888013</v>
      </c>
      <c r="C25" s="136">
        <v>44331.737245370372</v>
      </c>
      <c r="D25" s="136" t="s">
        <v>2180</v>
      </c>
      <c r="E25" s="124">
        <v>18</v>
      </c>
      <c r="F25" s="147" t="str">
        <f>VLOOKUP(E25,VIP!$A$2:$O13092,2,0)</f>
        <v>DRBR018</v>
      </c>
      <c r="G25" s="134" t="str">
        <f>VLOOKUP(E25,'LISTADO ATM'!$A$2:$B$897,2,0)</f>
        <v xml:space="preserve">ATM Oficina Haina Occidental I </v>
      </c>
      <c r="H25" s="134" t="str">
        <f>VLOOKUP(E25,VIP!$A$2:$O17968,7,FALSE)</f>
        <v>Si</v>
      </c>
      <c r="I25" s="134" t="str">
        <f>VLOOKUP(E25,VIP!$A$2:$O9933,8,FALSE)</f>
        <v>Si</v>
      </c>
      <c r="J25" s="134" t="str">
        <f>VLOOKUP(E25,VIP!$A$2:$O9883,8,FALSE)</f>
        <v>Si</v>
      </c>
      <c r="K25" s="134" t="str">
        <f>VLOOKUP(E25,VIP!$A$2:$O13457,6,0)</f>
        <v>SI</v>
      </c>
      <c r="L25" s="125" t="s">
        <v>2219</v>
      </c>
      <c r="M25" s="135" t="s">
        <v>2448</v>
      </c>
      <c r="N25" s="135" t="s">
        <v>2455</v>
      </c>
      <c r="O25" s="134" t="s">
        <v>2457</v>
      </c>
      <c r="P25" s="146"/>
      <c r="Q25" s="135" t="s">
        <v>2219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3335888068</v>
      </c>
      <c r="C26" s="136">
        <v>44332.398449074077</v>
      </c>
      <c r="D26" s="136" t="s">
        <v>2180</v>
      </c>
      <c r="E26" s="124">
        <v>488</v>
      </c>
      <c r="F26" s="147" t="str">
        <f>VLOOKUP(E26,VIP!$A$2:$O13092,2,0)</f>
        <v>DRBR488</v>
      </c>
      <c r="G26" s="134" t="str">
        <f>VLOOKUP(E26,'LISTADO ATM'!$A$2:$B$897,2,0)</f>
        <v xml:space="preserve">ATM Aeropuerto El Higuero </v>
      </c>
      <c r="H26" s="134" t="str">
        <f>VLOOKUP(E26,VIP!$A$2:$O17968,7,FALSE)</f>
        <v>Si</v>
      </c>
      <c r="I26" s="134" t="str">
        <f>VLOOKUP(E26,VIP!$A$2:$O9933,8,FALSE)</f>
        <v>Si</v>
      </c>
      <c r="J26" s="134" t="str">
        <f>VLOOKUP(E26,VIP!$A$2:$O9883,8,FALSE)</f>
        <v>Si</v>
      </c>
      <c r="K26" s="134" t="str">
        <f>VLOOKUP(E26,VIP!$A$2:$O13457,6,0)</f>
        <v>NO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46"/>
      <c r="Q26" s="145" t="s">
        <v>2219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3335888070</v>
      </c>
      <c r="C27" s="136">
        <v>44332.399155092593</v>
      </c>
      <c r="D27" s="136" t="s">
        <v>2180</v>
      </c>
      <c r="E27" s="124">
        <v>968</v>
      </c>
      <c r="F27" s="147" t="str">
        <f>VLOOKUP(E27,VIP!$A$2:$O13090,2,0)</f>
        <v>DRBR24I</v>
      </c>
      <c r="G27" s="134" t="str">
        <f>VLOOKUP(E27,'LISTADO ATM'!$A$2:$B$897,2,0)</f>
        <v xml:space="preserve">ATM UNP Mercado Baní </v>
      </c>
      <c r="H27" s="134" t="str">
        <f>VLOOKUP(E27,VIP!$A$2:$O17966,7,FALSE)</f>
        <v>Si</v>
      </c>
      <c r="I27" s="134" t="str">
        <f>VLOOKUP(E27,VIP!$A$2:$O9931,8,FALSE)</f>
        <v>Si</v>
      </c>
      <c r="J27" s="134" t="str">
        <f>VLOOKUP(E27,VIP!$A$2:$O9881,8,FALSE)</f>
        <v>Si</v>
      </c>
      <c r="K27" s="134" t="str">
        <f>VLOOKUP(E27,VIP!$A$2:$O13455,6,0)</f>
        <v>SI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46"/>
      <c r="Q27" s="145" t="s">
        <v>2219</v>
      </c>
    </row>
    <row r="28" spans="1:17" s="96" customFormat="1" ht="18.75" customHeight="1" x14ac:dyDescent="0.25">
      <c r="A28" s="134" t="str">
        <f>VLOOKUP(E28,'LISTADO ATM'!$A$2:$C$898,3,0)</f>
        <v>SUR</v>
      </c>
      <c r="B28" s="129" t="s">
        <v>2601</v>
      </c>
      <c r="C28" s="136">
        <v>44332.612442129626</v>
      </c>
      <c r="D28" s="136" t="s">
        <v>2180</v>
      </c>
      <c r="E28" s="124">
        <v>297</v>
      </c>
      <c r="F28" s="147" t="str">
        <f>VLOOKUP(E28,VIP!$A$2:$O13091,2,0)</f>
        <v>DRBR297</v>
      </c>
      <c r="G28" s="134" t="str">
        <f>VLOOKUP(E28,'LISTADO ATM'!$A$2:$B$897,2,0)</f>
        <v xml:space="preserve">ATM S/M Cadena Ocoa </v>
      </c>
      <c r="H28" s="134" t="str">
        <f>VLOOKUP(E28,VIP!$A$2:$O17967,7,FALSE)</f>
        <v>Si</v>
      </c>
      <c r="I28" s="134" t="str">
        <f>VLOOKUP(E28,VIP!$A$2:$O9932,8,FALSE)</f>
        <v>Si</v>
      </c>
      <c r="J28" s="134" t="str">
        <f>VLOOKUP(E28,VIP!$A$2:$O9882,8,FALSE)</f>
        <v>Si</v>
      </c>
      <c r="K28" s="134" t="str">
        <f>VLOOKUP(E28,VIP!$A$2:$O13456,6,0)</f>
        <v>NO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46"/>
      <c r="Q28" s="145" t="s">
        <v>2219</v>
      </c>
    </row>
    <row r="29" spans="1:17" s="96" customFormat="1" ht="18.75" customHeight="1" x14ac:dyDescent="0.25">
      <c r="A29" s="134" t="str">
        <f>VLOOKUP(E29,'LISTADO ATM'!$A$2:$C$898,3,0)</f>
        <v>NORTE</v>
      </c>
      <c r="B29" s="129" t="s">
        <v>2608</v>
      </c>
      <c r="C29" s="136">
        <v>44332.590613425928</v>
      </c>
      <c r="D29" s="136" t="s">
        <v>2181</v>
      </c>
      <c r="E29" s="124">
        <v>262</v>
      </c>
      <c r="F29" s="147" t="str">
        <f>VLOOKUP(E29,VIP!$A$2:$O13098,2,0)</f>
        <v>DRBR262</v>
      </c>
      <c r="G29" s="134" t="str">
        <f>VLOOKUP(E29,'LISTADO ATM'!$A$2:$B$897,2,0)</f>
        <v xml:space="preserve">ATM Oficina Obras Públicas (Santiago) </v>
      </c>
      <c r="H29" s="134" t="str">
        <f>VLOOKUP(E29,VIP!$A$2:$O17974,7,FALSE)</f>
        <v>Si</v>
      </c>
      <c r="I29" s="134" t="str">
        <f>VLOOKUP(E29,VIP!$A$2:$O9939,8,FALSE)</f>
        <v>Si</v>
      </c>
      <c r="J29" s="134" t="str">
        <f>VLOOKUP(E29,VIP!$A$2:$O9889,8,FALSE)</f>
        <v>Si</v>
      </c>
      <c r="K29" s="134" t="str">
        <f>VLOOKUP(E29,VIP!$A$2:$O13463,6,0)</f>
        <v>SI</v>
      </c>
      <c r="L29" s="125" t="s">
        <v>2219</v>
      </c>
      <c r="M29" s="135" t="s">
        <v>2448</v>
      </c>
      <c r="N29" s="135" t="s">
        <v>2455</v>
      </c>
      <c r="O29" s="134" t="s">
        <v>2574</v>
      </c>
      <c r="P29" s="146"/>
      <c r="Q29" s="145" t="s">
        <v>2219</v>
      </c>
    </row>
    <row r="30" spans="1:17" s="96" customFormat="1" ht="18.75" customHeight="1" x14ac:dyDescent="0.25">
      <c r="A30" s="134" t="str">
        <f>VLOOKUP(E30,'LISTADO ATM'!$A$2:$C$898,3,0)</f>
        <v>ESTE</v>
      </c>
      <c r="B30" s="129">
        <v>3335887762</v>
      </c>
      <c r="C30" s="136">
        <v>44331.375439814816</v>
      </c>
      <c r="D30" s="136" t="s">
        <v>2180</v>
      </c>
      <c r="E30" s="124">
        <v>608</v>
      </c>
      <c r="F30" s="147" t="str">
        <f>VLOOKUP(E30,VIP!$A$2:$O13069,2,0)</f>
        <v>DRBR305</v>
      </c>
      <c r="G30" s="134" t="str">
        <f>VLOOKUP(E30,'LISTADO ATM'!$A$2:$B$897,2,0)</f>
        <v xml:space="preserve">ATM Oficina Jumbo (San Pedro) </v>
      </c>
      <c r="H30" s="134" t="str">
        <f>VLOOKUP(E30,VIP!$A$2:$O17945,7,FALSE)</f>
        <v>Si</v>
      </c>
      <c r="I30" s="134" t="str">
        <f>VLOOKUP(E30,VIP!$A$2:$O9910,8,FALSE)</f>
        <v>Si</v>
      </c>
      <c r="J30" s="134" t="str">
        <f>VLOOKUP(E30,VIP!$A$2:$O9860,8,FALSE)</f>
        <v>Si</v>
      </c>
      <c r="K30" s="134" t="str">
        <f>VLOOKUP(E30,VIP!$A$2:$O13434,6,0)</f>
        <v>SI</v>
      </c>
      <c r="L30" s="125" t="s">
        <v>2579</v>
      </c>
      <c r="M30" s="135" t="s">
        <v>2448</v>
      </c>
      <c r="N30" s="135" t="s">
        <v>2455</v>
      </c>
      <c r="O30" s="134" t="s">
        <v>2457</v>
      </c>
      <c r="P30" s="137"/>
      <c r="Q30" s="135" t="s">
        <v>2579</v>
      </c>
    </row>
    <row r="31" spans="1:17" s="96" customFormat="1" ht="18.75" customHeight="1" x14ac:dyDescent="0.25">
      <c r="A31" s="134" t="str">
        <f>VLOOKUP(E31,'LISTADO ATM'!$A$2:$C$898,3,0)</f>
        <v>DISTRITO NACIONAL</v>
      </c>
      <c r="B31" s="129">
        <v>3335887764</v>
      </c>
      <c r="C31" s="136">
        <v>44331.377557870372</v>
      </c>
      <c r="D31" s="136" t="s">
        <v>2180</v>
      </c>
      <c r="E31" s="124">
        <v>559</v>
      </c>
      <c r="F31" s="147" t="str">
        <f>VLOOKUP(E31,VIP!$A$2:$O13068,2,0)</f>
        <v>DRBR559</v>
      </c>
      <c r="G31" s="134" t="str">
        <f>VLOOKUP(E31,'LISTADO ATM'!$A$2:$B$897,2,0)</f>
        <v xml:space="preserve">ATM UNP Metro I </v>
      </c>
      <c r="H31" s="134" t="str">
        <f>VLOOKUP(E31,VIP!$A$2:$O17944,7,FALSE)</f>
        <v>Si</v>
      </c>
      <c r="I31" s="134" t="str">
        <f>VLOOKUP(E31,VIP!$A$2:$O9909,8,FALSE)</f>
        <v>Si</v>
      </c>
      <c r="J31" s="134" t="str">
        <f>VLOOKUP(E31,VIP!$A$2:$O9859,8,FALSE)</f>
        <v>Si</v>
      </c>
      <c r="K31" s="134" t="str">
        <f>VLOOKUP(E31,VIP!$A$2:$O13433,6,0)</f>
        <v>SI</v>
      </c>
      <c r="L31" s="125" t="s">
        <v>2579</v>
      </c>
      <c r="M31" s="135" t="s">
        <v>2448</v>
      </c>
      <c r="N31" s="135" t="s">
        <v>2455</v>
      </c>
      <c r="O31" s="134" t="s">
        <v>2457</v>
      </c>
      <c r="P31" s="137"/>
      <c r="Q31" s="135" t="s">
        <v>2579</v>
      </c>
    </row>
    <row r="32" spans="1:17" s="96" customFormat="1" ht="18.75" customHeight="1" x14ac:dyDescent="0.25">
      <c r="A32" s="134" t="str">
        <f>VLOOKUP(E32,'LISTADO ATM'!$A$2:$C$898,3,0)</f>
        <v>SUR</v>
      </c>
      <c r="B32" s="129">
        <v>3335887765</v>
      </c>
      <c r="C32" s="136">
        <v>44331.379189814812</v>
      </c>
      <c r="D32" s="136" t="s">
        <v>2180</v>
      </c>
      <c r="E32" s="124">
        <v>829</v>
      </c>
      <c r="F32" s="147" t="str">
        <f>VLOOKUP(E32,VIP!$A$2:$O13067,2,0)</f>
        <v>DRBR829</v>
      </c>
      <c r="G32" s="134" t="str">
        <f>VLOOKUP(E32,'LISTADO ATM'!$A$2:$B$897,2,0)</f>
        <v xml:space="preserve">ATM UNP Multicentro Sirena Baní </v>
      </c>
      <c r="H32" s="134" t="str">
        <f>VLOOKUP(E32,VIP!$A$2:$O17943,7,FALSE)</f>
        <v>Si</v>
      </c>
      <c r="I32" s="134" t="str">
        <f>VLOOKUP(E32,VIP!$A$2:$O9908,8,FALSE)</f>
        <v>Si</v>
      </c>
      <c r="J32" s="134" t="str">
        <f>VLOOKUP(E32,VIP!$A$2:$O9858,8,FALSE)</f>
        <v>Si</v>
      </c>
      <c r="K32" s="134" t="str">
        <f>VLOOKUP(E32,VIP!$A$2:$O13432,6,0)</f>
        <v>NO</v>
      </c>
      <c r="L32" s="125" t="s">
        <v>2578</v>
      </c>
      <c r="M32" s="135" t="s">
        <v>2448</v>
      </c>
      <c r="N32" s="135" t="s">
        <v>2455</v>
      </c>
      <c r="O32" s="134" t="s">
        <v>2457</v>
      </c>
      <c r="P32" s="137"/>
      <c r="Q32" s="135" t="s">
        <v>2579</v>
      </c>
    </row>
    <row r="33" spans="1:17" s="96" customFormat="1" ht="18.75" customHeight="1" x14ac:dyDescent="0.25">
      <c r="A33" s="134" t="str">
        <f>VLOOKUP(E33,'LISTADO ATM'!$A$2:$C$898,3,0)</f>
        <v>SUR</v>
      </c>
      <c r="B33" s="129">
        <v>3335887712</v>
      </c>
      <c r="C33" s="136">
        <v>44330.921134259261</v>
      </c>
      <c r="D33" s="136" t="s">
        <v>2180</v>
      </c>
      <c r="E33" s="124">
        <v>619</v>
      </c>
      <c r="F33" s="147" t="str">
        <f>VLOOKUP(E33,VIP!$A$2:$O13054,2,0)</f>
        <v>DRBR619</v>
      </c>
      <c r="G33" s="134" t="str">
        <f>VLOOKUP(E33,'LISTADO ATM'!$A$2:$B$897,2,0)</f>
        <v xml:space="preserve">ATM Academia P.N. Hatillo (San Cristóbal) </v>
      </c>
      <c r="H33" s="134" t="str">
        <f>VLOOKUP(E33,VIP!$A$2:$O17930,7,FALSE)</f>
        <v>Si</v>
      </c>
      <c r="I33" s="134" t="str">
        <f>VLOOKUP(E33,VIP!$A$2:$O9895,8,FALSE)</f>
        <v>Si</v>
      </c>
      <c r="J33" s="134" t="str">
        <f>VLOOKUP(E33,VIP!$A$2:$O9845,8,FALSE)</f>
        <v>Si</v>
      </c>
      <c r="K33" s="134" t="str">
        <f>VLOOKUP(E33,VIP!$A$2:$O13419,6,0)</f>
        <v>NO</v>
      </c>
      <c r="L33" s="125" t="s">
        <v>2245</v>
      </c>
      <c r="M33" s="146" t="s">
        <v>2585</v>
      </c>
      <c r="N33" s="135" t="s">
        <v>2455</v>
      </c>
      <c r="O33" s="134" t="s">
        <v>2457</v>
      </c>
      <c r="P33" s="137"/>
      <c r="Q33" s="157">
        <v>44332.404166666667</v>
      </c>
    </row>
    <row r="34" spans="1:17" s="96" customFormat="1" ht="18.75" customHeight="1" x14ac:dyDescent="0.25">
      <c r="A34" s="134" t="str">
        <f>VLOOKUP(E34,'LISTADO ATM'!$A$2:$C$898,3,0)</f>
        <v>DISTRITO NACIONAL</v>
      </c>
      <c r="B34" s="129">
        <v>3335888019</v>
      </c>
      <c r="C34" s="136">
        <v>44331.765775462962</v>
      </c>
      <c r="D34" s="136" t="s">
        <v>2180</v>
      </c>
      <c r="E34" s="124">
        <v>507</v>
      </c>
      <c r="F34" s="147" t="str">
        <f>VLOOKUP(E34,VIP!$A$2:$O13086,2,0)</f>
        <v>DRBR507</v>
      </c>
      <c r="G34" s="134" t="str">
        <f>VLOOKUP(E34,'LISTADO ATM'!$A$2:$B$897,2,0)</f>
        <v>ATM Estación Sigma Boca Chica</v>
      </c>
      <c r="H34" s="134" t="str">
        <f>VLOOKUP(E34,VIP!$A$2:$O17962,7,FALSE)</f>
        <v>Si</v>
      </c>
      <c r="I34" s="134" t="str">
        <f>VLOOKUP(E34,VIP!$A$2:$O9927,8,FALSE)</f>
        <v>Si</v>
      </c>
      <c r="J34" s="134" t="str">
        <f>VLOOKUP(E34,VIP!$A$2:$O9877,8,FALSE)</f>
        <v>Si</v>
      </c>
      <c r="K34" s="134" t="str">
        <f>VLOOKUP(E34,VIP!$A$2:$O13451,6,0)</f>
        <v>NO</v>
      </c>
      <c r="L34" s="125" t="s">
        <v>2245</v>
      </c>
      <c r="M34" s="146" t="s">
        <v>2585</v>
      </c>
      <c r="N34" s="135" t="s">
        <v>2455</v>
      </c>
      <c r="O34" s="134" t="s">
        <v>2457</v>
      </c>
      <c r="P34" s="146"/>
      <c r="Q34" s="157">
        <v>44332.543749999997</v>
      </c>
    </row>
    <row r="35" spans="1:17" s="96" customFormat="1" ht="18.75" customHeight="1" x14ac:dyDescent="0.25">
      <c r="A35" s="134" t="str">
        <f>VLOOKUP(E35,'LISTADO ATM'!$A$2:$C$898,3,0)</f>
        <v>SUR</v>
      </c>
      <c r="B35" s="129">
        <v>3335888050</v>
      </c>
      <c r="C35" s="136">
        <v>44332.09884259259</v>
      </c>
      <c r="D35" s="136" t="s">
        <v>2180</v>
      </c>
      <c r="E35" s="124">
        <v>582</v>
      </c>
      <c r="F35" s="147" t="str">
        <f>VLOOKUP(E35,VIP!$A$2:$O13082,2,0)</f>
        <v xml:space="preserve">DRBR582 </v>
      </c>
      <c r="G35" s="134" t="str">
        <f>VLOOKUP(E35,'LISTADO ATM'!$A$2:$B$897,2,0)</f>
        <v>ATM Estación Sabana Yegua</v>
      </c>
      <c r="H35" s="134" t="str">
        <f>VLOOKUP(E35,VIP!$A$2:$O17958,7,FALSE)</f>
        <v>N/A</v>
      </c>
      <c r="I35" s="134" t="str">
        <f>VLOOKUP(E35,VIP!$A$2:$O9923,8,FALSE)</f>
        <v>N/A</v>
      </c>
      <c r="J35" s="134" t="str">
        <f>VLOOKUP(E35,VIP!$A$2:$O9873,8,FALSE)</f>
        <v>N/A</v>
      </c>
      <c r="K35" s="134" t="str">
        <f>VLOOKUP(E35,VIP!$A$2:$O13447,6,0)</f>
        <v>N/A</v>
      </c>
      <c r="L35" s="125" t="s">
        <v>2245</v>
      </c>
      <c r="M35" s="135" t="s">
        <v>2448</v>
      </c>
      <c r="N35" s="135" t="s">
        <v>2455</v>
      </c>
      <c r="O35" s="134" t="s">
        <v>2457</v>
      </c>
      <c r="P35" s="146"/>
      <c r="Q35" s="145" t="s">
        <v>2219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3335888056</v>
      </c>
      <c r="C36" s="136">
        <v>44332.314872685187</v>
      </c>
      <c r="D36" s="136" t="s">
        <v>2180</v>
      </c>
      <c r="E36" s="124">
        <v>718</v>
      </c>
      <c r="F36" s="147" t="str">
        <f>VLOOKUP(E36,VIP!$A$2:$O13081,2,0)</f>
        <v>DRBR24Y</v>
      </c>
      <c r="G36" s="134" t="str">
        <f>VLOOKUP(E36,'LISTADO ATM'!$A$2:$B$897,2,0)</f>
        <v xml:space="preserve">ATM Feria Ganadera </v>
      </c>
      <c r="H36" s="134" t="str">
        <f>VLOOKUP(E36,VIP!$A$2:$O17957,7,FALSE)</f>
        <v>Si</v>
      </c>
      <c r="I36" s="134" t="str">
        <f>VLOOKUP(E36,VIP!$A$2:$O9922,8,FALSE)</f>
        <v>Si</v>
      </c>
      <c r="J36" s="134" t="str">
        <f>VLOOKUP(E36,VIP!$A$2:$O9872,8,FALSE)</f>
        <v>Si</v>
      </c>
      <c r="K36" s="134" t="str">
        <f>VLOOKUP(E36,VIP!$A$2:$O13446,6,0)</f>
        <v>NO</v>
      </c>
      <c r="L36" s="125" t="s">
        <v>2245</v>
      </c>
      <c r="M36" s="146" t="s">
        <v>2585</v>
      </c>
      <c r="N36" s="135" t="s">
        <v>2455</v>
      </c>
      <c r="O36" s="134" t="s">
        <v>2457</v>
      </c>
      <c r="P36" s="146"/>
      <c r="Q36" s="157">
        <v>44332.42083333333</v>
      </c>
    </row>
    <row r="37" spans="1:17" s="96" customFormat="1" ht="18.75" customHeight="1" x14ac:dyDescent="0.25">
      <c r="A37" s="134" t="str">
        <f>VLOOKUP(E37,'LISTADO ATM'!$A$2:$C$898,3,0)</f>
        <v>NORTE</v>
      </c>
      <c r="B37" s="129">
        <v>3335887979</v>
      </c>
      <c r="C37" s="136">
        <v>44331.614212962966</v>
      </c>
      <c r="D37" s="136" t="s">
        <v>2181</v>
      </c>
      <c r="E37" s="124">
        <v>144</v>
      </c>
      <c r="F37" s="147" t="str">
        <f>VLOOKUP(E37,VIP!$A$2:$O13111,2,0)</f>
        <v>DRBR144</v>
      </c>
      <c r="G37" s="134" t="str">
        <f>VLOOKUP(E37,'LISTADO ATM'!$A$2:$B$897,2,0)</f>
        <v xml:space="preserve">ATM Oficina Villa Altagracia </v>
      </c>
      <c r="H37" s="134" t="str">
        <f>VLOOKUP(E37,VIP!$A$2:$O17987,7,FALSE)</f>
        <v>Si</v>
      </c>
      <c r="I37" s="134" t="str">
        <f>VLOOKUP(E37,VIP!$A$2:$O9952,8,FALSE)</f>
        <v>Si</v>
      </c>
      <c r="J37" s="134" t="str">
        <f>VLOOKUP(E37,VIP!$A$2:$O9902,8,FALSE)</f>
        <v>Si</v>
      </c>
      <c r="K37" s="134" t="str">
        <f>VLOOKUP(E37,VIP!$A$2:$O13476,6,0)</f>
        <v>SI</v>
      </c>
      <c r="L37" s="125" t="s">
        <v>2245</v>
      </c>
      <c r="M37" s="146" t="s">
        <v>2585</v>
      </c>
      <c r="N37" s="146" t="s">
        <v>2587</v>
      </c>
      <c r="O37" s="134" t="s">
        <v>2574</v>
      </c>
      <c r="P37" s="146"/>
      <c r="Q37" s="157" t="s">
        <v>2245</v>
      </c>
    </row>
    <row r="38" spans="1:17" s="96" customFormat="1" ht="18.75" customHeight="1" x14ac:dyDescent="0.25">
      <c r="A38" s="134" t="str">
        <f>VLOOKUP(E38,'LISTADO ATM'!$A$2:$C$898,3,0)</f>
        <v>NORTE</v>
      </c>
      <c r="B38" s="129">
        <v>3335887978</v>
      </c>
      <c r="C38" s="136">
        <v>44331.613530092596</v>
      </c>
      <c r="D38" s="136" t="s">
        <v>2181</v>
      </c>
      <c r="E38" s="124">
        <v>64</v>
      </c>
      <c r="F38" s="147" t="str">
        <f>VLOOKUP(E38,VIP!$A$2:$O13112,2,0)</f>
        <v>DRBR064</v>
      </c>
      <c r="G38" s="134" t="str">
        <f>VLOOKUP(E38,'LISTADO ATM'!$A$2:$B$897,2,0)</f>
        <v xml:space="preserve">ATM COOPALINA (Cotuí) </v>
      </c>
      <c r="H38" s="134" t="str">
        <f>VLOOKUP(E38,VIP!$A$2:$O17988,7,FALSE)</f>
        <v>Si</v>
      </c>
      <c r="I38" s="134" t="str">
        <f>VLOOKUP(E38,VIP!$A$2:$O9953,8,FALSE)</f>
        <v>Si</v>
      </c>
      <c r="J38" s="134" t="str">
        <f>VLOOKUP(E38,VIP!$A$2:$O9903,8,FALSE)</f>
        <v>Si</v>
      </c>
      <c r="K38" s="134" t="str">
        <f>VLOOKUP(E38,VIP!$A$2:$O13477,6,0)</f>
        <v>NO</v>
      </c>
      <c r="L38" s="125" t="s">
        <v>2245</v>
      </c>
      <c r="M38" s="146" t="s">
        <v>2585</v>
      </c>
      <c r="N38" s="146" t="s">
        <v>2587</v>
      </c>
      <c r="O38" s="134" t="s">
        <v>2574</v>
      </c>
      <c r="P38" s="146"/>
      <c r="Q38" s="157" t="s">
        <v>2245</v>
      </c>
    </row>
    <row r="39" spans="1:17" s="96" customFormat="1" ht="18.75" customHeight="1" x14ac:dyDescent="0.25">
      <c r="A39" s="134" t="str">
        <f>VLOOKUP(E39,'LISTADO ATM'!$A$2:$C$898,3,0)</f>
        <v>NORTE</v>
      </c>
      <c r="B39" s="129">
        <v>3335887922</v>
      </c>
      <c r="C39" s="136">
        <v>44331.51289351852</v>
      </c>
      <c r="D39" s="136" t="s">
        <v>2181</v>
      </c>
      <c r="E39" s="124">
        <v>11</v>
      </c>
      <c r="F39" s="147" t="str">
        <f>VLOOKUP(E39,VIP!$A$2:$O13116,2,0)</f>
        <v>DRBR056</v>
      </c>
      <c r="G39" s="134" t="str">
        <f>VLOOKUP(E39,'LISTADO ATM'!$A$2:$B$897,2,0)</f>
        <v>ATM Hotel Viva Las Terrenas</v>
      </c>
      <c r="H39" s="134" t="str">
        <f>VLOOKUP(E39,VIP!$A$2:$O17992,7,FALSE)</f>
        <v>Si</v>
      </c>
      <c r="I39" s="134" t="str">
        <f>VLOOKUP(E39,VIP!$A$2:$O9957,8,FALSE)</f>
        <v>Si</v>
      </c>
      <c r="J39" s="134" t="str">
        <f>VLOOKUP(E39,VIP!$A$2:$O9907,8,FALSE)</f>
        <v>Si</v>
      </c>
      <c r="K39" s="134" t="str">
        <f>VLOOKUP(E39,VIP!$A$2:$O13481,6,0)</f>
        <v>NO</v>
      </c>
      <c r="L39" s="125" t="s">
        <v>2245</v>
      </c>
      <c r="M39" s="146" t="s">
        <v>2585</v>
      </c>
      <c r="N39" s="146" t="s">
        <v>2587</v>
      </c>
      <c r="O39" s="134" t="s">
        <v>2574</v>
      </c>
      <c r="P39" s="146"/>
      <c r="Q39" s="157" t="s">
        <v>2245</v>
      </c>
    </row>
    <row r="40" spans="1:17" s="96" customFormat="1" ht="18.75" customHeight="1" x14ac:dyDescent="0.25">
      <c r="A40" s="134" t="str">
        <f>VLOOKUP(E40,'LISTADO ATM'!$A$2:$C$898,3,0)</f>
        <v>DISTRITO NACIONAL</v>
      </c>
      <c r="B40" s="129">
        <v>3335887684</v>
      </c>
      <c r="C40" s="136">
        <v>44330.772928240738</v>
      </c>
      <c r="D40" s="136" t="s">
        <v>2180</v>
      </c>
      <c r="E40" s="124">
        <v>516</v>
      </c>
      <c r="F40" s="147" t="str">
        <f>VLOOKUP(E40,VIP!$A$2:$O13197,2,0)</f>
        <v>DRBR516</v>
      </c>
      <c r="G40" s="134" t="str">
        <f>VLOOKUP(E40,'LISTADO ATM'!$A$2:$B$897,2,0)</f>
        <v xml:space="preserve">ATM Oficina Gascue </v>
      </c>
      <c r="H40" s="134" t="str">
        <f>VLOOKUP(E40,VIP!$A$2:$O18060,7,FALSE)</f>
        <v>Si</v>
      </c>
      <c r="I40" s="134" t="str">
        <f>VLOOKUP(E40,VIP!$A$2:$O10025,8,FALSE)</f>
        <v>Si</v>
      </c>
      <c r="J40" s="134" t="str">
        <f>VLOOKUP(E40,VIP!$A$2:$O9975,8,FALSE)</f>
        <v>Si</v>
      </c>
      <c r="K40" s="134" t="str">
        <f>VLOOKUP(E40,VIP!$A$2:$O13549,6,0)</f>
        <v>SI</v>
      </c>
      <c r="L40" s="125" t="s">
        <v>2245</v>
      </c>
      <c r="M40" s="135" t="s">
        <v>2448</v>
      </c>
      <c r="N40" s="135" t="s">
        <v>2455</v>
      </c>
      <c r="O40" s="134" t="s">
        <v>2457</v>
      </c>
      <c r="P40" s="137"/>
      <c r="Q40" s="135" t="s">
        <v>2245</v>
      </c>
    </row>
    <row r="41" spans="1:17" s="96" customFormat="1" ht="18.75" customHeight="1" x14ac:dyDescent="0.25">
      <c r="A41" s="134" t="str">
        <f>VLOOKUP(E41,'LISTADO ATM'!$A$2:$C$898,3,0)</f>
        <v>DISTRITO NACIONAL</v>
      </c>
      <c r="B41" s="129">
        <v>3335887738</v>
      </c>
      <c r="C41" s="136">
        <v>44331.241365740738</v>
      </c>
      <c r="D41" s="136" t="s">
        <v>2180</v>
      </c>
      <c r="E41" s="124">
        <v>14</v>
      </c>
      <c r="F41" s="147" t="str">
        <f>VLOOKUP(E41,VIP!$A$2:$O13064,2,0)</f>
        <v>DRBR014</v>
      </c>
      <c r="G41" s="134" t="str">
        <f>VLOOKUP(E41,'LISTADO ATM'!$A$2:$B$897,2,0)</f>
        <v xml:space="preserve">ATM Oficina Aeropuerto Las Américas I </v>
      </c>
      <c r="H41" s="134" t="str">
        <f>VLOOKUP(E41,VIP!$A$2:$O17940,7,FALSE)</f>
        <v>Si</v>
      </c>
      <c r="I41" s="134" t="str">
        <f>VLOOKUP(E41,VIP!$A$2:$O9905,8,FALSE)</f>
        <v>Si</v>
      </c>
      <c r="J41" s="134" t="str">
        <f>VLOOKUP(E41,VIP!$A$2:$O9855,8,FALSE)</f>
        <v>Si</v>
      </c>
      <c r="K41" s="134" t="str">
        <f>VLOOKUP(E41,VIP!$A$2:$O13429,6,0)</f>
        <v>NO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2219</v>
      </c>
    </row>
    <row r="42" spans="1:17" s="96" customFormat="1" ht="18.75" customHeight="1" x14ac:dyDescent="0.25">
      <c r="A42" s="134" t="str">
        <f>VLOOKUP(E42,'LISTADO ATM'!$A$2:$C$898,3,0)</f>
        <v>DISTRITO NACIONAL</v>
      </c>
      <c r="B42" s="129">
        <v>3335887837</v>
      </c>
      <c r="C42" s="136">
        <v>44331.428622685184</v>
      </c>
      <c r="D42" s="136" t="s">
        <v>2180</v>
      </c>
      <c r="E42" s="124">
        <v>719</v>
      </c>
      <c r="F42" s="147" t="str">
        <f>VLOOKUP(E42,VIP!$A$2:$O13059,2,0)</f>
        <v>DRBR419</v>
      </c>
      <c r="G42" s="134" t="str">
        <f>VLOOKUP(E42,'LISTADO ATM'!$A$2:$B$897,2,0)</f>
        <v xml:space="preserve">ATM Ayuntamiento Municipal San Luís </v>
      </c>
      <c r="H42" s="134" t="str">
        <f>VLOOKUP(E42,VIP!$A$2:$O17935,7,FALSE)</f>
        <v>Si</v>
      </c>
      <c r="I42" s="134" t="str">
        <f>VLOOKUP(E42,VIP!$A$2:$O9900,8,FALSE)</f>
        <v>Si</v>
      </c>
      <c r="J42" s="134" t="str">
        <f>VLOOKUP(E42,VIP!$A$2:$O9850,8,FALSE)</f>
        <v>Si</v>
      </c>
      <c r="K42" s="134" t="str">
        <f>VLOOKUP(E42,VIP!$A$2:$O13424,6,0)</f>
        <v>NO</v>
      </c>
      <c r="L42" s="125" t="s">
        <v>2245</v>
      </c>
      <c r="M42" s="135" t="s">
        <v>2448</v>
      </c>
      <c r="N42" s="135" t="s">
        <v>2455</v>
      </c>
      <c r="O42" s="134" t="s">
        <v>2457</v>
      </c>
      <c r="P42" s="137"/>
      <c r="Q42" s="135" t="s">
        <v>2245</v>
      </c>
    </row>
    <row r="43" spans="1:17" s="96" customFormat="1" ht="18.75" customHeight="1" x14ac:dyDescent="0.25">
      <c r="A43" s="134" t="str">
        <f>VLOOKUP(E43,'LISTADO ATM'!$A$2:$C$898,3,0)</f>
        <v>DISTRITO NACIONAL</v>
      </c>
      <c r="B43" s="129">
        <v>3335887973</v>
      </c>
      <c r="C43" s="136">
        <v>44331.607523148145</v>
      </c>
      <c r="D43" s="136" t="s">
        <v>2180</v>
      </c>
      <c r="E43" s="124">
        <v>239</v>
      </c>
      <c r="F43" s="147" t="str">
        <f>VLOOKUP(E43,VIP!$A$2:$O13083,2,0)</f>
        <v>DRBR239</v>
      </c>
      <c r="G43" s="134" t="str">
        <f>VLOOKUP(E43,'LISTADO ATM'!$A$2:$B$897,2,0)</f>
        <v xml:space="preserve">ATM Autobanco Charles de Gaulle </v>
      </c>
      <c r="H43" s="134" t="str">
        <f>VLOOKUP(E43,VIP!$A$2:$O17959,7,FALSE)</f>
        <v>Si</v>
      </c>
      <c r="I43" s="134" t="str">
        <f>VLOOKUP(E43,VIP!$A$2:$O9924,8,FALSE)</f>
        <v>Si</v>
      </c>
      <c r="J43" s="134" t="str">
        <f>VLOOKUP(E43,VIP!$A$2:$O9874,8,FALSE)</f>
        <v>Si</v>
      </c>
      <c r="K43" s="134" t="str">
        <f>VLOOKUP(E43,VIP!$A$2:$O13448,6,0)</f>
        <v>SI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46"/>
      <c r="Q43" s="135" t="s">
        <v>2245</v>
      </c>
    </row>
    <row r="44" spans="1:17" s="96" customFormat="1" ht="18.75" customHeight="1" x14ac:dyDescent="0.25">
      <c r="A44" s="134" t="str">
        <f>VLOOKUP(E44,'LISTADO ATM'!$A$2:$C$898,3,0)</f>
        <v>ESTE</v>
      </c>
      <c r="B44" s="129">
        <v>3335887974</v>
      </c>
      <c r="C44" s="136">
        <v>44331.609513888892</v>
      </c>
      <c r="D44" s="136" t="s">
        <v>2180</v>
      </c>
      <c r="E44" s="124">
        <v>353</v>
      </c>
      <c r="F44" s="147" t="str">
        <f>VLOOKUP(E44,VIP!$A$2:$O13082,2,0)</f>
        <v>DRBR353</v>
      </c>
      <c r="G44" s="134" t="str">
        <f>VLOOKUP(E44,'LISTADO ATM'!$A$2:$B$897,2,0)</f>
        <v xml:space="preserve">ATM Estación Boulevard Juan Dolio </v>
      </c>
      <c r="H44" s="134" t="str">
        <f>VLOOKUP(E44,VIP!$A$2:$O17958,7,FALSE)</f>
        <v>Si</v>
      </c>
      <c r="I44" s="134" t="str">
        <f>VLOOKUP(E44,VIP!$A$2:$O9923,8,FALSE)</f>
        <v>Si</v>
      </c>
      <c r="J44" s="134" t="str">
        <f>VLOOKUP(E44,VIP!$A$2:$O9873,8,FALSE)</f>
        <v>Si</v>
      </c>
      <c r="K44" s="134" t="str">
        <f>VLOOKUP(E44,VIP!$A$2:$O13447,6,0)</f>
        <v>NO</v>
      </c>
      <c r="L44" s="125" t="s">
        <v>2245</v>
      </c>
      <c r="M44" s="135" t="s">
        <v>2448</v>
      </c>
      <c r="N44" s="135" t="s">
        <v>2455</v>
      </c>
      <c r="O44" s="134" t="s">
        <v>2457</v>
      </c>
      <c r="P44" s="146"/>
      <c r="Q44" s="135" t="s">
        <v>2245</v>
      </c>
    </row>
    <row r="45" spans="1:17" s="96" customFormat="1" ht="18.75" customHeight="1" x14ac:dyDescent="0.25">
      <c r="A45" s="134" t="str">
        <f>VLOOKUP(E45,'LISTADO ATM'!$A$2:$C$898,3,0)</f>
        <v>DISTRITO NACIONAL</v>
      </c>
      <c r="B45" s="129">
        <v>3335887988</v>
      </c>
      <c r="C45" s="136">
        <v>44331.628819444442</v>
      </c>
      <c r="D45" s="136" t="s">
        <v>2180</v>
      </c>
      <c r="E45" s="124">
        <v>546</v>
      </c>
      <c r="F45" s="147" t="str">
        <f>VLOOKUP(E45,VIP!$A$2:$O13079,2,0)</f>
        <v>DRBR230</v>
      </c>
      <c r="G45" s="134" t="str">
        <f>VLOOKUP(E45,'LISTADO ATM'!$A$2:$B$897,2,0)</f>
        <v xml:space="preserve">ATM ITLA </v>
      </c>
      <c r="H45" s="134" t="str">
        <f>VLOOKUP(E45,VIP!$A$2:$O17955,7,FALSE)</f>
        <v>Si</v>
      </c>
      <c r="I45" s="134" t="str">
        <f>VLOOKUP(E45,VIP!$A$2:$O9920,8,FALSE)</f>
        <v>Si</v>
      </c>
      <c r="J45" s="134" t="str">
        <f>VLOOKUP(E45,VIP!$A$2:$O9870,8,FALSE)</f>
        <v>Si</v>
      </c>
      <c r="K45" s="134" t="str">
        <f>VLOOKUP(E45,VIP!$A$2:$O13444,6,0)</f>
        <v>NO</v>
      </c>
      <c r="L45" s="125" t="s">
        <v>2245</v>
      </c>
      <c r="M45" s="135" t="s">
        <v>2448</v>
      </c>
      <c r="N45" s="135" t="s">
        <v>2455</v>
      </c>
      <c r="O45" s="134" t="s">
        <v>2457</v>
      </c>
      <c r="P45" s="146"/>
      <c r="Q45" s="135" t="s">
        <v>2245</v>
      </c>
    </row>
    <row r="46" spans="1:17" s="96" customFormat="1" ht="18.75" customHeight="1" x14ac:dyDescent="0.25">
      <c r="A46" s="134" t="str">
        <f>VLOOKUP(E46,'LISTADO ATM'!$A$2:$C$898,3,0)</f>
        <v>DISTRITO NACIONAL</v>
      </c>
      <c r="B46" s="129" t="s">
        <v>2603</v>
      </c>
      <c r="C46" s="136">
        <v>44332.610486111109</v>
      </c>
      <c r="D46" s="136" t="s">
        <v>2180</v>
      </c>
      <c r="E46" s="124">
        <v>23</v>
      </c>
      <c r="F46" s="147" t="str">
        <f>VLOOKUP(E46,VIP!$A$2:$O13093,2,0)</f>
        <v>DRBR023</v>
      </c>
      <c r="G46" s="134" t="str">
        <f>VLOOKUP(E46,'LISTADO ATM'!$A$2:$B$897,2,0)</f>
        <v xml:space="preserve">ATM Oficina México </v>
      </c>
      <c r="H46" s="134" t="str">
        <f>VLOOKUP(E46,VIP!$A$2:$O17969,7,FALSE)</f>
        <v>Si</v>
      </c>
      <c r="I46" s="134" t="str">
        <f>VLOOKUP(E46,VIP!$A$2:$O9934,8,FALSE)</f>
        <v>Si</v>
      </c>
      <c r="J46" s="134" t="str">
        <f>VLOOKUP(E46,VIP!$A$2:$O9884,8,FALSE)</f>
        <v>Si</v>
      </c>
      <c r="K46" s="134" t="str">
        <f>VLOOKUP(E46,VIP!$A$2:$O13458,6,0)</f>
        <v>NO</v>
      </c>
      <c r="L46" s="125" t="s">
        <v>2245</v>
      </c>
      <c r="M46" s="135" t="s">
        <v>2448</v>
      </c>
      <c r="N46" s="135" t="s">
        <v>2455</v>
      </c>
      <c r="O46" s="134" t="s">
        <v>2457</v>
      </c>
      <c r="P46" s="146"/>
      <c r="Q46" s="145" t="s">
        <v>2245</v>
      </c>
    </row>
    <row r="47" spans="1:17" s="96" customFormat="1" ht="18.75" customHeight="1" x14ac:dyDescent="0.25">
      <c r="A47" s="134" t="str">
        <f>VLOOKUP(E47,'LISTADO ATM'!$A$2:$C$898,3,0)</f>
        <v>DISTRITO NACIONAL</v>
      </c>
      <c r="B47" s="129">
        <v>3335885786</v>
      </c>
      <c r="C47" s="136">
        <v>44329.510706018518</v>
      </c>
      <c r="D47" s="136" t="s">
        <v>2180</v>
      </c>
      <c r="E47" s="124">
        <v>797</v>
      </c>
      <c r="F47" s="147" t="str">
        <f>VLOOKUP(E47,VIP!$A$2:$O13175,2,0)</f>
        <v xml:space="preserve">DRBR797 </v>
      </c>
      <c r="G47" s="134" t="str">
        <f>VLOOKUP(E47,'LISTADO ATM'!$A$2:$B$897,2,0)</f>
        <v>ATM Dirección de Pensiones y Jubilaciones</v>
      </c>
      <c r="H47" s="134" t="str">
        <f>VLOOKUP(E47,VIP!$A$2:$O18038,7,FALSE)</f>
        <v>N/A</v>
      </c>
      <c r="I47" s="134" t="str">
        <f>VLOOKUP(E47,VIP!$A$2:$O10003,8,FALSE)</f>
        <v>N/A</v>
      </c>
      <c r="J47" s="134" t="str">
        <f>VLOOKUP(E47,VIP!$A$2:$O9953,8,FALSE)</f>
        <v>N/A</v>
      </c>
      <c r="K47" s="134" t="str">
        <f>VLOOKUP(E47,VIP!$A$2:$O13527,6,0)</f>
        <v>N/A</v>
      </c>
      <c r="L47" s="125" t="s">
        <v>2573</v>
      </c>
      <c r="M47" s="135" t="s">
        <v>2448</v>
      </c>
      <c r="N47" s="135" t="s">
        <v>2566</v>
      </c>
      <c r="O47" s="134" t="s">
        <v>2457</v>
      </c>
      <c r="P47" s="137"/>
      <c r="Q47" s="135" t="s">
        <v>2245</v>
      </c>
    </row>
    <row r="48" spans="1:17" s="96" customFormat="1" ht="18.75" customHeight="1" x14ac:dyDescent="0.25">
      <c r="A48" s="134" t="str">
        <f>VLOOKUP(E48,'LISTADO ATM'!$A$2:$C$898,3,0)</f>
        <v>SUR</v>
      </c>
      <c r="B48" s="129">
        <v>3335888102</v>
      </c>
      <c r="C48" s="136">
        <v>44332.524027777778</v>
      </c>
      <c r="D48" s="136" t="s">
        <v>2474</v>
      </c>
      <c r="E48" s="124">
        <v>582</v>
      </c>
      <c r="F48" s="147" t="str">
        <f>VLOOKUP(E48,VIP!$A$2:$O13105,2,0)</f>
        <v xml:space="preserve">DRBR582 </v>
      </c>
      <c r="G48" s="134" t="str">
        <f>VLOOKUP(E48,'LISTADO ATM'!$A$2:$B$897,2,0)</f>
        <v>ATM Estación Sabana Yegua</v>
      </c>
      <c r="H48" s="134" t="str">
        <f>VLOOKUP(E48,VIP!$A$2:$O17981,7,FALSE)</f>
        <v>N/A</v>
      </c>
      <c r="I48" s="134" t="str">
        <f>VLOOKUP(E48,VIP!$A$2:$O9946,8,FALSE)</f>
        <v>N/A</v>
      </c>
      <c r="J48" s="134" t="str">
        <f>VLOOKUP(E48,VIP!$A$2:$O9896,8,FALSE)</f>
        <v>N/A</v>
      </c>
      <c r="K48" s="134" t="str">
        <f>VLOOKUP(E48,VIP!$A$2:$O13470,6,0)</f>
        <v>N/A</v>
      </c>
      <c r="L48" s="125" t="s">
        <v>2460</v>
      </c>
      <c r="M48" s="146" t="s">
        <v>2585</v>
      </c>
      <c r="N48" s="146" t="s">
        <v>2587</v>
      </c>
      <c r="O48" s="134" t="s">
        <v>2588</v>
      </c>
      <c r="P48" s="146" t="s">
        <v>2589</v>
      </c>
      <c r="Q48" s="146" t="s">
        <v>2460</v>
      </c>
    </row>
    <row r="49" spans="1:17" ht="18" x14ac:dyDescent="0.25">
      <c r="A49" s="134" t="str">
        <f>VLOOKUP(E49,'LISTADO ATM'!$A$2:$C$898,3,0)</f>
        <v>ESTE</v>
      </c>
      <c r="B49" s="129">
        <v>3335888103</v>
      </c>
      <c r="C49" s="136">
        <v>44332.524664351855</v>
      </c>
      <c r="D49" s="136" t="s">
        <v>2474</v>
      </c>
      <c r="E49" s="124">
        <v>121</v>
      </c>
      <c r="F49" s="148" t="str">
        <f>VLOOKUP(E49,VIP!$A$2:$O13104,2,0)</f>
        <v>DRBR121</v>
      </c>
      <c r="G49" s="134" t="str">
        <f>VLOOKUP(E49,'LISTADO ATM'!$A$2:$B$897,2,0)</f>
        <v xml:space="preserve">ATM Oficina Bayaguana </v>
      </c>
      <c r="H49" s="134" t="str">
        <f>VLOOKUP(E49,VIP!$A$2:$O17980,7,FALSE)</f>
        <v>Si</v>
      </c>
      <c r="I49" s="134" t="str">
        <f>VLOOKUP(E49,VIP!$A$2:$O9945,8,FALSE)</f>
        <v>Si</v>
      </c>
      <c r="J49" s="134" t="str">
        <f>VLOOKUP(E49,VIP!$A$2:$O9895,8,FALSE)</f>
        <v>Si</v>
      </c>
      <c r="K49" s="134" t="str">
        <f>VLOOKUP(E49,VIP!$A$2:$O13469,6,0)</f>
        <v>SI</v>
      </c>
      <c r="L49" s="125" t="s">
        <v>2460</v>
      </c>
      <c r="M49" s="146" t="s">
        <v>2585</v>
      </c>
      <c r="N49" s="146" t="s">
        <v>2587</v>
      </c>
      <c r="O49" s="134" t="s">
        <v>2588</v>
      </c>
      <c r="P49" s="146" t="s">
        <v>2589</v>
      </c>
      <c r="Q49" s="146" t="s">
        <v>2460</v>
      </c>
    </row>
    <row r="50" spans="1:17" ht="18" x14ac:dyDescent="0.25">
      <c r="A50" s="134" t="str">
        <f>VLOOKUP(E50,'LISTADO ATM'!$A$2:$C$898,3,0)</f>
        <v>NORTE</v>
      </c>
      <c r="B50" s="129">
        <v>3335888104</v>
      </c>
      <c r="C50" s="136">
        <v>44332.525219907409</v>
      </c>
      <c r="D50" s="136" t="s">
        <v>2474</v>
      </c>
      <c r="E50" s="124">
        <v>808</v>
      </c>
      <c r="F50" s="148" t="str">
        <f>VLOOKUP(E50,VIP!$A$2:$O13103,2,0)</f>
        <v>DRBR808</v>
      </c>
      <c r="G50" s="134" t="str">
        <f>VLOOKUP(E50,'LISTADO ATM'!$A$2:$B$897,2,0)</f>
        <v xml:space="preserve">ATM Oficina Castillo </v>
      </c>
      <c r="H50" s="134" t="str">
        <f>VLOOKUP(E50,VIP!$A$2:$O17979,7,FALSE)</f>
        <v>Si</v>
      </c>
      <c r="I50" s="134" t="str">
        <f>VLOOKUP(E50,VIP!$A$2:$O9944,8,FALSE)</f>
        <v>Si</v>
      </c>
      <c r="J50" s="134" t="str">
        <f>VLOOKUP(E50,VIP!$A$2:$O9894,8,FALSE)</f>
        <v>Si</v>
      </c>
      <c r="K50" s="134" t="str">
        <f>VLOOKUP(E50,VIP!$A$2:$O13468,6,0)</f>
        <v>NO</v>
      </c>
      <c r="L50" s="125" t="s">
        <v>2460</v>
      </c>
      <c r="M50" s="146" t="s">
        <v>2585</v>
      </c>
      <c r="N50" s="146" t="s">
        <v>2587</v>
      </c>
      <c r="O50" s="134" t="s">
        <v>2588</v>
      </c>
      <c r="P50" s="146" t="s">
        <v>2589</v>
      </c>
      <c r="Q50" s="146" t="s">
        <v>2460</v>
      </c>
    </row>
    <row r="51" spans="1:17" ht="18" x14ac:dyDescent="0.25">
      <c r="A51" s="134" t="str">
        <f>VLOOKUP(E51,'LISTADO ATM'!$A$2:$C$898,3,0)</f>
        <v>DISTRITO NACIONAL</v>
      </c>
      <c r="B51" s="129">
        <v>3335888105</v>
      </c>
      <c r="C51" s="136">
        <v>44332.525775462964</v>
      </c>
      <c r="D51" s="136" t="s">
        <v>2474</v>
      </c>
      <c r="E51" s="124">
        <v>721</v>
      </c>
      <c r="F51" s="148" t="str">
        <f>VLOOKUP(E51,VIP!$A$2:$O13102,2,0)</f>
        <v>DRBR23A</v>
      </c>
      <c r="G51" s="134" t="str">
        <f>VLOOKUP(E51,'LISTADO ATM'!$A$2:$B$897,2,0)</f>
        <v xml:space="preserve">ATM Oficina Charles de Gaulle II </v>
      </c>
      <c r="H51" s="134" t="str">
        <f>VLOOKUP(E51,VIP!$A$2:$O17978,7,FALSE)</f>
        <v>Si</v>
      </c>
      <c r="I51" s="134" t="str">
        <f>VLOOKUP(E51,VIP!$A$2:$O9943,8,FALSE)</f>
        <v>Si</v>
      </c>
      <c r="J51" s="134" t="str">
        <f>VLOOKUP(E51,VIP!$A$2:$O9893,8,FALSE)</f>
        <v>Si</v>
      </c>
      <c r="K51" s="134" t="str">
        <f>VLOOKUP(E51,VIP!$A$2:$O13467,6,0)</f>
        <v>NO</v>
      </c>
      <c r="L51" s="125" t="s">
        <v>2460</v>
      </c>
      <c r="M51" s="146" t="s">
        <v>2585</v>
      </c>
      <c r="N51" s="146" t="s">
        <v>2587</v>
      </c>
      <c r="O51" s="134" t="s">
        <v>2588</v>
      </c>
      <c r="P51" s="146" t="s">
        <v>2589</v>
      </c>
      <c r="Q51" s="146" t="s">
        <v>2460</v>
      </c>
    </row>
    <row r="52" spans="1:17" ht="18" x14ac:dyDescent="0.25">
      <c r="A52" s="134" t="str">
        <f>VLOOKUP(E52,'LISTADO ATM'!$A$2:$C$898,3,0)</f>
        <v>SUR</v>
      </c>
      <c r="B52" s="129">
        <v>3335888146</v>
      </c>
      <c r="C52" s="136">
        <v>44332.633483796293</v>
      </c>
      <c r="D52" s="136" t="s">
        <v>2474</v>
      </c>
      <c r="E52" s="124">
        <v>134</v>
      </c>
      <c r="F52" s="148" t="str">
        <f>VLOOKUP(E52,VIP!$A$2:$O13101,2,0)</f>
        <v>DRBR134</v>
      </c>
      <c r="G52" s="134" t="str">
        <f>VLOOKUP(E52,'LISTADO ATM'!$A$2:$B$897,2,0)</f>
        <v xml:space="preserve">ATM Oficina San José de Ocoa </v>
      </c>
      <c r="H52" s="134" t="str">
        <f>VLOOKUP(E52,VIP!$A$2:$O17977,7,FALSE)</f>
        <v>Si</v>
      </c>
      <c r="I52" s="134" t="str">
        <f>VLOOKUP(E52,VIP!$A$2:$O9942,8,FALSE)</f>
        <v>Si</v>
      </c>
      <c r="J52" s="134" t="str">
        <f>VLOOKUP(E52,VIP!$A$2:$O9892,8,FALSE)</f>
        <v>Si</v>
      </c>
      <c r="K52" s="134" t="str">
        <f>VLOOKUP(E52,VIP!$A$2:$O13466,6,0)</f>
        <v>SI</v>
      </c>
      <c r="L52" s="125" t="s">
        <v>2460</v>
      </c>
      <c r="M52" s="146" t="s">
        <v>2585</v>
      </c>
      <c r="N52" s="146" t="s">
        <v>2587</v>
      </c>
      <c r="O52" s="134" t="s">
        <v>2588</v>
      </c>
      <c r="P52" s="146"/>
      <c r="Q52" s="157" t="s">
        <v>2460</v>
      </c>
    </row>
    <row r="53" spans="1:17" ht="18" x14ac:dyDescent="0.25">
      <c r="A53" s="134" t="str">
        <f>VLOOKUP(E53,'LISTADO ATM'!$A$2:$C$898,3,0)</f>
        <v>DISTRITO NACIONAL</v>
      </c>
      <c r="B53" s="129">
        <v>3335888145</v>
      </c>
      <c r="C53" s="136">
        <v>44332.632361111115</v>
      </c>
      <c r="D53" s="136" t="s">
        <v>2474</v>
      </c>
      <c r="E53" s="124">
        <v>453</v>
      </c>
      <c r="F53" s="148" t="str">
        <f>VLOOKUP(E53,VIP!$A$2:$O13102,2,0)</f>
        <v>DRBR453</v>
      </c>
      <c r="G53" s="134" t="str">
        <f>VLOOKUP(E53,'LISTADO ATM'!$A$2:$B$897,2,0)</f>
        <v xml:space="preserve">ATM Autobanco Sarasota II </v>
      </c>
      <c r="H53" s="134" t="str">
        <f>VLOOKUP(E53,VIP!$A$2:$O17978,7,FALSE)</f>
        <v>Si</v>
      </c>
      <c r="I53" s="134" t="str">
        <f>VLOOKUP(E53,VIP!$A$2:$O9943,8,FALSE)</f>
        <v>Si</v>
      </c>
      <c r="J53" s="134" t="str">
        <f>VLOOKUP(E53,VIP!$A$2:$O9893,8,FALSE)</f>
        <v>Si</v>
      </c>
      <c r="K53" s="134" t="str">
        <f>VLOOKUP(E53,VIP!$A$2:$O13467,6,0)</f>
        <v>SI</v>
      </c>
      <c r="L53" s="125" t="s">
        <v>2460</v>
      </c>
      <c r="M53" s="146" t="s">
        <v>2585</v>
      </c>
      <c r="N53" s="146" t="s">
        <v>2587</v>
      </c>
      <c r="O53" s="134" t="s">
        <v>2588</v>
      </c>
      <c r="P53" s="146"/>
      <c r="Q53" s="157" t="s">
        <v>2460</v>
      </c>
    </row>
    <row r="54" spans="1:17" ht="18" x14ac:dyDescent="0.25">
      <c r="A54" s="134" t="str">
        <f>VLOOKUP(E54,'LISTADO ATM'!$A$2:$C$898,3,0)</f>
        <v>DISTRITO NACIONAL</v>
      </c>
      <c r="B54" s="129">
        <v>3335888144</v>
      </c>
      <c r="C54" s="136">
        <v>44332.631747685184</v>
      </c>
      <c r="D54" s="136" t="s">
        <v>2474</v>
      </c>
      <c r="E54" s="124">
        <v>87</v>
      </c>
      <c r="F54" s="148" t="str">
        <f>VLOOKUP(E54,VIP!$A$2:$O13103,2,0)</f>
        <v>DRBR087</v>
      </c>
      <c r="G54" s="134" t="str">
        <f>VLOOKUP(E54,'LISTADO ATM'!$A$2:$B$897,2,0)</f>
        <v xml:space="preserve">ATM Autoservicio Sarasota </v>
      </c>
      <c r="H54" s="134" t="str">
        <f>VLOOKUP(E54,VIP!$A$2:$O17979,7,FALSE)</f>
        <v>Si</v>
      </c>
      <c r="I54" s="134" t="str">
        <f>VLOOKUP(E54,VIP!$A$2:$O9944,8,FALSE)</f>
        <v>Si</v>
      </c>
      <c r="J54" s="134" t="str">
        <f>VLOOKUP(E54,VIP!$A$2:$O9894,8,FALSE)</f>
        <v>Si</v>
      </c>
      <c r="K54" s="134" t="str">
        <f>VLOOKUP(E54,VIP!$A$2:$O13468,6,0)</f>
        <v>NO</v>
      </c>
      <c r="L54" s="125" t="s">
        <v>2460</v>
      </c>
      <c r="M54" s="146" t="s">
        <v>2585</v>
      </c>
      <c r="N54" s="146" t="s">
        <v>2587</v>
      </c>
      <c r="O54" s="134" t="s">
        <v>2588</v>
      </c>
      <c r="P54" s="146"/>
      <c r="Q54" s="157" t="s">
        <v>2460</v>
      </c>
    </row>
    <row r="55" spans="1:17" ht="18" x14ac:dyDescent="0.25">
      <c r="A55" s="134" t="str">
        <f>VLOOKUP(E55,'LISTADO ATM'!$A$2:$C$898,3,0)</f>
        <v>DISTRITO NACIONAL</v>
      </c>
      <c r="B55" s="129">
        <v>3335888143</v>
      </c>
      <c r="C55" s="136">
        <v>44332.631238425929</v>
      </c>
      <c r="D55" s="136" t="s">
        <v>2474</v>
      </c>
      <c r="E55" s="124">
        <v>476</v>
      </c>
      <c r="F55" s="148" t="str">
        <f>VLOOKUP(E55,VIP!$A$2:$O13104,2,0)</f>
        <v>DRBR476</v>
      </c>
      <c r="G55" s="134" t="str">
        <f>VLOOKUP(E55,'LISTADO ATM'!$A$2:$B$897,2,0)</f>
        <v xml:space="preserve">ATM Multicentro La Sirena Las Caobas </v>
      </c>
      <c r="H55" s="134" t="str">
        <f>VLOOKUP(E55,VIP!$A$2:$O17980,7,FALSE)</f>
        <v>Si</v>
      </c>
      <c r="I55" s="134" t="str">
        <f>VLOOKUP(E55,VIP!$A$2:$O9945,8,FALSE)</f>
        <v>Si</v>
      </c>
      <c r="J55" s="134" t="str">
        <f>VLOOKUP(E55,VIP!$A$2:$O9895,8,FALSE)</f>
        <v>Si</v>
      </c>
      <c r="K55" s="134" t="str">
        <f>VLOOKUP(E55,VIP!$A$2:$O13469,6,0)</f>
        <v>SI</v>
      </c>
      <c r="L55" s="125" t="s">
        <v>2460</v>
      </c>
      <c r="M55" s="146" t="s">
        <v>2585</v>
      </c>
      <c r="N55" s="146" t="s">
        <v>2587</v>
      </c>
      <c r="O55" s="134" t="s">
        <v>2588</v>
      </c>
      <c r="P55" s="146"/>
      <c r="Q55" s="157" t="s">
        <v>2460</v>
      </c>
    </row>
    <row r="56" spans="1:17" ht="18" x14ac:dyDescent="0.25">
      <c r="A56" s="134" t="str">
        <f>VLOOKUP(E56,'LISTADO ATM'!$A$2:$C$898,3,0)</f>
        <v>NORTE</v>
      </c>
      <c r="B56" s="129" t="s">
        <v>2592</v>
      </c>
      <c r="C56" s="136">
        <v>44332.622372685182</v>
      </c>
      <c r="D56" s="136" t="s">
        <v>2474</v>
      </c>
      <c r="E56" s="124">
        <v>774</v>
      </c>
      <c r="F56" s="148" t="str">
        <f>VLOOKUP(E56,VIP!$A$2:$O13082,2,0)</f>
        <v>DRBR061</v>
      </c>
      <c r="G56" s="134" t="str">
        <f>VLOOKUP(E56,'LISTADO ATM'!$A$2:$B$897,2,0)</f>
        <v xml:space="preserve">ATM Oficina Montecristi </v>
      </c>
      <c r="H56" s="134" t="str">
        <f>VLOOKUP(E56,VIP!$A$2:$O17958,7,FALSE)</f>
        <v>Si</v>
      </c>
      <c r="I56" s="134" t="str">
        <f>VLOOKUP(E56,VIP!$A$2:$O9923,8,FALSE)</f>
        <v>Si</v>
      </c>
      <c r="J56" s="134" t="str">
        <f>VLOOKUP(E56,VIP!$A$2:$O9873,8,FALSE)</f>
        <v>Si</v>
      </c>
      <c r="K56" s="134" t="str">
        <f>VLOOKUP(E56,VIP!$A$2:$O13447,6,0)</f>
        <v>NO</v>
      </c>
      <c r="L56" s="125" t="s">
        <v>2577</v>
      </c>
      <c r="M56" s="135" t="s">
        <v>2448</v>
      </c>
      <c r="N56" s="135" t="s">
        <v>2455</v>
      </c>
      <c r="O56" s="134" t="s">
        <v>2475</v>
      </c>
      <c r="P56" s="146"/>
      <c r="Q56" s="145" t="s">
        <v>2611</v>
      </c>
    </row>
    <row r="57" spans="1:17" ht="18" x14ac:dyDescent="0.25">
      <c r="A57" s="134" t="str">
        <f>VLOOKUP(E57,'LISTADO ATM'!$A$2:$C$898,3,0)</f>
        <v>NORTE</v>
      </c>
      <c r="B57" s="129" t="s">
        <v>2593</v>
      </c>
      <c r="C57" s="136">
        <v>44332.621215277781</v>
      </c>
      <c r="D57" s="136" t="s">
        <v>2575</v>
      </c>
      <c r="E57" s="124">
        <v>291</v>
      </c>
      <c r="F57" s="149" t="str">
        <f>VLOOKUP(E57,VIP!$A$2:$O13083,2,0)</f>
        <v>DRBR291</v>
      </c>
      <c r="G57" s="134" t="str">
        <f>VLOOKUP(E57,'LISTADO ATM'!$A$2:$B$897,2,0)</f>
        <v xml:space="preserve">ATM S/M Jumbo Las Colinas </v>
      </c>
      <c r="H57" s="134" t="str">
        <f>VLOOKUP(E57,VIP!$A$2:$O17959,7,FALSE)</f>
        <v>Si</v>
      </c>
      <c r="I57" s="134" t="str">
        <f>VLOOKUP(E57,VIP!$A$2:$O9924,8,FALSE)</f>
        <v>Si</v>
      </c>
      <c r="J57" s="134" t="str">
        <f>VLOOKUP(E57,VIP!$A$2:$O9874,8,FALSE)</f>
        <v>Si</v>
      </c>
      <c r="K57" s="134" t="str">
        <f>VLOOKUP(E57,VIP!$A$2:$O13448,6,0)</f>
        <v>NO</v>
      </c>
      <c r="L57" s="125" t="s">
        <v>2577</v>
      </c>
      <c r="M57" s="135" t="s">
        <v>2448</v>
      </c>
      <c r="N57" s="135" t="s">
        <v>2455</v>
      </c>
      <c r="O57" s="134" t="s">
        <v>2576</v>
      </c>
      <c r="P57" s="146"/>
      <c r="Q57" s="145" t="s">
        <v>2611</v>
      </c>
    </row>
    <row r="58" spans="1:17" ht="18" x14ac:dyDescent="0.25">
      <c r="A58" s="134" t="str">
        <f>VLOOKUP(E58,'LISTADO ATM'!$A$2:$C$898,3,0)</f>
        <v>DISTRITO NACIONAL</v>
      </c>
      <c r="B58" s="129">
        <v>3335887383</v>
      </c>
      <c r="C58" s="136">
        <v>44330.628472222219</v>
      </c>
      <c r="D58" s="136" t="s">
        <v>2451</v>
      </c>
      <c r="E58" s="124">
        <v>793</v>
      </c>
      <c r="F58" s="149" t="str">
        <f>VLOOKUP(E58,VIP!$A$2:$O13053,2,0)</f>
        <v>DRBR793</v>
      </c>
      <c r="G58" s="134" t="str">
        <f>VLOOKUP(E58,'LISTADO ATM'!$A$2:$B$897,2,0)</f>
        <v xml:space="preserve">ATM Centro de Caja Agora Mall </v>
      </c>
      <c r="H58" s="134" t="str">
        <f>VLOOKUP(E58,VIP!$A$2:$O17929,7,FALSE)</f>
        <v>Si</v>
      </c>
      <c r="I58" s="134" t="str">
        <f>VLOOKUP(E58,VIP!$A$2:$O9894,8,FALSE)</f>
        <v>Si</v>
      </c>
      <c r="J58" s="134" t="str">
        <f>VLOOKUP(E58,VIP!$A$2:$O9844,8,FALSE)</f>
        <v>Si</v>
      </c>
      <c r="K58" s="134" t="str">
        <f>VLOOKUP(E58,VIP!$A$2:$O13418,6,0)</f>
        <v>NO</v>
      </c>
      <c r="L58" s="125" t="s">
        <v>2577</v>
      </c>
      <c r="M58" s="135" t="s">
        <v>2448</v>
      </c>
      <c r="N58" s="135" t="s">
        <v>2455</v>
      </c>
      <c r="O58" s="134" t="s">
        <v>2456</v>
      </c>
      <c r="P58" s="137"/>
      <c r="Q58" s="135" t="s">
        <v>2577</v>
      </c>
    </row>
    <row r="59" spans="1:17" ht="18" x14ac:dyDescent="0.25">
      <c r="A59" s="134" t="str">
        <f>VLOOKUP(E59,'LISTADO ATM'!$A$2:$C$898,3,0)</f>
        <v>DISTRITO NACIONAL</v>
      </c>
      <c r="B59" s="129">
        <v>3335887723</v>
      </c>
      <c r="C59" s="136">
        <v>44331.023854166669</v>
      </c>
      <c r="D59" s="136" t="s">
        <v>2474</v>
      </c>
      <c r="E59" s="124">
        <v>231</v>
      </c>
      <c r="F59" s="149" t="str">
        <f>VLOOKUP(E59,VIP!$A$2:$O13061,2,0)</f>
        <v>DRBR231</v>
      </c>
      <c r="G59" s="134" t="str">
        <f>VLOOKUP(E59,'LISTADO ATM'!$A$2:$B$897,2,0)</f>
        <v xml:space="preserve">ATM Oficina Zona Oriental </v>
      </c>
      <c r="H59" s="134" t="str">
        <f>VLOOKUP(E59,VIP!$A$2:$O17937,7,FALSE)</f>
        <v>Si</v>
      </c>
      <c r="I59" s="134" t="str">
        <f>VLOOKUP(E59,VIP!$A$2:$O9902,8,FALSE)</f>
        <v>Si</v>
      </c>
      <c r="J59" s="134" t="str">
        <f>VLOOKUP(E59,VIP!$A$2:$O9852,8,FALSE)</f>
        <v>Si</v>
      </c>
      <c r="K59" s="134" t="str">
        <f>VLOOKUP(E59,VIP!$A$2:$O13426,6,0)</f>
        <v>SI</v>
      </c>
      <c r="L59" s="125" t="s">
        <v>2577</v>
      </c>
      <c r="M59" s="135" t="s">
        <v>2448</v>
      </c>
      <c r="N59" s="135" t="s">
        <v>2455</v>
      </c>
      <c r="O59" s="134" t="s">
        <v>2475</v>
      </c>
      <c r="P59" s="137"/>
      <c r="Q59" s="135" t="s">
        <v>2577</v>
      </c>
    </row>
    <row r="60" spans="1:17" ht="18" x14ac:dyDescent="0.25">
      <c r="A60" s="134" t="str">
        <f>VLOOKUP(E60,'LISTADO ATM'!$A$2:$C$898,3,0)</f>
        <v>SUR</v>
      </c>
      <c r="B60" s="129">
        <v>3335887727</v>
      </c>
      <c r="C60" s="136">
        <v>44331.061585648145</v>
      </c>
      <c r="D60" s="136" t="s">
        <v>2451</v>
      </c>
      <c r="E60" s="124">
        <v>44</v>
      </c>
      <c r="F60" s="149" t="str">
        <f>VLOOKUP(E60,VIP!$A$2:$O13057,2,0)</f>
        <v>DRBR044</v>
      </c>
      <c r="G60" s="134" t="str">
        <f>VLOOKUP(E60,'LISTADO ATM'!$A$2:$B$897,2,0)</f>
        <v xml:space="preserve">ATM Oficina Pedernales </v>
      </c>
      <c r="H60" s="134" t="str">
        <f>VLOOKUP(E60,VIP!$A$2:$O17933,7,FALSE)</f>
        <v>Si</v>
      </c>
      <c r="I60" s="134" t="str">
        <f>VLOOKUP(E60,VIP!$A$2:$O9898,8,FALSE)</f>
        <v>Si</v>
      </c>
      <c r="J60" s="134" t="str">
        <f>VLOOKUP(E60,VIP!$A$2:$O9848,8,FALSE)</f>
        <v>Si</v>
      </c>
      <c r="K60" s="134" t="str">
        <f>VLOOKUP(E60,VIP!$A$2:$O13422,6,0)</f>
        <v>SI</v>
      </c>
      <c r="L60" s="125" t="s">
        <v>2577</v>
      </c>
      <c r="M60" s="135" t="s">
        <v>2448</v>
      </c>
      <c r="N60" s="135" t="s">
        <v>2455</v>
      </c>
      <c r="O60" s="134" t="s">
        <v>2456</v>
      </c>
      <c r="P60" s="137"/>
      <c r="Q60" s="135" t="s">
        <v>2577</v>
      </c>
    </row>
    <row r="61" spans="1:17" ht="18" x14ac:dyDescent="0.25">
      <c r="A61" s="134" t="str">
        <f>VLOOKUP(E61,'LISTADO ATM'!$A$2:$C$898,3,0)</f>
        <v>ESTE</v>
      </c>
      <c r="B61" s="129">
        <v>3335888014</v>
      </c>
      <c r="C61" s="136">
        <v>44331.73982638889</v>
      </c>
      <c r="D61" s="136" t="s">
        <v>2451</v>
      </c>
      <c r="E61" s="124">
        <v>429</v>
      </c>
      <c r="F61" s="149" t="str">
        <f>VLOOKUP(E61,VIP!$A$2:$O13091,2,0)</f>
        <v>DRBR429</v>
      </c>
      <c r="G61" s="134" t="str">
        <f>VLOOKUP(E61,'LISTADO ATM'!$A$2:$B$897,2,0)</f>
        <v xml:space="preserve">ATM Oficina Jumbo La Romana </v>
      </c>
      <c r="H61" s="134" t="str">
        <f>VLOOKUP(E61,VIP!$A$2:$O17967,7,FALSE)</f>
        <v>Si</v>
      </c>
      <c r="I61" s="134" t="str">
        <f>VLOOKUP(E61,VIP!$A$2:$O9932,8,FALSE)</f>
        <v>Si</v>
      </c>
      <c r="J61" s="134" t="str">
        <f>VLOOKUP(E61,VIP!$A$2:$O9882,8,FALSE)</f>
        <v>Si</v>
      </c>
      <c r="K61" s="134" t="str">
        <f>VLOOKUP(E61,VIP!$A$2:$O13456,6,0)</f>
        <v>NO</v>
      </c>
      <c r="L61" s="125" t="s">
        <v>2577</v>
      </c>
      <c r="M61" s="135" t="s">
        <v>2448</v>
      </c>
      <c r="N61" s="135" t="s">
        <v>2455</v>
      </c>
      <c r="O61" s="134" t="s">
        <v>2456</v>
      </c>
      <c r="P61" s="146"/>
      <c r="Q61" s="135" t="s">
        <v>2577</v>
      </c>
    </row>
    <row r="62" spans="1:17" ht="18" x14ac:dyDescent="0.25">
      <c r="A62" s="134" t="str">
        <f>VLOOKUP(E62,'LISTADO ATM'!$A$2:$C$898,3,0)</f>
        <v>NORTE</v>
      </c>
      <c r="B62" s="129">
        <v>3335888024</v>
      </c>
      <c r="C62" s="136">
        <v>44331.786215277774</v>
      </c>
      <c r="D62" s="136" t="s">
        <v>2474</v>
      </c>
      <c r="E62" s="124">
        <v>307</v>
      </c>
      <c r="F62" s="149" t="str">
        <f>VLOOKUP(E62,VIP!$A$2:$O13081,2,0)</f>
        <v>DRBR307</v>
      </c>
      <c r="G62" s="134" t="str">
        <f>VLOOKUP(E62,'LISTADO ATM'!$A$2:$B$897,2,0)</f>
        <v>ATM Oficina Nagua II</v>
      </c>
      <c r="H62" s="134" t="str">
        <f>VLOOKUP(E62,VIP!$A$2:$O17957,7,FALSE)</f>
        <v>Si</v>
      </c>
      <c r="I62" s="134" t="str">
        <f>VLOOKUP(E62,VIP!$A$2:$O9922,8,FALSE)</f>
        <v>Si</v>
      </c>
      <c r="J62" s="134" t="str">
        <f>VLOOKUP(E62,VIP!$A$2:$O9872,8,FALSE)</f>
        <v>Si</v>
      </c>
      <c r="K62" s="134" t="str">
        <f>VLOOKUP(E62,VIP!$A$2:$O13446,6,0)</f>
        <v>SI</v>
      </c>
      <c r="L62" s="125" t="s">
        <v>2577</v>
      </c>
      <c r="M62" s="135" t="s">
        <v>2448</v>
      </c>
      <c r="N62" s="135" t="s">
        <v>2455</v>
      </c>
      <c r="O62" s="134" t="s">
        <v>2475</v>
      </c>
      <c r="P62" s="146"/>
      <c r="Q62" s="135" t="s">
        <v>2577</v>
      </c>
    </row>
    <row r="63" spans="1:17" ht="18" x14ac:dyDescent="0.25">
      <c r="A63" s="134" t="str">
        <f>VLOOKUP(E63,'LISTADO ATM'!$A$2:$C$898,3,0)</f>
        <v>NORTE</v>
      </c>
      <c r="B63" s="129">
        <v>3335888017</v>
      </c>
      <c r="C63" s="136">
        <v>44331.752245370371</v>
      </c>
      <c r="D63" s="136" t="s">
        <v>2474</v>
      </c>
      <c r="E63" s="124">
        <v>937</v>
      </c>
      <c r="F63" s="149" t="str">
        <f>VLOOKUP(E63,VIP!$A$2:$O13088,2,0)</f>
        <v>DRBR937</v>
      </c>
      <c r="G63" s="134" t="str">
        <f>VLOOKUP(E63,'LISTADO ATM'!$A$2:$B$897,2,0)</f>
        <v xml:space="preserve">ATM Autobanco Oficina La Vega II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56" t="s">
        <v>2582</v>
      </c>
      <c r="M63" s="146" t="s">
        <v>2585</v>
      </c>
      <c r="N63" s="146" t="s">
        <v>2587</v>
      </c>
      <c r="O63" s="134" t="s">
        <v>2475</v>
      </c>
      <c r="P63" s="146"/>
      <c r="Q63" s="157">
        <v>44332.53125</v>
      </c>
    </row>
    <row r="64" spans="1:17" ht="18" x14ac:dyDescent="0.25">
      <c r="A64" s="134" t="str">
        <f>VLOOKUP(E64,'LISTADO ATM'!$A$2:$C$898,3,0)</f>
        <v>DISTRITO NACIONAL</v>
      </c>
      <c r="B64" s="129">
        <v>3335888048</v>
      </c>
      <c r="C64" s="136">
        <v>44331.945601851854</v>
      </c>
      <c r="D64" s="136" t="s">
        <v>2451</v>
      </c>
      <c r="E64" s="124">
        <v>967</v>
      </c>
      <c r="F64" s="149" t="str">
        <f>VLOOKUP(E64,VIP!$A$2:$O13079,2,0)</f>
        <v>DRBR967</v>
      </c>
      <c r="G64" s="134" t="str">
        <f>VLOOKUP(E64,'LISTADO ATM'!$A$2:$B$897,2,0)</f>
        <v xml:space="preserve">ATM UNP Hiper Olé Autopista Duarte </v>
      </c>
      <c r="H64" s="134" t="str">
        <f>VLOOKUP(E64,VIP!$A$2:$O17955,7,FALSE)</f>
        <v>Si</v>
      </c>
      <c r="I64" s="134" t="str">
        <f>VLOOKUP(E64,VIP!$A$2:$O9920,8,FALSE)</f>
        <v>Si</v>
      </c>
      <c r="J64" s="134" t="str">
        <f>VLOOKUP(E64,VIP!$A$2:$O9870,8,FALSE)</f>
        <v>Si</v>
      </c>
      <c r="K64" s="134" t="str">
        <f>VLOOKUP(E64,VIP!$A$2:$O13444,6,0)</f>
        <v>NO</v>
      </c>
      <c r="L64" s="156" t="s">
        <v>2582</v>
      </c>
      <c r="M64" s="146" t="s">
        <v>2585</v>
      </c>
      <c r="N64" s="135" t="s">
        <v>2455</v>
      </c>
      <c r="O64" s="134" t="s">
        <v>2456</v>
      </c>
      <c r="P64" s="146"/>
      <c r="Q64" s="157">
        <v>44332.532638888886</v>
      </c>
    </row>
    <row r="65" spans="1:17" ht="18" x14ac:dyDescent="0.25">
      <c r="A65" s="134" t="str">
        <f>VLOOKUP(E65,'LISTADO ATM'!$A$2:$C$898,3,0)</f>
        <v>ESTE</v>
      </c>
      <c r="B65" s="129" t="s">
        <v>2602</v>
      </c>
      <c r="C65" s="136">
        <v>44332.611354166664</v>
      </c>
      <c r="D65" s="136" t="s">
        <v>2474</v>
      </c>
      <c r="E65" s="124">
        <v>912</v>
      </c>
      <c r="F65" s="149" t="str">
        <f>VLOOKUP(E65,VIP!$A$2:$O13092,2,0)</f>
        <v>DRBR973</v>
      </c>
      <c r="G65" s="134" t="str">
        <f>VLOOKUP(E65,'LISTADO ATM'!$A$2:$B$897,2,0)</f>
        <v xml:space="preserve">ATM Oficina San Pedro II </v>
      </c>
      <c r="H65" s="134" t="str">
        <f>VLOOKUP(E65,VIP!$A$2:$O17968,7,FALSE)</f>
        <v>Si</v>
      </c>
      <c r="I65" s="134" t="str">
        <f>VLOOKUP(E65,VIP!$A$2:$O9933,8,FALSE)</f>
        <v>Si</v>
      </c>
      <c r="J65" s="134" t="str">
        <f>VLOOKUP(E65,VIP!$A$2:$O9883,8,FALSE)</f>
        <v>Si</v>
      </c>
      <c r="K65" s="134" t="str">
        <f>VLOOKUP(E65,VIP!$A$2:$O13457,6,0)</f>
        <v>SI</v>
      </c>
      <c r="L65" s="156" t="s">
        <v>2582</v>
      </c>
      <c r="M65" s="135" t="s">
        <v>2448</v>
      </c>
      <c r="N65" s="135" t="s">
        <v>2455</v>
      </c>
      <c r="O65" s="134" t="s">
        <v>2475</v>
      </c>
      <c r="P65" s="146"/>
      <c r="Q65" s="145" t="s">
        <v>2572</v>
      </c>
    </row>
    <row r="66" spans="1:17" ht="18" x14ac:dyDescent="0.25">
      <c r="A66" s="134" t="str">
        <f>VLOOKUP(E66,'LISTADO ATM'!$A$2:$C$898,3,0)</f>
        <v>ESTE</v>
      </c>
      <c r="B66" s="129">
        <v>3335887914</v>
      </c>
      <c r="C66" s="136">
        <v>44331.506863425922</v>
      </c>
      <c r="D66" s="136" t="s">
        <v>2474</v>
      </c>
      <c r="E66" s="124">
        <v>630</v>
      </c>
      <c r="F66" s="149" t="str">
        <f>VLOOKUP(E66,VIP!$A$2:$O13099,2,0)</f>
        <v>DRBR112</v>
      </c>
      <c r="G66" s="134" t="str">
        <f>VLOOKUP(E66,'LISTADO ATM'!$A$2:$B$897,2,0)</f>
        <v xml:space="preserve">ATM Oficina Plaza Zaglul (SPM) </v>
      </c>
      <c r="H66" s="134" t="str">
        <f>VLOOKUP(E66,VIP!$A$2:$O17975,7,FALSE)</f>
        <v>Si</v>
      </c>
      <c r="I66" s="134" t="str">
        <f>VLOOKUP(E66,VIP!$A$2:$O9940,8,FALSE)</f>
        <v>Si</v>
      </c>
      <c r="J66" s="134" t="str">
        <f>VLOOKUP(E66,VIP!$A$2:$O9890,8,FALSE)</f>
        <v>Si</v>
      </c>
      <c r="K66" s="134" t="str">
        <f>VLOOKUP(E66,VIP!$A$2:$O13464,6,0)</f>
        <v>NO</v>
      </c>
      <c r="L66" s="156" t="s">
        <v>2582</v>
      </c>
      <c r="M66" s="135" t="s">
        <v>2448</v>
      </c>
      <c r="N66" s="135" t="s">
        <v>2455</v>
      </c>
      <c r="O66" s="134" t="s">
        <v>2475</v>
      </c>
      <c r="P66" s="146"/>
      <c r="Q66" s="135" t="s">
        <v>2572</v>
      </c>
    </row>
    <row r="67" spans="1:17" ht="18" x14ac:dyDescent="0.25">
      <c r="A67" s="134" t="str">
        <f>VLOOKUP(E67,'LISTADO ATM'!$A$2:$C$898,3,0)</f>
        <v>ESTE</v>
      </c>
      <c r="B67" s="129">
        <v>3335888020</v>
      </c>
      <c r="C67" s="136">
        <v>44331.771226851852</v>
      </c>
      <c r="D67" s="136" t="s">
        <v>2451</v>
      </c>
      <c r="E67" s="124">
        <v>385</v>
      </c>
      <c r="F67" s="149" t="str">
        <f>VLOOKUP(E67,VIP!$A$2:$O13085,2,0)</f>
        <v>DRBR385</v>
      </c>
      <c r="G67" s="134" t="str">
        <f>VLOOKUP(E67,'LISTADO ATM'!$A$2:$B$897,2,0)</f>
        <v xml:space="preserve">ATM Plaza Verón I </v>
      </c>
      <c r="H67" s="134" t="str">
        <f>VLOOKUP(E67,VIP!$A$2:$O17961,7,FALSE)</f>
        <v>Si</v>
      </c>
      <c r="I67" s="134" t="str">
        <f>VLOOKUP(E67,VIP!$A$2:$O9926,8,FALSE)</f>
        <v>Si</v>
      </c>
      <c r="J67" s="134" t="str">
        <f>VLOOKUP(E67,VIP!$A$2:$O9876,8,FALSE)</f>
        <v>Si</v>
      </c>
      <c r="K67" s="134" t="str">
        <f>VLOOKUP(E67,VIP!$A$2:$O13450,6,0)</f>
        <v>NO</v>
      </c>
      <c r="L67" s="156" t="s">
        <v>2582</v>
      </c>
      <c r="M67" s="135" t="s">
        <v>2448</v>
      </c>
      <c r="N67" s="135" t="s">
        <v>2455</v>
      </c>
      <c r="O67" s="134" t="s">
        <v>2456</v>
      </c>
      <c r="P67" s="146"/>
      <c r="Q67" s="135" t="s">
        <v>2572</v>
      </c>
    </row>
    <row r="68" spans="1:17" ht="18" x14ac:dyDescent="0.25">
      <c r="A68" s="134" t="str">
        <f>VLOOKUP(E68,'LISTADO ATM'!$A$2:$C$898,3,0)</f>
        <v>DISTRITO NACIONAL</v>
      </c>
      <c r="B68" s="129">
        <v>3335888040</v>
      </c>
      <c r="C68" s="136">
        <v>44331.923726851855</v>
      </c>
      <c r="D68" s="136" t="s">
        <v>2474</v>
      </c>
      <c r="E68" s="124">
        <v>194</v>
      </c>
      <c r="F68" s="149" t="str">
        <f>VLOOKUP(E68,VIP!$A$2:$O13087,2,0)</f>
        <v>DRBR194</v>
      </c>
      <c r="G68" s="134" t="str">
        <f>VLOOKUP(E68,'LISTADO ATM'!$A$2:$B$897,2,0)</f>
        <v xml:space="preserve">ATM UNP Pantoja </v>
      </c>
      <c r="H68" s="134" t="str">
        <f>VLOOKUP(E68,VIP!$A$2:$O17963,7,FALSE)</f>
        <v>Si</v>
      </c>
      <c r="I68" s="134" t="str">
        <f>VLOOKUP(E68,VIP!$A$2:$O9928,8,FALSE)</f>
        <v>No</v>
      </c>
      <c r="J68" s="134" t="str">
        <f>VLOOKUP(E68,VIP!$A$2:$O9878,8,FALSE)</f>
        <v>No</v>
      </c>
      <c r="K68" s="134" t="str">
        <f>VLOOKUP(E68,VIP!$A$2:$O13452,6,0)</f>
        <v>NO</v>
      </c>
      <c r="L68" s="156" t="s">
        <v>2582</v>
      </c>
      <c r="M68" s="135" t="s">
        <v>2448</v>
      </c>
      <c r="N68" s="135" t="s">
        <v>2455</v>
      </c>
      <c r="O68" s="134" t="s">
        <v>2475</v>
      </c>
      <c r="P68" s="146"/>
      <c r="Q68" s="135" t="s">
        <v>2582</v>
      </c>
    </row>
    <row r="69" spans="1:17" ht="18" x14ac:dyDescent="0.25">
      <c r="A69" s="134" t="str">
        <f>VLOOKUP(E69,'LISTADO ATM'!$A$2:$C$898,3,0)</f>
        <v>NORTE</v>
      </c>
      <c r="B69" s="129">
        <v>3335888069</v>
      </c>
      <c r="C69" s="136">
        <v>44332.399062500001</v>
      </c>
      <c r="D69" s="136" t="s">
        <v>2474</v>
      </c>
      <c r="E69" s="124">
        <v>288</v>
      </c>
      <c r="F69" s="149" t="str">
        <f>VLOOKUP(E69,VIP!$A$2:$O13091,2,0)</f>
        <v>DRBR288</v>
      </c>
      <c r="G69" s="134" t="str">
        <f>VLOOKUP(E69,'LISTADO ATM'!$A$2:$B$897,2,0)</f>
        <v xml:space="preserve">ATM Oficina Camino Real II (Puerto Plata) </v>
      </c>
      <c r="H69" s="134" t="str">
        <f>VLOOKUP(E69,VIP!$A$2:$O17967,7,FALSE)</f>
        <v>N/A</v>
      </c>
      <c r="I69" s="134" t="str">
        <f>VLOOKUP(E69,VIP!$A$2:$O9932,8,FALSE)</f>
        <v>N/A</v>
      </c>
      <c r="J69" s="134" t="str">
        <f>VLOOKUP(E69,VIP!$A$2:$O9882,8,FALSE)</f>
        <v>N/A</v>
      </c>
      <c r="K69" s="134" t="str">
        <f>VLOOKUP(E69,VIP!$A$2:$O13456,6,0)</f>
        <v>N/A</v>
      </c>
      <c r="L69" s="156" t="s">
        <v>2582</v>
      </c>
      <c r="M69" s="135" t="s">
        <v>2448</v>
      </c>
      <c r="N69" s="135" t="s">
        <v>2455</v>
      </c>
      <c r="O69" s="134" t="s">
        <v>2475</v>
      </c>
      <c r="P69" s="146"/>
      <c r="Q69" s="145" t="s">
        <v>2572</v>
      </c>
    </row>
    <row r="70" spans="1:17" ht="18" x14ac:dyDescent="0.25">
      <c r="A70" s="134" t="str">
        <f>VLOOKUP(E70,'LISTADO ATM'!$A$2:$C$898,3,0)</f>
        <v>DISTRITO NACIONAL</v>
      </c>
      <c r="B70" s="129">
        <v>3335888084</v>
      </c>
      <c r="C70" s="136">
        <v>44332.438564814816</v>
      </c>
      <c r="D70" s="136" t="s">
        <v>2474</v>
      </c>
      <c r="E70" s="124">
        <v>527</v>
      </c>
      <c r="F70" s="149" t="str">
        <f>VLOOKUP(E70,VIP!$A$2:$O13103,2,0)</f>
        <v>DRBR527</v>
      </c>
      <c r="G70" s="134" t="str">
        <f>VLOOKUP(E70,'LISTADO ATM'!$A$2:$B$897,2,0)</f>
        <v>ATM Oficina Zona Oriental II</v>
      </c>
      <c r="H70" s="134" t="str">
        <f>VLOOKUP(E70,VIP!$A$2:$O17979,7,FALSE)</f>
        <v>Si</v>
      </c>
      <c r="I70" s="134" t="str">
        <f>VLOOKUP(E70,VIP!$A$2:$O9944,8,FALSE)</f>
        <v>Si</v>
      </c>
      <c r="J70" s="134" t="str">
        <f>VLOOKUP(E70,VIP!$A$2:$O9894,8,FALSE)</f>
        <v>Si</v>
      </c>
      <c r="K70" s="134" t="str">
        <f>VLOOKUP(E70,VIP!$A$2:$O13468,6,0)</f>
        <v>SI</v>
      </c>
      <c r="L70" s="156" t="s">
        <v>2582</v>
      </c>
      <c r="M70" s="135" t="s">
        <v>2448</v>
      </c>
      <c r="N70" s="135" t="s">
        <v>2455</v>
      </c>
      <c r="O70" s="134" t="s">
        <v>2475</v>
      </c>
      <c r="P70" s="146"/>
      <c r="Q70" s="145" t="s">
        <v>2572</v>
      </c>
    </row>
    <row r="71" spans="1:17" ht="18" x14ac:dyDescent="0.25">
      <c r="A71" s="134" t="str">
        <f>VLOOKUP(E71,'LISTADO ATM'!$A$2:$C$898,3,0)</f>
        <v>NORTE</v>
      </c>
      <c r="B71" s="129">
        <v>3335887989</v>
      </c>
      <c r="C71" s="136">
        <v>44331.638240740744</v>
      </c>
      <c r="D71" s="136" t="s">
        <v>2575</v>
      </c>
      <c r="E71" s="124">
        <v>799</v>
      </c>
      <c r="F71" s="149" t="str">
        <f>VLOOKUP(E71,VIP!$A$2:$O13078,2,0)</f>
        <v>DRBR799</v>
      </c>
      <c r="G71" s="134" t="str">
        <f>VLOOKUP(E71,'LISTADO ATM'!$A$2:$B$897,2,0)</f>
        <v xml:space="preserve">ATM Clínica Corominas (Santiago) </v>
      </c>
      <c r="H71" s="134" t="str">
        <f>VLOOKUP(E71,VIP!$A$2:$O17954,7,FALSE)</f>
        <v>Si</v>
      </c>
      <c r="I71" s="134" t="str">
        <f>VLOOKUP(E71,VIP!$A$2:$O9919,8,FALSE)</f>
        <v>Si</v>
      </c>
      <c r="J71" s="134" t="str">
        <f>VLOOKUP(E71,VIP!$A$2:$O9869,8,FALSE)</f>
        <v>Si</v>
      </c>
      <c r="K71" s="134" t="str">
        <f>VLOOKUP(E71,VIP!$A$2:$O13443,6,0)</f>
        <v>NO</v>
      </c>
      <c r="L71" s="125" t="s">
        <v>2580</v>
      </c>
      <c r="M71" s="146" t="s">
        <v>2585</v>
      </c>
      <c r="N71" s="135" t="s">
        <v>2455</v>
      </c>
      <c r="O71" s="134" t="s">
        <v>2576</v>
      </c>
      <c r="P71" s="146"/>
      <c r="Q71" s="157">
        <v>44332.532638888886</v>
      </c>
    </row>
    <row r="72" spans="1:17" ht="18" x14ac:dyDescent="0.25">
      <c r="A72" s="134" t="str">
        <f>VLOOKUP(E72,'LISTADO ATM'!$A$2:$C$898,3,0)</f>
        <v>DISTRITO NACIONAL</v>
      </c>
      <c r="B72" s="129">
        <v>3335888052</v>
      </c>
      <c r="C72" s="136">
        <v>44332.235925925925</v>
      </c>
      <c r="D72" s="136" t="s">
        <v>2451</v>
      </c>
      <c r="E72" s="124">
        <v>487</v>
      </c>
      <c r="F72" s="149" t="str">
        <f>VLOOKUP(E72,VIP!$A$2:$O13080,2,0)</f>
        <v>DRBR487</v>
      </c>
      <c r="G72" s="134" t="str">
        <f>VLOOKUP(E72,'LISTADO ATM'!$A$2:$B$897,2,0)</f>
        <v xml:space="preserve">ATM Olé Hainamosa </v>
      </c>
      <c r="H72" s="134" t="str">
        <f>VLOOKUP(E72,VIP!$A$2:$O17956,7,FALSE)</f>
        <v>Si</v>
      </c>
      <c r="I72" s="134" t="str">
        <f>VLOOKUP(E72,VIP!$A$2:$O9921,8,FALSE)</f>
        <v>Si</v>
      </c>
      <c r="J72" s="134" t="str">
        <f>VLOOKUP(E72,VIP!$A$2:$O9871,8,FALSE)</f>
        <v>Si</v>
      </c>
      <c r="K72" s="134" t="str">
        <f>VLOOKUP(E72,VIP!$A$2:$O13445,6,0)</f>
        <v>SI</v>
      </c>
      <c r="L72" s="125" t="s">
        <v>2580</v>
      </c>
      <c r="M72" s="146" t="s">
        <v>2585</v>
      </c>
      <c r="N72" s="135" t="s">
        <v>2455</v>
      </c>
      <c r="O72" s="134" t="s">
        <v>2456</v>
      </c>
      <c r="P72" s="146"/>
      <c r="Q72" s="157">
        <v>44332.587500000001</v>
      </c>
    </row>
    <row r="73" spans="1:17" ht="18" x14ac:dyDescent="0.25">
      <c r="A73" s="134" t="str">
        <f>VLOOKUP(E73,'LISTADO ATM'!$A$2:$C$898,3,0)</f>
        <v>SUR</v>
      </c>
      <c r="B73" s="129" t="s">
        <v>2599</v>
      </c>
      <c r="C73" s="136">
        <v>44332.616018518522</v>
      </c>
      <c r="D73" s="136" t="s">
        <v>2474</v>
      </c>
      <c r="E73" s="124">
        <v>766</v>
      </c>
      <c r="F73" s="149" t="str">
        <f>VLOOKUP(E73,VIP!$A$2:$O13089,2,0)</f>
        <v>DRBR440</v>
      </c>
      <c r="G73" s="134" t="str">
        <f>VLOOKUP(E73,'LISTADO ATM'!$A$2:$B$897,2,0)</f>
        <v xml:space="preserve">ATM Oficina Azua II </v>
      </c>
      <c r="H73" s="134" t="str">
        <f>VLOOKUP(E73,VIP!$A$2:$O17965,7,FALSE)</f>
        <v>Si</v>
      </c>
      <c r="I73" s="134" t="str">
        <f>VLOOKUP(E73,VIP!$A$2:$O9930,8,FALSE)</f>
        <v>Si</v>
      </c>
      <c r="J73" s="134" t="str">
        <f>VLOOKUP(E73,VIP!$A$2:$O9880,8,FALSE)</f>
        <v>Si</v>
      </c>
      <c r="K73" s="134" t="str">
        <f>VLOOKUP(E73,VIP!$A$2:$O13454,6,0)</f>
        <v>SI</v>
      </c>
      <c r="L73" s="125" t="s">
        <v>2580</v>
      </c>
      <c r="M73" s="135" t="s">
        <v>2448</v>
      </c>
      <c r="N73" s="135" t="s">
        <v>2455</v>
      </c>
      <c r="O73" s="134" t="s">
        <v>2475</v>
      </c>
      <c r="P73" s="146"/>
      <c r="Q73" s="145" t="s">
        <v>2612</v>
      </c>
    </row>
    <row r="74" spans="1:17" ht="18" x14ac:dyDescent="0.25">
      <c r="A74" s="134" t="str">
        <f>VLOOKUP(E74,'LISTADO ATM'!$A$2:$C$898,3,0)</f>
        <v>DISTRITO NACIONAL</v>
      </c>
      <c r="B74" s="129" t="s">
        <v>2600</v>
      </c>
      <c r="C74" s="136">
        <v>44332.614502314813</v>
      </c>
      <c r="D74" s="136" t="s">
        <v>2451</v>
      </c>
      <c r="E74" s="124">
        <v>577</v>
      </c>
      <c r="F74" s="149" t="str">
        <f>VLOOKUP(E74,VIP!$A$2:$O13090,2,0)</f>
        <v>DRBR173</v>
      </c>
      <c r="G74" s="134" t="str">
        <f>VLOOKUP(E74,'LISTADO ATM'!$A$2:$B$897,2,0)</f>
        <v xml:space="preserve">ATM Olé Ave. Duarte </v>
      </c>
      <c r="H74" s="134" t="str">
        <f>VLOOKUP(E74,VIP!$A$2:$O17966,7,FALSE)</f>
        <v>Si</v>
      </c>
      <c r="I74" s="134" t="str">
        <f>VLOOKUP(E74,VIP!$A$2:$O9931,8,FALSE)</f>
        <v>Si</v>
      </c>
      <c r="J74" s="134" t="str">
        <f>VLOOKUP(E74,VIP!$A$2:$O9881,8,FALSE)</f>
        <v>Si</v>
      </c>
      <c r="K74" s="134" t="str">
        <f>VLOOKUP(E74,VIP!$A$2:$O13455,6,0)</f>
        <v>SI</v>
      </c>
      <c r="L74" s="125" t="s">
        <v>2580</v>
      </c>
      <c r="M74" s="135" t="s">
        <v>2448</v>
      </c>
      <c r="N74" s="135" t="s">
        <v>2455</v>
      </c>
      <c r="O74" s="134" t="s">
        <v>2456</v>
      </c>
      <c r="P74" s="146"/>
      <c r="Q74" s="145" t="s">
        <v>2612</v>
      </c>
    </row>
    <row r="75" spans="1:17" ht="18" x14ac:dyDescent="0.25">
      <c r="A75" s="134" t="str">
        <f>VLOOKUP(E75,'LISTADO ATM'!$A$2:$C$898,3,0)</f>
        <v>DISTRITO NACIONAL</v>
      </c>
      <c r="B75" s="129">
        <v>3335887230</v>
      </c>
      <c r="C75" s="136">
        <v>44330.582812499997</v>
      </c>
      <c r="D75" s="136" t="s">
        <v>2451</v>
      </c>
      <c r="E75" s="124">
        <v>563</v>
      </c>
      <c r="F75" s="149" t="str">
        <f>VLOOKUP(E75,VIP!$A$2:$O13201,2,0)</f>
        <v>DRBR233</v>
      </c>
      <c r="G75" s="134" t="str">
        <f>VLOOKUP(E75,'LISTADO ATM'!$A$2:$B$897,2,0)</f>
        <v xml:space="preserve">ATM Base Aérea San Isidro </v>
      </c>
      <c r="H75" s="134" t="str">
        <f>VLOOKUP(E75,VIP!$A$2:$O18064,7,FALSE)</f>
        <v>Si</v>
      </c>
      <c r="I75" s="134" t="str">
        <f>VLOOKUP(E75,VIP!$A$2:$O10029,8,FALSE)</f>
        <v>Si</v>
      </c>
      <c r="J75" s="134" t="str">
        <f>VLOOKUP(E75,VIP!$A$2:$O9979,8,FALSE)</f>
        <v>Si</v>
      </c>
      <c r="K75" s="134" t="str">
        <f>VLOOKUP(E75,VIP!$A$2:$O13553,6,0)</f>
        <v>NO</v>
      </c>
      <c r="L75" s="125" t="s">
        <v>2580</v>
      </c>
      <c r="M75" s="135" t="s">
        <v>2448</v>
      </c>
      <c r="N75" s="135" t="s">
        <v>2455</v>
      </c>
      <c r="O75" s="134" t="s">
        <v>2456</v>
      </c>
      <c r="P75" s="137"/>
      <c r="Q75" s="145" t="s">
        <v>2444</v>
      </c>
    </row>
    <row r="76" spans="1:17" ht="18" x14ac:dyDescent="0.25">
      <c r="A76" s="134" t="str">
        <f>VLOOKUP(E76,'LISTADO ATM'!$A$2:$C$898,3,0)</f>
        <v>DISTRITO NACIONAL</v>
      </c>
      <c r="B76" s="129">
        <v>3335887726</v>
      </c>
      <c r="C76" s="136">
        <v>44331.055856481478</v>
      </c>
      <c r="D76" s="136" t="s">
        <v>2451</v>
      </c>
      <c r="E76" s="124">
        <v>938</v>
      </c>
      <c r="F76" s="149" t="str">
        <f>VLOOKUP(E76,VIP!$A$2:$O13058,2,0)</f>
        <v>DRBR938</v>
      </c>
      <c r="G76" s="134" t="str">
        <f>VLOOKUP(E76,'LISTADO ATM'!$A$2:$B$897,2,0)</f>
        <v xml:space="preserve">ATM Autobanco Oficina Filadelfia Plaza </v>
      </c>
      <c r="H76" s="134" t="str">
        <f>VLOOKUP(E76,VIP!$A$2:$O17934,7,FALSE)</f>
        <v>Si</v>
      </c>
      <c r="I76" s="134" t="str">
        <f>VLOOKUP(E76,VIP!$A$2:$O9899,8,FALSE)</f>
        <v>Si</v>
      </c>
      <c r="J76" s="134" t="str">
        <f>VLOOKUP(E76,VIP!$A$2:$O9849,8,FALSE)</f>
        <v>Si</v>
      </c>
      <c r="K76" s="134" t="str">
        <f>VLOOKUP(E76,VIP!$A$2:$O13423,6,0)</f>
        <v>NO</v>
      </c>
      <c r="L76" s="125" t="s">
        <v>2580</v>
      </c>
      <c r="M76" s="135" t="s">
        <v>2448</v>
      </c>
      <c r="N76" s="135" t="s">
        <v>2455</v>
      </c>
      <c r="O76" s="134" t="s">
        <v>2456</v>
      </c>
      <c r="P76" s="137"/>
      <c r="Q76" s="135" t="s">
        <v>2444</v>
      </c>
    </row>
    <row r="77" spans="1:17" ht="18" x14ac:dyDescent="0.25">
      <c r="A77" s="134" t="str">
        <f>VLOOKUP(E77,'LISTADO ATM'!$A$2:$C$898,3,0)</f>
        <v>ESTE</v>
      </c>
      <c r="B77" s="129">
        <v>3335887924</v>
      </c>
      <c r="C77" s="136">
        <v>44331.514004629629</v>
      </c>
      <c r="D77" s="136" t="s">
        <v>2474</v>
      </c>
      <c r="E77" s="124">
        <v>613</v>
      </c>
      <c r="F77" s="149" t="str">
        <f>VLOOKUP(E77,VIP!$A$2:$O13096,2,0)</f>
        <v>DRBR145</v>
      </c>
      <c r="G77" s="134" t="str">
        <f>VLOOKUP(E77,'LISTADO ATM'!$A$2:$B$897,2,0)</f>
        <v xml:space="preserve">ATM Almacenes Zaglul (La Altagracia) </v>
      </c>
      <c r="H77" s="134" t="str">
        <f>VLOOKUP(E77,VIP!$A$2:$O17972,7,FALSE)</f>
        <v>Si</v>
      </c>
      <c r="I77" s="134" t="str">
        <f>VLOOKUP(E77,VIP!$A$2:$O9937,8,FALSE)</f>
        <v>Si</v>
      </c>
      <c r="J77" s="134" t="str">
        <f>VLOOKUP(E77,VIP!$A$2:$O9887,8,FALSE)</f>
        <v>Si</v>
      </c>
      <c r="K77" s="134" t="str">
        <f>VLOOKUP(E77,VIP!$A$2:$O13461,6,0)</f>
        <v>NO</v>
      </c>
      <c r="L77" s="125" t="s">
        <v>2580</v>
      </c>
      <c r="M77" s="135" t="s">
        <v>2448</v>
      </c>
      <c r="N77" s="135" t="s">
        <v>2455</v>
      </c>
      <c r="O77" s="134" t="s">
        <v>2475</v>
      </c>
      <c r="P77" s="146"/>
      <c r="Q77" s="135" t="s">
        <v>2444</v>
      </c>
    </row>
    <row r="78" spans="1:17" ht="18" x14ac:dyDescent="0.25">
      <c r="A78" s="134" t="str">
        <f>VLOOKUP(E78,'LISTADO ATM'!$A$2:$C$898,3,0)</f>
        <v>DISTRITO NACIONAL</v>
      </c>
      <c r="B78" s="129">
        <v>3335887998</v>
      </c>
      <c r="C78" s="136">
        <v>44331.682523148149</v>
      </c>
      <c r="D78" s="136" t="s">
        <v>2474</v>
      </c>
      <c r="E78" s="124">
        <v>911</v>
      </c>
      <c r="F78" s="150" t="str">
        <f>VLOOKUP(E78,VIP!$A$2:$O13099,2,0)</f>
        <v>DRBR911</v>
      </c>
      <c r="G78" s="134" t="str">
        <f>VLOOKUP(E78,'LISTADO ATM'!$A$2:$B$897,2,0)</f>
        <v xml:space="preserve">ATM Oficina Venezuela II </v>
      </c>
      <c r="H78" s="134" t="str">
        <f>VLOOKUP(E78,VIP!$A$2:$O17975,7,FALSE)</f>
        <v>Si</v>
      </c>
      <c r="I78" s="134" t="str">
        <f>VLOOKUP(E78,VIP!$A$2:$O9940,8,FALSE)</f>
        <v>Si</v>
      </c>
      <c r="J78" s="134" t="str">
        <f>VLOOKUP(E78,VIP!$A$2:$O9890,8,FALSE)</f>
        <v>Si</v>
      </c>
      <c r="K78" s="134" t="str">
        <f>VLOOKUP(E78,VIP!$A$2:$O13464,6,0)</f>
        <v>SI</v>
      </c>
      <c r="L78" s="125" t="s">
        <v>2580</v>
      </c>
      <c r="M78" s="135" t="s">
        <v>2448</v>
      </c>
      <c r="N78" s="135" t="s">
        <v>2455</v>
      </c>
      <c r="O78" s="134" t="s">
        <v>2475</v>
      </c>
      <c r="P78" s="146"/>
      <c r="Q78" s="135" t="s">
        <v>2444</v>
      </c>
    </row>
    <row r="79" spans="1:17" ht="18" x14ac:dyDescent="0.25">
      <c r="A79" s="134" t="str">
        <f>VLOOKUP(E79,'LISTADO ATM'!$A$2:$C$898,3,0)</f>
        <v>DISTRITO NACIONAL</v>
      </c>
      <c r="B79" s="129">
        <v>3335888001</v>
      </c>
      <c r="C79" s="136">
        <v>44331.691203703704</v>
      </c>
      <c r="D79" s="136" t="s">
        <v>2451</v>
      </c>
      <c r="E79" s="124">
        <v>60</v>
      </c>
      <c r="F79" s="150" t="str">
        <f>VLOOKUP(E79,VIP!$A$2:$O13096,2,0)</f>
        <v>DRBR060</v>
      </c>
      <c r="G79" s="134" t="str">
        <f>VLOOKUP(E79,'LISTADO ATM'!$A$2:$B$897,2,0)</f>
        <v xml:space="preserve">ATM Autobanco 27 de Febrero </v>
      </c>
      <c r="H79" s="134" t="str">
        <f>VLOOKUP(E79,VIP!$A$2:$O17972,7,FALSE)</f>
        <v>Si</v>
      </c>
      <c r="I79" s="134" t="str">
        <f>VLOOKUP(E79,VIP!$A$2:$O9937,8,FALSE)</f>
        <v>Si</v>
      </c>
      <c r="J79" s="134" t="str">
        <f>VLOOKUP(E79,VIP!$A$2:$O9887,8,FALSE)</f>
        <v>Si</v>
      </c>
      <c r="K79" s="134" t="str">
        <f>VLOOKUP(E79,VIP!$A$2:$O13461,6,0)</f>
        <v>NO</v>
      </c>
      <c r="L79" s="125" t="s">
        <v>2580</v>
      </c>
      <c r="M79" s="135" t="s">
        <v>2448</v>
      </c>
      <c r="N79" s="135" t="s">
        <v>2455</v>
      </c>
      <c r="O79" s="134" t="s">
        <v>2456</v>
      </c>
      <c r="P79" s="146"/>
      <c r="Q79" s="135" t="s">
        <v>2444</v>
      </c>
    </row>
    <row r="80" spans="1:17" ht="18" x14ac:dyDescent="0.25">
      <c r="A80" s="134" t="str">
        <f>VLOOKUP(E80,'LISTADO ATM'!$A$2:$C$898,3,0)</f>
        <v>DISTRITO NACIONAL</v>
      </c>
      <c r="B80" s="129">
        <v>3335888003</v>
      </c>
      <c r="C80" s="136">
        <v>44331.702326388891</v>
      </c>
      <c r="D80" s="136" t="s">
        <v>2474</v>
      </c>
      <c r="E80" s="124">
        <v>160</v>
      </c>
      <c r="F80" s="150" t="str">
        <f>VLOOKUP(E80,VIP!$A$2:$O13095,2,0)</f>
        <v>DRBR160</v>
      </c>
      <c r="G80" s="134" t="str">
        <f>VLOOKUP(E80,'LISTADO ATM'!$A$2:$B$897,2,0)</f>
        <v xml:space="preserve">ATM Oficina Herrera </v>
      </c>
      <c r="H80" s="134" t="str">
        <f>VLOOKUP(E80,VIP!$A$2:$O17971,7,FALSE)</f>
        <v>Si</v>
      </c>
      <c r="I80" s="134" t="str">
        <f>VLOOKUP(E80,VIP!$A$2:$O9936,8,FALSE)</f>
        <v>Si</v>
      </c>
      <c r="J80" s="134" t="str">
        <f>VLOOKUP(E80,VIP!$A$2:$O9886,8,FALSE)</f>
        <v>Si</v>
      </c>
      <c r="K80" s="134" t="str">
        <f>VLOOKUP(E80,VIP!$A$2:$O13460,6,0)</f>
        <v>NO</v>
      </c>
      <c r="L80" s="125" t="s">
        <v>2580</v>
      </c>
      <c r="M80" s="135" t="s">
        <v>2448</v>
      </c>
      <c r="N80" s="135" t="s">
        <v>2455</v>
      </c>
      <c r="O80" s="134" t="s">
        <v>2475</v>
      </c>
      <c r="P80" s="146"/>
      <c r="Q80" s="135" t="s">
        <v>2444</v>
      </c>
    </row>
    <row r="81" spans="1:17" ht="18" x14ac:dyDescent="0.25">
      <c r="A81" s="134" t="str">
        <f>VLOOKUP(E81,'LISTADO ATM'!$A$2:$C$898,3,0)</f>
        <v>DISTRITO NACIONAL</v>
      </c>
      <c r="B81" s="129">
        <v>3335888051</v>
      </c>
      <c r="C81" s="136">
        <v>44332.234432870369</v>
      </c>
      <c r="D81" s="136" t="s">
        <v>2451</v>
      </c>
      <c r="E81" s="124">
        <v>224</v>
      </c>
      <c r="F81" s="150" t="str">
        <f>VLOOKUP(E81,VIP!$A$2:$O13081,2,0)</f>
        <v>DRBR224</v>
      </c>
      <c r="G81" s="134" t="str">
        <f>VLOOKUP(E81,'LISTADO ATM'!$A$2:$B$897,2,0)</f>
        <v xml:space="preserve">ATM S/M Nacional El Millón (Núñez de Cáceres) </v>
      </c>
      <c r="H81" s="134" t="str">
        <f>VLOOKUP(E81,VIP!$A$2:$O17957,7,FALSE)</f>
        <v>Si</v>
      </c>
      <c r="I81" s="134" t="str">
        <f>VLOOKUP(E81,VIP!$A$2:$O9922,8,FALSE)</f>
        <v>Si</v>
      </c>
      <c r="J81" s="134" t="str">
        <f>VLOOKUP(E81,VIP!$A$2:$O9872,8,FALSE)</f>
        <v>Si</v>
      </c>
      <c r="K81" s="134" t="str">
        <f>VLOOKUP(E81,VIP!$A$2:$O13446,6,0)</f>
        <v>SI</v>
      </c>
      <c r="L81" s="125" t="s">
        <v>2580</v>
      </c>
      <c r="M81" s="135" t="s">
        <v>2448</v>
      </c>
      <c r="N81" s="135" t="s">
        <v>2455</v>
      </c>
      <c r="O81" s="134" t="s">
        <v>2456</v>
      </c>
      <c r="P81" s="146"/>
      <c r="Q81" s="135" t="s">
        <v>2580</v>
      </c>
    </row>
    <row r="82" spans="1:17" ht="18" x14ac:dyDescent="0.25">
      <c r="A82" s="134" t="str">
        <f>VLOOKUP(E82,'LISTADO ATM'!$A$2:$C$898,3,0)</f>
        <v>DISTRITO NACIONAL</v>
      </c>
      <c r="B82" s="129">
        <v>3335888059</v>
      </c>
      <c r="C82" s="136">
        <v>44332.345081018517</v>
      </c>
      <c r="D82" s="136" t="s">
        <v>2451</v>
      </c>
      <c r="E82" s="124">
        <v>267</v>
      </c>
      <c r="F82" s="150" t="str">
        <f>VLOOKUP(E82,VIP!$A$2:$O13098,2,0)</f>
        <v>DRBR267</v>
      </c>
      <c r="G82" s="134" t="str">
        <f>VLOOKUP(E82,'LISTADO ATM'!$A$2:$B$897,2,0)</f>
        <v xml:space="preserve">ATM Centro de Caja México </v>
      </c>
      <c r="H82" s="134" t="str">
        <f>VLOOKUP(E82,VIP!$A$2:$O17974,7,FALSE)</f>
        <v>Si</v>
      </c>
      <c r="I82" s="134" t="str">
        <f>VLOOKUP(E82,VIP!$A$2:$O9939,8,FALSE)</f>
        <v>Si</v>
      </c>
      <c r="J82" s="134" t="str">
        <f>VLOOKUP(E82,VIP!$A$2:$O9889,8,FALSE)</f>
        <v>Si</v>
      </c>
      <c r="K82" s="134" t="str">
        <f>VLOOKUP(E82,VIP!$A$2:$O13463,6,0)</f>
        <v>NO</v>
      </c>
      <c r="L82" s="125" t="s">
        <v>2580</v>
      </c>
      <c r="M82" s="135" t="s">
        <v>2448</v>
      </c>
      <c r="N82" s="135" t="s">
        <v>2455</v>
      </c>
      <c r="O82" s="134" t="s">
        <v>2456</v>
      </c>
      <c r="P82" s="146"/>
      <c r="Q82" s="145" t="s">
        <v>2444</v>
      </c>
    </row>
    <row r="83" spans="1:17" ht="18" x14ac:dyDescent="0.25">
      <c r="A83" s="134" t="str">
        <f>VLOOKUP(E83,'LISTADO ATM'!$A$2:$C$898,3,0)</f>
        <v>SUR</v>
      </c>
      <c r="B83" s="129">
        <v>3335888073</v>
      </c>
      <c r="C83" s="136">
        <v>44332.416261574072</v>
      </c>
      <c r="D83" s="136" t="s">
        <v>2474</v>
      </c>
      <c r="E83" s="124">
        <v>537</v>
      </c>
      <c r="F83" s="150" t="str">
        <f>VLOOKUP(E83,VIP!$A$2:$O13088,2,0)</f>
        <v>DRBR537</v>
      </c>
      <c r="G83" s="134" t="str">
        <f>VLOOKUP(E83,'LISTADO ATM'!$A$2:$B$897,2,0)</f>
        <v xml:space="preserve">ATM Estación Texaco Enriquillo (Barahona) </v>
      </c>
      <c r="H83" s="134" t="str">
        <f>VLOOKUP(E83,VIP!$A$2:$O17964,7,FALSE)</f>
        <v>Si</v>
      </c>
      <c r="I83" s="134" t="str">
        <f>VLOOKUP(E83,VIP!$A$2:$O9929,8,FALSE)</f>
        <v>Si</v>
      </c>
      <c r="J83" s="134" t="str">
        <f>VLOOKUP(E83,VIP!$A$2:$O9879,8,FALSE)</f>
        <v>Si</v>
      </c>
      <c r="K83" s="134" t="str">
        <f>VLOOKUP(E83,VIP!$A$2:$O13453,6,0)</f>
        <v>NO</v>
      </c>
      <c r="L83" s="125" t="s">
        <v>2580</v>
      </c>
      <c r="M83" s="135" t="s">
        <v>2448</v>
      </c>
      <c r="N83" s="135" t="s">
        <v>2455</v>
      </c>
      <c r="O83" s="134" t="s">
        <v>2475</v>
      </c>
      <c r="P83" s="146"/>
      <c r="Q83" s="145" t="s">
        <v>2586</v>
      </c>
    </row>
    <row r="84" spans="1:17" ht="18" x14ac:dyDescent="0.25">
      <c r="A84" s="134" t="str">
        <f>VLOOKUP(E84,'LISTADO ATM'!$A$2:$C$898,3,0)</f>
        <v>ESTE</v>
      </c>
      <c r="B84" s="129">
        <v>3335888101</v>
      </c>
      <c r="C84" s="136">
        <v>44332.522685185184</v>
      </c>
      <c r="D84" s="136" t="s">
        <v>2474</v>
      </c>
      <c r="E84" s="124">
        <v>16</v>
      </c>
      <c r="F84" s="150" t="str">
        <f>VLOOKUP(E84,VIP!$A$2:$O13106,2,0)</f>
        <v>DRBR046</v>
      </c>
      <c r="G84" s="134" t="str">
        <f>VLOOKUP(E84,'LISTADO ATM'!$A$2:$B$897,2,0)</f>
        <v>ATM Estación Texaco Sabana de la Mar</v>
      </c>
      <c r="H84" s="134" t="str">
        <f>VLOOKUP(E84,VIP!$A$2:$O17982,7,FALSE)</f>
        <v>Si</v>
      </c>
      <c r="I84" s="134" t="str">
        <f>VLOOKUP(E84,VIP!$A$2:$O9947,8,FALSE)</f>
        <v>Si</v>
      </c>
      <c r="J84" s="134" t="str">
        <f>VLOOKUP(E84,VIP!$A$2:$O9897,8,FALSE)</f>
        <v>Si</v>
      </c>
      <c r="K84" s="134" t="str">
        <f>VLOOKUP(E84,VIP!$A$2:$O13471,6,0)</f>
        <v>NO</v>
      </c>
      <c r="L84" s="125" t="s">
        <v>2426</v>
      </c>
      <c r="M84" s="146" t="s">
        <v>2585</v>
      </c>
      <c r="N84" s="146" t="s">
        <v>2587</v>
      </c>
      <c r="O84" s="134" t="s">
        <v>2588</v>
      </c>
      <c r="P84" s="146" t="s">
        <v>2590</v>
      </c>
      <c r="Q84" s="146" t="s">
        <v>2426</v>
      </c>
    </row>
    <row r="85" spans="1:17" ht="18" x14ac:dyDescent="0.25">
      <c r="A85" s="134" t="str">
        <f>VLOOKUP(E85,'LISTADO ATM'!$A$2:$C$898,3,0)</f>
        <v>DISTRITO NACIONAL</v>
      </c>
      <c r="B85" s="129">
        <v>3335887959</v>
      </c>
      <c r="C85" s="136">
        <v>44331.579050925924</v>
      </c>
      <c r="D85" s="136" t="s">
        <v>2180</v>
      </c>
      <c r="E85" s="124">
        <v>755</v>
      </c>
      <c r="F85" s="150" t="str">
        <f>VLOOKUP(E85,VIP!$A$2:$O13085,2,0)</f>
        <v>DRBR755</v>
      </c>
      <c r="G85" s="134" t="str">
        <f>VLOOKUP(E85,'LISTADO ATM'!$A$2:$B$897,2,0)</f>
        <v xml:space="preserve">ATM Oficina Galería del Este (Plaza) </v>
      </c>
      <c r="H85" s="134" t="str">
        <f>VLOOKUP(E85,VIP!$A$2:$O17961,7,FALSE)</f>
        <v>Si</v>
      </c>
      <c r="I85" s="134" t="str">
        <f>VLOOKUP(E85,VIP!$A$2:$O9926,8,FALSE)</f>
        <v>Si</v>
      </c>
      <c r="J85" s="134" t="str">
        <f>VLOOKUP(E85,VIP!$A$2:$O9876,8,FALSE)</f>
        <v>Si</v>
      </c>
      <c r="K85" s="134" t="str">
        <f>VLOOKUP(E85,VIP!$A$2:$O13450,6,0)</f>
        <v>NO</v>
      </c>
      <c r="L85" s="125" t="s">
        <v>2426</v>
      </c>
      <c r="M85" s="135" t="s">
        <v>2448</v>
      </c>
      <c r="N85" s="135" t="s">
        <v>2455</v>
      </c>
      <c r="O85" s="134" t="s">
        <v>2457</v>
      </c>
      <c r="P85" s="146"/>
      <c r="Q85" s="135" t="s">
        <v>2426</v>
      </c>
    </row>
    <row r="86" spans="1:17" ht="18" x14ac:dyDescent="0.25">
      <c r="A86" s="134" t="str">
        <f>VLOOKUP(E86,'LISTADO ATM'!$A$2:$C$898,3,0)</f>
        <v>ESTE</v>
      </c>
      <c r="B86" s="129">
        <v>3335888079</v>
      </c>
      <c r="C86" s="136">
        <v>44332.429363425923</v>
      </c>
      <c r="D86" s="136" t="s">
        <v>2180</v>
      </c>
      <c r="E86" s="124">
        <v>27</v>
      </c>
      <c r="F86" s="150" t="str">
        <f>VLOOKUP(E86,VIP!$A$2:$O13086,2,0)</f>
        <v>DRBR240</v>
      </c>
      <c r="G86" s="134" t="str">
        <f>VLOOKUP(E86,'LISTADO ATM'!$A$2:$B$897,2,0)</f>
        <v>ATM Oficina El Seibo II</v>
      </c>
      <c r="H86" s="134" t="str">
        <f>VLOOKUP(E86,VIP!$A$2:$O17962,7,FALSE)</f>
        <v>Si</v>
      </c>
      <c r="I86" s="134" t="str">
        <f>VLOOKUP(E86,VIP!$A$2:$O9927,8,FALSE)</f>
        <v>Si</v>
      </c>
      <c r="J86" s="134" t="str">
        <f>VLOOKUP(E86,VIP!$A$2:$O9877,8,FALSE)</f>
        <v>Si</v>
      </c>
      <c r="K86" s="134" t="str">
        <f>VLOOKUP(E86,VIP!$A$2:$O13451,6,0)</f>
        <v>NO</v>
      </c>
      <c r="L86" s="125" t="s">
        <v>2426</v>
      </c>
      <c r="M86" s="135" t="s">
        <v>2448</v>
      </c>
      <c r="N86" s="135" t="s">
        <v>2455</v>
      </c>
      <c r="O86" s="134" t="s">
        <v>2457</v>
      </c>
      <c r="P86" s="146"/>
      <c r="Q86" s="145" t="s">
        <v>2426</v>
      </c>
    </row>
    <row r="87" spans="1:17" ht="18" x14ac:dyDescent="0.25">
      <c r="A87" s="134" t="str">
        <f>VLOOKUP(E87,'LISTADO ATM'!$A$2:$C$898,3,0)</f>
        <v>NORTE</v>
      </c>
      <c r="B87" s="129" t="s">
        <v>2607</v>
      </c>
      <c r="C87" s="136">
        <v>44332.599247685182</v>
      </c>
      <c r="D87" s="136" t="s">
        <v>2181</v>
      </c>
      <c r="E87" s="124">
        <v>94</v>
      </c>
      <c r="F87" s="150" t="str">
        <f>VLOOKUP(E87,VIP!$A$2:$O13097,2,0)</f>
        <v>DRBR094</v>
      </c>
      <c r="G87" s="134" t="str">
        <f>VLOOKUP(E87,'LISTADO ATM'!$A$2:$B$897,2,0)</f>
        <v xml:space="preserve">ATM Centro de Caja Porvenir (San Francisco) </v>
      </c>
      <c r="H87" s="134" t="str">
        <f>VLOOKUP(E87,VIP!$A$2:$O17973,7,FALSE)</f>
        <v>Si</v>
      </c>
      <c r="I87" s="134" t="str">
        <f>VLOOKUP(E87,VIP!$A$2:$O9938,8,FALSE)</f>
        <v>Si</v>
      </c>
      <c r="J87" s="134" t="str">
        <f>VLOOKUP(E87,VIP!$A$2:$O9888,8,FALSE)</f>
        <v>Si</v>
      </c>
      <c r="K87" s="134" t="str">
        <f>VLOOKUP(E87,VIP!$A$2:$O13462,6,0)</f>
        <v>NO</v>
      </c>
      <c r="L87" s="125" t="s">
        <v>2426</v>
      </c>
      <c r="M87" s="135" t="s">
        <v>2448</v>
      </c>
      <c r="N87" s="135" t="s">
        <v>2455</v>
      </c>
      <c r="O87" s="134" t="s">
        <v>2574</v>
      </c>
      <c r="P87" s="146"/>
      <c r="Q87" s="145" t="s">
        <v>2426</v>
      </c>
    </row>
    <row r="88" spans="1:17" ht="18" x14ac:dyDescent="0.25">
      <c r="A88" s="134" t="str">
        <f>VLOOKUP(E88,'LISTADO ATM'!$A$2:$C$898,3,0)</f>
        <v>NORTE</v>
      </c>
      <c r="B88" s="129">
        <v>3335888139</v>
      </c>
      <c r="C88" s="136">
        <v>44332.622974537036</v>
      </c>
      <c r="D88" s="136" t="s">
        <v>2474</v>
      </c>
      <c r="E88" s="124">
        <v>262</v>
      </c>
      <c r="F88" s="150" t="str">
        <f>VLOOKUP(E88,VIP!$A$2:$O13108,2,0)</f>
        <v>DRBR262</v>
      </c>
      <c r="G88" s="134" t="str">
        <f>VLOOKUP(E88,'LISTADO ATM'!$A$2:$B$897,2,0)</f>
        <v xml:space="preserve">ATM Oficina Obras Públicas (Santiago) </v>
      </c>
      <c r="H88" s="134" t="str">
        <f>VLOOKUP(E88,VIP!$A$2:$O17984,7,FALSE)</f>
        <v>Si</v>
      </c>
      <c r="I88" s="134" t="str">
        <f>VLOOKUP(E88,VIP!$A$2:$O9949,8,FALSE)</f>
        <v>Si</v>
      </c>
      <c r="J88" s="134" t="str">
        <f>VLOOKUP(E88,VIP!$A$2:$O9899,8,FALSE)</f>
        <v>Si</v>
      </c>
      <c r="K88" s="134" t="str">
        <f>VLOOKUP(E88,VIP!$A$2:$O13473,6,0)</f>
        <v>SI</v>
      </c>
      <c r="L88" s="125" t="s">
        <v>2613</v>
      </c>
      <c r="M88" s="146" t="s">
        <v>2585</v>
      </c>
      <c r="N88" s="146" t="s">
        <v>2587</v>
      </c>
      <c r="O88" s="134" t="s">
        <v>2610</v>
      </c>
      <c r="P88" s="146" t="s">
        <v>2590</v>
      </c>
      <c r="Q88" s="157" t="s">
        <v>2613</v>
      </c>
    </row>
    <row r="89" spans="1:17" ht="18" x14ac:dyDescent="0.25">
      <c r="A89" s="134" t="str">
        <f>VLOOKUP(E89,'LISTADO ATM'!$A$2:$C$898,3,0)</f>
        <v>NORTE</v>
      </c>
      <c r="B89" s="129">
        <v>3335888137</v>
      </c>
      <c r="C89" s="136">
        <v>44332.621666666666</v>
      </c>
      <c r="D89" s="136" t="s">
        <v>2474</v>
      </c>
      <c r="E89" s="124">
        <v>94</v>
      </c>
      <c r="F89" s="150" t="str">
        <f>VLOOKUP(E89,VIP!$A$2:$O13109,2,0)</f>
        <v>DRBR094</v>
      </c>
      <c r="G89" s="134" t="str">
        <f>VLOOKUP(E89,'LISTADO ATM'!$A$2:$B$897,2,0)</f>
        <v xml:space="preserve">ATM Centro de Caja Porvenir (San Francisco) </v>
      </c>
      <c r="H89" s="134" t="str">
        <f>VLOOKUP(E89,VIP!$A$2:$O17985,7,FALSE)</f>
        <v>Si</v>
      </c>
      <c r="I89" s="134" t="str">
        <f>VLOOKUP(E89,VIP!$A$2:$O9950,8,FALSE)</f>
        <v>Si</v>
      </c>
      <c r="J89" s="134" t="str">
        <f>VLOOKUP(E89,VIP!$A$2:$O9900,8,FALSE)</f>
        <v>Si</v>
      </c>
      <c r="K89" s="134" t="str">
        <f>VLOOKUP(E89,VIP!$A$2:$O13474,6,0)</f>
        <v>NO</v>
      </c>
      <c r="L89" s="125" t="s">
        <v>2613</v>
      </c>
      <c r="M89" s="146" t="s">
        <v>2585</v>
      </c>
      <c r="N89" s="146" t="s">
        <v>2587</v>
      </c>
      <c r="O89" s="134" t="s">
        <v>2610</v>
      </c>
      <c r="P89" s="146" t="s">
        <v>2590</v>
      </c>
      <c r="Q89" s="157" t="s">
        <v>2613</v>
      </c>
    </row>
    <row r="90" spans="1:17" ht="18" x14ac:dyDescent="0.25">
      <c r="A90" s="134" t="str">
        <f>VLOOKUP(E90,'LISTADO ATM'!$A$2:$C$898,3,0)</f>
        <v>ESTE</v>
      </c>
      <c r="B90" s="129">
        <v>3335887757</v>
      </c>
      <c r="C90" s="136">
        <v>44331.372858796298</v>
      </c>
      <c r="D90" s="136" t="s">
        <v>2180</v>
      </c>
      <c r="E90" s="124">
        <v>824</v>
      </c>
      <c r="F90" s="150" t="str">
        <f>VLOOKUP(E90,VIP!$A$2:$O13070,2,0)</f>
        <v>DRBR824</v>
      </c>
      <c r="G90" s="134" t="str">
        <f>VLOOKUP(E90,'LISTADO ATM'!$A$2:$B$897,2,0)</f>
        <v xml:space="preserve">ATM Multiplaza (Higuey) </v>
      </c>
      <c r="H90" s="134" t="str">
        <f>VLOOKUP(E90,VIP!$A$2:$O17946,7,FALSE)</f>
        <v>Si</v>
      </c>
      <c r="I90" s="134" t="str">
        <f>VLOOKUP(E90,VIP!$A$2:$O9911,8,FALSE)</f>
        <v>Si</v>
      </c>
      <c r="J90" s="134" t="str">
        <f>VLOOKUP(E90,VIP!$A$2:$O9861,8,FALSE)</f>
        <v>Si</v>
      </c>
      <c r="K90" s="134" t="str">
        <f>VLOOKUP(E90,VIP!$A$2:$O13435,6,0)</f>
        <v>NO</v>
      </c>
      <c r="L90" s="125" t="s">
        <v>2421</v>
      </c>
      <c r="M90" s="135" t="s">
        <v>2448</v>
      </c>
      <c r="N90" s="135" t="s">
        <v>2455</v>
      </c>
      <c r="O90" s="134" t="s">
        <v>2457</v>
      </c>
      <c r="P90" s="135" t="s">
        <v>2591</v>
      </c>
      <c r="Q90" s="135" t="s">
        <v>2421</v>
      </c>
    </row>
    <row r="91" spans="1:17" ht="18" x14ac:dyDescent="0.25">
      <c r="A91" s="134" t="str">
        <f>VLOOKUP(E91,'LISTADO ATM'!$A$2:$C$898,3,0)</f>
        <v>NORTE</v>
      </c>
      <c r="B91" s="129">
        <v>3335888142</v>
      </c>
      <c r="C91" s="136">
        <v>44332.626388888886</v>
      </c>
      <c r="D91" s="136" t="s">
        <v>2474</v>
      </c>
      <c r="E91" s="124">
        <v>604</v>
      </c>
      <c r="F91" s="150" t="str">
        <f>VLOOKUP(E91,VIP!$A$2:$O13105,2,0)</f>
        <v>DRBR401</v>
      </c>
      <c r="G91" s="134" t="str">
        <f>VLOOKUP(E91,'LISTADO ATM'!$A$2:$B$897,2,0)</f>
        <v xml:space="preserve">ATM Oficina Estancia Nueva (Moca) </v>
      </c>
      <c r="H91" s="134" t="str">
        <f>VLOOKUP(E91,VIP!$A$2:$O17981,7,FALSE)</f>
        <v>Si</v>
      </c>
      <c r="I91" s="134" t="str">
        <f>VLOOKUP(E91,VIP!$A$2:$O9946,8,FALSE)</f>
        <v>Si</v>
      </c>
      <c r="J91" s="134" t="str">
        <f>VLOOKUP(E91,VIP!$A$2:$O9896,8,FALSE)</f>
        <v>Si</v>
      </c>
      <c r="K91" s="134" t="str">
        <f>VLOOKUP(E91,VIP!$A$2:$O13470,6,0)</f>
        <v>NO</v>
      </c>
      <c r="L91" s="125" t="s">
        <v>2421</v>
      </c>
      <c r="M91" s="146" t="s">
        <v>2585</v>
      </c>
      <c r="N91" s="146" t="s">
        <v>2587</v>
      </c>
      <c r="O91" s="134" t="s">
        <v>2588</v>
      </c>
      <c r="P91" s="146"/>
      <c r="Q91" s="157" t="s">
        <v>2421</v>
      </c>
    </row>
    <row r="92" spans="1:17" ht="18" x14ac:dyDescent="0.25">
      <c r="A92" s="134" t="str">
        <f>VLOOKUP(E92,'LISTADO ATM'!$A$2:$C$898,3,0)</f>
        <v>DISTRITO NACIONAL</v>
      </c>
      <c r="B92" s="129">
        <v>3335888141</v>
      </c>
      <c r="C92" s="136">
        <v>44332.625069444446</v>
      </c>
      <c r="D92" s="136" t="s">
        <v>2474</v>
      </c>
      <c r="E92" s="124">
        <v>547</v>
      </c>
      <c r="F92" s="150" t="str">
        <f>VLOOKUP(E92,VIP!$A$2:$O13106,2,0)</f>
        <v>DRBR16B</v>
      </c>
      <c r="G92" s="134" t="str">
        <f>VLOOKUP(E92,'LISTADO ATM'!$A$2:$B$897,2,0)</f>
        <v xml:space="preserve">ATM Plaza Lama Herrera </v>
      </c>
      <c r="H92" s="134" t="str">
        <f>VLOOKUP(E92,VIP!$A$2:$O17982,7,FALSE)</f>
        <v>Si</v>
      </c>
      <c r="I92" s="134" t="str">
        <f>VLOOKUP(E92,VIP!$A$2:$O9947,8,FALSE)</f>
        <v>Si</v>
      </c>
      <c r="J92" s="134" t="str">
        <f>VLOOKUP(E92,VIP!$A$2:$O9897,8,FALSE)</f>
        <v>Si</v>
      </c>
      <c r="K92" s="134" t="str">
        <f>VLOOKUP(E92,VIP!$A$2:$O13471,6,0)</f>
        <v>NO</v>
      </c>
      <c r="L92" s="125" t="s">
        <v>2421</v>
      </c>
      <c r="M92" s="146" t="s">
        <v>2585</v>
      </c>
      <c r="N92" s="146" t="s">
        <v>2587</v>
      </c>
      <c r="O92" s="134" t="s">
        <v>2588</v>
      </c>
      <c r="P92" s="146"/>
      <c r="Q92" s="157" t="s">
        <v>2421</v>
      </c>
    </row>
    <row r="93" spans="1:17" ht="18" x14ac:dyDescent="0.25">
      <c r="A93" s="134" t="str">
        <f>VLOOKUP(E93,'LISTADO ATM'!$A$2:$C$898,3,0)</f>
        <v>NORTE</v>
      </c>
      <c r="B93" s="129">
        <v>3335888140</v>
      </c>
      <c r="C93" s="136">
        <v>44332.624374999999</v>
      </c>
      <c r="D93" s="136" t="s">
        <v>2474</v>
      </c>
      <c r="E93" s="124">
        <v>756</v>
      </c>
      <c r="F93" s="150" t="str">
        <f>VLOOKUP(E93,VIP!$A$2:$O13107,2,0)</f>
        <v>DRBR756</v>
      </c>
      <c r="G93" s="134" t="str">
        <f>VLOOKUP(E93,'LISTADO ATM'!$A$2:$B$897,2,0)</f>
        <v xml:space="preserve">ATM UNP Villa La Mata (Cotuí) </v>
      </c>
      <c r="H93" s="134" t="str">
        <f>VLOOKUP(E93,VIP!$A$2:$O17983,7,FALSE)</f>
        <v>Si</v>
      </c>
      <c r="I93" s="134" t="str">
        <f>VLOOKUP(E93,VIP!$A$2:$O9948,8,FALSE)</f>
        <v>Si</v>
      </c>
      <c r="J93" s="134" t="str">
        <f>VLOOKUP(E93,VIP!$A$2:$O9898,8,FALSE)</f>
        <v>Si</v>
      </c>
      <c r="K93" s="134" t="str">
        <f>VLOOKUP(E93,VIP!$A$2:$O13472,6,0)</f>
        <v>NO</v>
      </c>
      <c r="L93" s="125" t="s">
        <v>2421</v>
      </c>
      <c r="M93" s="146" t="s">
        <v>2585</v>
      </c>
      <c r="N93" s="146" t="s">
        <v>2587</v>
      </c>
      <c r="O93" s="134" t="s">
        <v>2588</v>
      </c>
      <c r="P93" s="146"/>
      <c r="Q93" s="157" t="s">
        <v>2421</v>
      </c>
    </row>
    <row r="94" spans="1:17" ht="18" x14ac:dyDescent="0.25">
      <c r="A94" s="134" t="str">
        <f>VLOOKUP(E94,'LISTADO ATM'!$A$2:$C$898,3,0)</f>
        <v>DISTRITO NACIONAL</v>
      </c>
      <c r="B94" s="129">
        <v>3335886840</v>
      </c>
      <c r="C94" s="136">
        <v>44330.436608796299</v>
      </c>
      <c r="D94" s="136" t="s">
        <v>2180</v>
      </c>
      <c r="E94" s="124">
        <v>835</v>
      </c>
      <c r="F94" s="150" t="str">
        <f>VLOOKUP(E94,VIP!$A$2:$O13183,2,0)</f>
        <v>DRBR835</v>
      </c>
      <c r="G94" s="134" t="str">
        <f>VLOOKUP(E94,'LISTADO ATM'!$A$2:$B$897,2,0)</f>
        <v xml:space="preserve">ATM UNP Megacentro </v>
      </c>
      <c r="H94" s="134" t="str">
        <f>VLOOKUP(E94,VIP!$A$2:$O18046,7,FALSE)</f>
        <v>Si</v>
      </c>
      <c r="I94" s="134" t="str">
        <f>VLOOKUP(E94,VIP!$A$2:$O10011,8,FALSE)</f>
        <v>Si</v>
      </c>
      <c r="J94" s="134" t="str">
        <f>VLOOKUP(E94,VIP!$A$2:$O9961,8,FALSE)</f>
        <v>Si</v>
      </c>
      <c r="K94" s="134" t="str">
        <f>VLOOKUP(E94,VIP!$A$2:$O13535,6,0)</f>
        <v>SI</v>
      </c>
      <c r="L94" s="125" t="s">
        <v>2421</v>
      </c>
      <c r="M94" s="135" t="s">
        <v>2448</v>
      </c>
      <c r="N94" s="135" t="s">
        <v>2455</v>
      </c>
      <c r="O94" s="134" t="s">
        <v>2457</v>
      </c>
      <c r="P94" s="137"/>
      <c r="Q94" s="145" t="s">
        <v>2421</v>
      </c>
    </row>
    <row r="95" spans="1:17" ht="18" x14ac:dyDescent="0.25">
      <c r="A95" s="134" t="str">
        <f>VLOOKUP(E95,'LISTADO ATM'!$A$2:$C$898,3,0)</f>
        <v>SUR</v>
      </c>
      <c r="B95" s="129">
        <v>3335887676</v>
      </c>
      <c r="C95" s="136">
        <v>44330.757939814815</v>
      </c>
      <c r="D95" s="136" t="s">
        <v>2180</v>
      </c>
      <c r="E95" s="124">
        <v>677</v>
      </c>
      <c r="F95" s="150" t="str">
        <f>VLOOKUP(E95,VIP!$A$2:$O13202,2,0)</f>
        <v>DRBR677</v>
      </c>
      <c r="G95" s="134" t="str">
        <f>VLOOKUP(E95,'LISTADO ATM'!$A$2:$B$897,2,0)</f>
        <v>ATM PBG Villa Jaragua</v>
      </c>
      <c r="H95" s="134" t="str">
        <f>VLOOKUP(E95,VIP!$A$2:$O18065,7,FALSE)</f>
        <v>Si</v>
      </c>
      <c r="I95" s="134" t="str">
        <f>VLOOKUP(E95,VIP!$A$2:$O10030,8,FALSE)</f>
        <v>Si</v>
      </c>
      <c r="J95" s="134" t="str">
        <f>VLOOKUP(E95,VIP!$A$2:$O9980,8,FALSE)</f>
        <v>Si</v>
      </c>
      <c r="K95" s="134" t="str">
        <f>VLOOKUP(E95,VIP!$A$2:$O13554,6,0)</f>
        <v>SI</v>
      </c>
      <c r="L95" s="125" t="s">
        <v>2421</v>
      </c>
      <c r="M95" s="135" t="s">
        <v>2448</v>
      </c>
      <c r="N95" s="135" t="s">
        <v>2455</v>
      </c>
      <c r="O95" s="134" t="s">
        <v>2457</v>
      </c>
      <c r="P95" s="137"/>
      <c r="Q95" s="135" t="s">
        <v>2421</v>
      </c>
    </row>
    <row r="96" spans="1:17" ht="18" x14ac:dyDescent="0.25">
      <c r="A96" s="134" t="str">
        <f>VLOOKUP(E96,'LISTADO ATM'!$A$2:$C$898,3,0)</f>
        <v>NORTE</v>
      </c>
      <c r="B96" s="129">
        <v>3335888041</v>
      </c>
      <c r="C96" s="136">
        <v>44331.926678240743</v>
      </c>
      <c r="D96" s="136" t="s">
        <v>2181</v>
      </c>
      <c r="E96" s="124">
        <v>98</v>
      </c>
      <c r="F96" s="150" t="str">
        <f>VLOOKUP(E96,VIP!$A$2:$O13086,2,0)</f>
        <v>DRBR098</v>
      </c>
      <c r="G96" s="134" t="str">
        <f>VLOOKUP(E96,'LISTADO ATM'!$A$2:$B$897,2,0)</f>
        <v xml:space="preserve">ATM UNP Pimentel </v>
      </c>
      <c r="H96" s="134" t="str">
        <f>VLOOKUP(E96,VIP!$A$2:$O17962,7,FALSE)</f>
        <v>Si</v>
      </c>
      <c r="I96" s="134" t="str">
        <f>VLOOKUP(E96,VIP!$A$2:$O9927,8,FALSE)</f>
        <v>Si</v>
      </c>
      <c r="J96" s="134" t="str">
        <f>VLOOKUP(E96,VIP!$A$2:$O9877,8,FALSE)</f>
        <v>Si</v>
      </c>
      <c r="K96" s="134" t="str">
        <f>VLOOKUP(E96,VIP!$A$2:$O13451,6,0)</f>
        <v>NO</v>
      </c>
      <c r="L96" s="125" t="s">
        <v>2421</v>
      </c>
      <c r="M96" s="135" t="s">
        <v>2448</v>
      </c>
      <c r="N96" s="135" t="s">
        <v>2455</v>
      </c>
      <c r="O96" s="134" t="s">
        <v>2483</v>
      </c>
      <c r="P96" s="146"/>
      <c r="Q96" s="135" t="s">
        <v>2421</v>
      </c>
    </row>
    <row r="97" spans="1:17" ht="18" x14ac:dyDescent="0.25">
      <c r="A97" s="134" t="str">
        <f>VLOOKUP(E97,'LISTADO ATM'!$A$2:$C$898,3,0)</f>
        <v>NORTE</v>
      </c>
      <c r="B97" s="129">
        <v>3335888046</v>
      </c>
      <c r="C97" s="136">
        <v>44331.942881944444</v>
      </c>
      <c r="D97" s="136" t="s">
        <v>2181</v>
      </c>
      <c r="E97" s="124">
        <v>752</v>
      </c>
      <c r="F97" s="150" t="str">
        <f>VLOOKUP(E97,VIP!$A$2:$O13081,2,0)</f>
        <v>DRBR280</v>
      </c>
      <c r="G97" s="134" t="str">
        <f>VLOOKUP(E97,'LISTADO ATM'!$A$2:$B$897,2,0)</f>
        <v xml:space="preserve">ATM UNP Las Carolinas (La Vega) </v>
      </c>
      <c r="H97" s="134" t="str">
        <f>VLOOKUP(E97,VIP!$A$2:$O17957,7,FALSE)</f>
        <v>Si</v>
      </c>
      <c r="I97" s="134" t="str">
        <f>VLOOKUP(E97,VIP!$A$2:$O9922,8,FALSE)</f>
        <v>Si</v>
      </c>
      <c r="J97" s="134" t="str">
        <f>VLOOKUP(E97,VIP!$A$2:$O9872,8,FALSE)</f>
        <v>Si</v>
      </c>
      <c r="K97" s="134" t="str">
        <f>VLOOKUP(E97,VIP!$A$2:$O13446,6,0)</f>
        <v>SI</v>
      </c>
      <c r="L97" s="125" t="s">
        <v>2421</v>
      </c>
      <c r="M97" s="135" t="s">
        <v>2448</v>
      </c>
      <c r="N97" s="135" t="s">
        <v>2455</v>
      </c>
      <c r="O97" s="134" t="s">
        <v>2483</v>
      </c>
      <c r="P97" s="146"/>
      <c r="Q97" s="135" t="s">
        <v>2421</v>
      </c>
    </row>
    <row r="98" spans="1:17" ht="18" x14ac:dyDescent="0.25">
      <c r="A98" s="134" t="str">
        <f>VLOOKUP(E98,'LISTADO ATM'!$A$2:$C$898,3,0)</f>
        <v>NORTE</v>
      </c>
      <c r="B98" s="129">
        <v>3335888047</v>
      </c>
      <c r="C98" s="136">
        <v>44331.944571759261</v>
      </c>
      <c r="D98" s="136" t="s">
        <v>2181</v>
      </c>
      <c r="E98" s="124">
        <v>756</v>
      </c>
      <c r="F98" s="151" t="str">
        <f>VLOOKUP(E98,VIP!$A$2:$O13080,2,0)</f>
        <v>DRBR756</v>
      </c>
      <c r="G98" s="134" t="str">
        <f>VLOOKUP(E98,'LISTADO ATM'!$A$2:$B$897,2,0)</f>
        <v xml:space="preserve">ATM UNP Villa La Mata (Cotuí) </v>
      </c>
      <c r="H98" s="134" t="str">
        <f>VLOOKUP(E98,VIP!$A$2:$O17956,7,FALSE)</f>
        <v>Si</v>
      </c>
      <c r="I98" s="134" t="str">
        <f>VLOOKUP(E98,VIP!$A$2:$O9921,8,FALSE)</f>
        <v>Si</v>
      </c>
      <c r="J98" s="134" t="str">
        <f>VLOOKUP(E98,VIP!$A$2:$O9871,8,FALSE)</f>
        <v>Si</v>
      </c>
      <c r="K98" s="134" t="str">
        <f>VLOOKUP(E98,VIP!$A$2:$O13445,6,0)</f>
        <v>NO</v>
      </c>
      <c r="L98" s="125" t="s">
        <v>2421</v>
      </c>
      <c r="M98" s="135" t="s">
        <v>2448</v>
      </c>
      <c r="N98" s="135" t="s">
        <v>2455</v>
      </c>
      <c r="O98" s="134" t="s">
        <v>2483</v>
      </c>
      <c r="P98" s="146"/>
      <c r="Q98" s="135" t="s">
        <v>2421</v>
      </c>
    </row>
    <row r="99" spans="1:17" ht="18" x14ac:dyDescent="0.25">
      <c r="A99" s="134" t="str">
        <f>VLOOKUP(E99,'LISTADO ATM'!$A$2:$C$898,3,0)</f>
        <v>SUR</v>
      </c>
      <c r="B99" s="129">
        <v>3335888096</v>
      </c>
      <c r="C99" s="136">
        <v>44332.48715277778</v>
      </c>
      <c r="D99" s="136" t="s">
        <v>2180</v>
      </c>
      <c r="E99" s="124">
        <v>873</v>
      </c>
      <c r="F99" s="151" t="str">
        <f>VLOOKUP(E99,VIP!$A$2:$O13092,2,0)</f>
        <v>DRBR873</v>
      </c>
      <c r="G99" s="134" t="str">
        <f>VLOOKUP(E99,'LISTADO ATM'!$A$2:$B$897,2,0)</f>
        <v xml:space="preserve">ATM Centro de Caja San Cristóbal II </v>
      </c>
      <c r="H99" s="134" t="str">
        <f>VLOOKUP(E99,VIP!$A$2:$O17968,7,FALSE)</f>
        <v>Si</v>
      </c>
      <c r="I99" s="134" t="str">
        <f>VLOOKUP(E99,VIP!$A$2:$O9933,8,FALSE)</f>
        <v>Si</v>
      </c>
      <c r="J99" s="134" t="str">
        <f>VLOOKUP(E99,VIP!$A$2:$O9883,8,FALSE)</f>
        <v>Si</v>
      </c>
      <c r="K99" s="134" t="str">
        <f>VLOOKUP(E99,VIP!$A$2:$O13457,6,0)</f>
        <v>SI</v>
      </c>
      <c r="L99" s="125" t="s">
        <v>2421</v>
      </c>
      <c r="M99" s="135" t="s">
        <v>2448</v>
      </c>
      <c r="N99" s="135" t="s">
        <v>2455</v>
      </c>
      <c r="O99" s="134" t="s">
        <v>2457</v>
      </c>
      <c r="P99" s="146"/>
      <c r="Q99" s="145" t="s">
        <v>2421</v>
      </c>
    </row>
    <row r="100" spans="1:17" ht="18" x14ac:dyDescent="0.25">
      <c r="A100" s="134" t="str">
        <f>VLOOKUP(E100,'LISTADO ATM'!$A$2:$C$898,3,0)</f>
        <v>ESTE</v>
      </c>
      <c r="B100" s="129">
        <v>3335888097</v>
      </c>
      <c r="C100" s="136">
        <v>44332.493807870371</v>
      </c>
      <c r="D100" s="136" t="s">
        <v>2180</v>
      </c>
      <c r="E100" s="124">
        <v>609</v>
      </c>
      <c r="F100" s="151" t="str">
        <f>VLOOKUP(E100,VIP!$A$2:$O13091,2,0)</f>
        <v>DRBR120</v>
      </c>
      <c r="G100" s="134" t="str">
        <f>VLOOKUP(E100,'LISTADO ATM'!$A$2:$B$897,2,0)</f>
        <v xml:space="preserve">ATM S/M Jumbo (San Pedro) </v>
      </c>
      <c r="H100" s="134" t="str">
        <f>VLOOKUP(E100,VIP!$A$2:$O17967,7,FALSE)</f>
        <v>Si</v>
      </c>
      <c r="I100" s="134" t="str">
        <f>VLOOKUP(E100,VIP!$A$2:$O9932,8,FALSE)</f>
        <v>Si</v>
      </c>
      <c r="J100" s="134" t="str">
        <f>VLOOKUP(E100,VIP!$A$2:$O9882,8,FALSE)</f>
        <v>Si</v>
      </c>
      <c r="K100" s="134" t="str">
        <f>VLOOKUP(E100,VIP!$A$2:$O13456,6,0)</f>
        <v>NO</v>
      </c>
      <c r="L100" s="125" t="s">
        <v>2421</v>
      </c>
      <c r="M100" s="135" t="s">
        <v>2448</v>
      </c>
      <c r="N100" s="135" t="s">
        <v>2455</v>
      </c>
      <c r="O100" s="134" t="s">
        <v>2457</v>
      </c>
      <c r="P100" s="146"/>
      <c r="Q100" s="145" t="s">
        <v>2421</v>
      </c>
    </row>
    <row r="101" spans="1:17" ht="18" x14ac:dyDescent="0.25">
      <c r="A101" s="134" t="str">
        <f>VLOOKUP(E101,'LISTADO ATM'!$A$2:$C$898,3,0)</f>
        <v>NORTE</v>
      </c>
      <c r="B101" s="129">
        <v>3335888098</v>
      </c>
      <c r="C101" s="136">
        <v>44332.494872685187</v>
      </c>
      <c r="D101" s="136" t="s">
        <v>2180</v>
      </c>
      <c r="E101" s="124">
        <v>969</v>
      </c>
      <c r="F101" s="151" t="str">
        <f>VLOOKUP(E101,VIP!$A$2:$O13090,2,0)</f>
        <v>DRBR12F</v>
      </c>
      <c r="G101" s="134" t="str">
        <f>VLOOKUP(E101,'LISTADO ATM'!$A$2:$B$897,2,0)</f>
        <v xml:space="preserve">ATM Oficina El Sol I (Santiago) </v>
      </c>
      <c r="H101" s="134" t="str">
        <f>VLOOKUP(E101,VIP!$A$2:$O17966,7,FALSE)</f>
        <v>Si</v>
      </c>
      <c r="I101" s="134" t="str">
        <f>VLOOKUP(E101,VIP!$A$2:$O9931,8,FALSE)</f>
        <v>Si</v>
      </c>
      <c r="J101" s="134" t="str">
        <f>VLOOKUP(E101,VIP!$A$2:$O9881,8,FALSE)</f>
        <v>Si</v>
      </c>
      <c r="K101" s="134" t="str">
        <f>VLOOKUP(E101,VIP!$A$2:$O13455,6,0)</f>
        <v>SI</v>
      </c>
      <c r="L101" s="125" t="s">
        <v>2421</v>
      </c>
      <c r="M101" s="135" t="s">
        <v>2448</v>
      </c>
      <c r="N101" s="135" t="s">
        <v>2455</v>
      </c>
      <c r="O101" s="134" t="s">
        <v>2457</v>
      </c>
      <c r="P101" s="146"/>
      <c r="Q101" s="145" t="s">
        <v>2421</v>
      </c>
    </row>
    <row r="102" spans="1:17" ht="18" x14ac:dyDescent="0.25">
      <c r="A102" s="134" t="str">
        <f>VLOOKUP(E102,'LISTADO ATM'!$A$2:$C$898,3,0)</f>
        <v>DISTRITO NACIONAL</v>
      </c>
      <c r="B102" s="129" t="s">
        <v>2594</v>
      </c>
      <c r="C102" s="136">
        <v>44332.62027777778</v>
      </c>
      <c r="D102" s="136" t="s">
        <v>2474</v>
      </c>
      <c r="E102" s="124">
        <v>534</v>
      </c>
      <c r="F102" s="152" t="str">
        <f>VLOOKUP(E102,VIP!$A$2:$O13084,2,0)</f>
        <v>DRBR534</v>
      </c>
      <c r="G102" s="134" t="str">
        <f>VLOOKUP(E102,'LISTADO ATM'!$A$2:$B$897,2,0)</f>
        <v xml:space="preserve">ATM Oficina Torre II </v>
      </c>
      <c r="H102" s="134" t="str">
        <f>VLOOKUP(E102,VIP!$A$2:$O17960,7,FALSE)</f>
        <v>Si</v>
      </c>
      <c r="I102" s="134" t="str">
        <f>VLOOKUP(E102,VIP!$A$2:$O9925,8,FALSE)</f>
        <v>No</v>
      </c>
      <c r="J102" s="134" t="str">
        <f>VLOOKUP(E102,VIP!$A$2:$O9875,8,FALSE)</f>
        <v>No</v>
      </c>
      <c r="K102" s="134" t="str">
        <f>VLOOKUP(E102,VIP!$A$2:$O13449,6,0)</f>
        <v>SI</v>
      </c>
      <c r="L102" s="125" t="s">
        <v>2591</v>
      </c>
      <c r="M102" s="135" t="s">
        <v>2448</v>
      </c>
      <c r="N102" s="135" t="s">
        <v>2455</v>
      </c>
      <c r="O102" s="134" t="s">
        <v>2610</v>
      </c>
      <c r="P102" s="146"/>
      <c r="Q102" s="145" t="s">
        <v>2591</v>
      </c>
    </row>
    <row r="103" spans="1:17" ht="18" x14ac:dyDescent="0.25">
      <c r="A103" s="134" t="str">
        <f>VLOOKUP(E103,'LISTADO ATM'!$A$2:$C$898,3,0)</f>
        <v>NORTE</v>
      </c>
      <c r="B103" s="129">
        <v>3335887907</v>
      </c>
      <c r="C103" s="136">
        <v>44331.499537037038</v>
      </c>
      <c r="D103" s="136" t="s">
        <v>2181</v>
      </c>
      <c r="E103" s="124">
        <v>741</v>
      </c>
      <c r="F103" s="152" t="str">
        <f>VLOOKUP(E103,VIP!$A$2:$O13117,2,0)</f>
        <v>DRBR460</v>
      </c>
      <c r="G103" s="134" t="str">
        <f>VLOOKUP(E103,'LISTADO ATM'!$A$2:$B$897,2,0)</f>
        <v>ATM CURNE UASD San Francisco de Macorís</v>
      </c>
      <c r="H103" s="134" t="str">
        <f>VLOOKUP(E103,VIP!$A$2:$O17993,7,FALSE)</f>
        <v>Si</v>
      </c>
      <c r="I103" s="134" t="str">
        <f>VLOOKUP(E103,VIP!$A$2:$O9958,8,FALSE)</f>
        <v>Si</v>
      </c>
      <c r="J103" s="134" t="str">
        <f>VLOOKUP(E103,VIP!$A$2:$O9908,8,FALSE)</f>
        <v>Si</v>
      </c>
      <c r="K103" s="134" t="str">
        <f>VLOOKUP(E103,VIP!$A$2:$O13482,6,0)</f>
        <v>NO</v>
      </c>
      <c r="L103" s="125" t="s">
        <v>2614</v>
      </c>
      <c r="M103" s="146" t="s">
        <v>2585</v>
      </c>
      <c r="N103" s="146" t="s">
        <v>2587</v>
      </c>
      <c r="O103" s="134" t="s">
        <v>2574</v>
      </c>
      <c r="P103" s="146"/>
      <c r="Q103" s="157" t="s">
        <v>2614</v>
      </c>
    </row>
    <row r="104" spans="1:17" s="96" customFormat="1" ht="18" x14ac:dyDescent="0.25">
      <c r="A104" s="134" t="str">
        <f>VLOOKUP(E104,'LISTADO ATM'!$A$2:$C$898,3,0)</f>
        <v>NORTE</v>
      </c>
      <c r="B104" s="129">
        <v>3335888088</v>
      </c>
      <c r="C104" s="136">
        <v>44332.44940972222</v>
      </c>
      <c r="D104" s="136" t="s">
        <v>2575</v>
      </c>
      <c r="E104" s="124">
        <v>632</v>
      </c>
      <c r="F104" s="154" t="str">
        <f>VLOOKUP(E104,VIP!$A$2:$O13100,2,0)</f>
        <v>DRBR263</v>
      </c>
      <c r="G104" s="134" t="str">
        <f>VLOOKUP(E104,'LISTADO ATM'!$A$2:$B$897,2,0)</f>
        <v xml:space="preserve">ATM Autobanco Gurabo </v>
      </c>
      <c r="H104" s="134" t="str">
        <f>VLOOKUP(E104,VIP!$A$2:$O17976,7,FALSE)</f>
        <v>Si</v>
      </c>
      <c r="I104" s="134" t="str">
        <f>VLOOKUP(E104,VIP!$A$2:$O9941,8,FALSE)</f>
        <v>Si</v>
      </c>
      <c r="J104" s="134" t="str">
        <f>VLOOKUP(E104,VIP!$A$2:$O9891,8,FALSE)</f>
        <v>Si</v>
      </c>
      <c r="K104" s="134" t="str">
        <f>VLOOKUP(E104,VIP!$A$2:$O13465,6,0)</f>
        <v>NO</v>
      </c>
      <c r="L104" s="125" t="s">
        <v>2418</v>
      </c>
      <c r="M104" s="146" t="s">
        <v>2585</v>
      </c>
      <c r="N104" s="135" t="s">
        <v>2455</v>
      </c>
      <c r="O104" s="134" t="s">
        <v>2576</v>
      </c>
      <c r="P104" s="146"/>
      <c r="Q104" s="157">
        <v>44332.518055555556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3335887722</v>
      </c>
      <c r="C105" s="136">
        <v>44331.021678240744</v>
      </c>
      <c r="D105" s="136" t="s">
        <v>2451</v>
      </c>
      <c r="E105" s="124">
        <v>676</v>
      </c>
      <c r="F105" s="154" t="str">
        <f>VLOOKUP(E105,VIP!$A$2:$O13062,2,0)</f>
        <v>DRBR676</v>
      </c>
      <c r="G105" s="134" t="str">
        <f>VLOOKUP(E105,'LISTADO ATM'!$A$2:$B$897,2,0)</f>
        <v>ATM S/M Bravo Colina Del Oeste</v>
      </c>
      <c r="H105" s="134" t="str">
        <f>VLOOKUP(E105,VIP!$A$2:$O17938,7,FALSE)</f>
        <v>Si</v>
      </c>
      <c r="I105" s="134" t="str">
        <f>VLOOKUP(E105,VIP!$A$2:$O9903,8,FALSE)</f>
        <v>Si</v>
      </c>
      <c r="J105" s="134" t="str">
        <f>VLOOKUP(E105,VIP!$A$2:$O9853,8,FALSE)</f>
        <v>Si</v>
      </c>
      <c r="K105" s="134" t="str">
        <f>VLOOKUP(E105,VIP!$A$2:$O13427,6,0)</f>
        <v>NO</v>
      </c>
      <c r="L105" s="125" t="s">
        <v>2418</v>
      </c>
      <c r="M105" s="135" t="s">
        <v>2448</v>
      </c>
      <c r="N105" s="135" t="s">
        <v>2455</v>
      </c>
      <c r="O105" s="134" t="s">
        <v>2456</v>
      </c>
      <c r="P105" s="137"/>
      <c r="Q105" s="135" t="s">
        <v>2418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3335887724</v>
      </c>
      <c r="C106" s="136">
        <v>44331.026099537034</v>
      </c>
      <c r="D106" s="136" t="s">
        <v>2451</v>
      </c>
      <c r="E106" s="124">
        <v>165</v>
      </c>
      <c r="F106" s="154" t="str">
        <f>VLOOKUP(E106,VIP!$A$2:$O13060,2,0)</f>
        <v>DRBR165</v>
      </c>
      <c r="G106" s="134" t="str">
        <f>VLOOKUP(E106,'LISTADO ATM'!$A$2:$B$897,2,0)</f>
        <v>ATM Autoservicio Megacentro</v>
      </c>
      <c r="H106" s="134" t="str">
        <f>VLOOKUP(E106,VIP!$A$2:$O17936,7,FALSE)</f>
        <v>Si</v>
      </c>
      <c r="I106" s="134" t="str">
        <f>VLOOKUP(E106,VIP!$A$2:$O9901,8,FALSE)</f>
        <v>Si</v>
      </c>
      <c r="J106" s="134" t="str">
        <f>VLOOKUP(E106,VIP!$A$2:$O9851,8,FALSE)</f>
        <v>Si</v>
      </c>
      <c r="K106" s="134" t="str">
        <f>VLOOKUP(E106,VIP!$A$2:$O13425,6,0)</f>
        <v>SI</v>
      </c>
      <c r="L106" s="125" t="s">
        <v>2418</v>
      </c>
      <c r="M106" s="135" t="s">
        <v>2448</v>
      </c>
      <c r="N106" s="135" t="s">
        <v>2455</v>
      </c>
      <c r="O106" s="134" t="s">
        <v>2456</v>
      </c>
      <c r="P106" s="137"/>
      <c r="Q106" s="135" t="s">
        <v>2577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3335887744</v>
      </c>
      <c r="C107" s="136">
        <v>44331.314884259256</v>
      </c>
      <c r="D107" s="136" t="s">
        <v>2451</v>
      </c>
      <c r="E107" s="124">
        <v>153</v>
      </c>
      <c r="F107" s="154" t="str">
        <f>VLOOKUP(E107,VIP!$A$2:$O13059,2,0)</f>
        <v>DRBR153</v>
      </c>
      <c r="G107" s="134" t="str">
        <f>VLOOKUP(E107,'LISTADO ATM'!$A$2:$B$897,2,0)</f>
        <v xml:space="preserve">ATM Rehabilitación </v>
      </c>
      <c r="H107" s="134" t="str">
        <f>VLOOKUP(E107,VIP!$A$2:$O17935,7,FALSE)</f>
        <v>No</v>
      </c>
      <c r="I107" s="134" t="str">
        <f>VLOOKUP(E107,VIP!$A$2:$O9900,8,FALSE)</f>
        <v>No</v>
      </c>
      <c r="J107" s="134" t="str">
        <f>VLOOKUP(E107,VIP!$A$2:$O9850,8,FALSE)</f>
        <v>No</v>
      </c>
      <c r="K107" s="134" t="str">
        <f>VLOOKUP(E107,VIP!$A$2:$O13424,6,0)</f>
        <v>NO</v>
      </c>
      <c r="L107" s="125" t="s">
        <v>2418</v>
      </c>
      <c r="M107" s="135" t="s">
        <v>2448</v>
      </c>
      <c r="N107" s="135" t="s">
        <v>2455</v>
      </c>
      <c r="O107" s="134" t="s">
        <v>2456</v>
      </c>
      <c r="P107" s="137"/>
      <c r="Q107" s="135" t="s">
        <v>2245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3335887926</v>
      </c>
      <c r="C108" s="136">
        <v>44331.515972222223</v>
      </c>
      <c r="D108" s="136" t="s">
        <v>2474</v>
      </c>
      <c r="E108" s="124">
        <v>410</v>
      </c>
      <c r="F108" s="154" t="str">
        <f>VLOOKUP(E108,VIP!$A$2:$O13083,2,0)</f>
        <v>DRBR410</v>
      </c>
      <c r="G108" s="134" t="str">
        <f>VLOOKUP(E108,'LISTADO ATM'!$A$2:$B$897,2,0)</f>
        <v xml:space="preserve">ATM Oficina Las Palmas de Herrera II </v>
      </c>
      <c r="H108" s="134" t="str">
        <f>VLOOKUP(E108,VIP!$A$2:$O17959,7,FALSE)</f>
        <v>Si</v>
      </c>
      <c r="I108" s="134" t="str">
        <f>VLOOKUP(E108,VIP!$A$2:$O9924,8,FALSE)</f>
        <v>Si</v>
      </c>
      <c r="J108" s="134" t="str">
        <f>VLOOKUP(E108,VIP!$A$2:$O9874,8,FALSE)</f>
        <v>Si</v>
      </c>
      <c r="K108" s="134" t="str">
        <f>VLOOKUP(E108,VIP!$A$2:$O13448,6,0)</f>
        <v>NO</v>
      </c>
      <c r="L108" s="125" t="s">
        <v>2418</v>
      </c>
      <c r="M108" s="135" t="s">
        <v>2448</v>
      </c>
      <c r="N108" s="135" t="s">
        <v>2455</v>
      </c>
      <c r="O108" s="134" t="s">
        <v>2475</v>
      </c>
      <c r="P108" s="146"/>
      <c r="Q108" s="135" t="s">
        <v>2418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3335887949</v>
      </c>
      <c r="C109" s="136">
        <v>44331.553564814814</v>
      </c>
      <c r="D109" s="136" t="s">
        <v>2451</v>
      </c>
      <c r="E109" s="160">
        <v>697</v>
      </c>
      <c r="F109" s="154" t="str">
        <f>VLOOKUP(E109,VIP!$A$2:$O13090,2,0)</f>
        <v>DRBR697</v>
      </c>
      <c r="G109" s="134" t="str">
        <f>VLOOKUP(E109,'LISTADO ATM'!$A$2:$B$897,2,0)</f>
        <v>ATM Hipermercado Olé Ciudad Juan Bosch</v>
      </c>
      <c r="H109" s="134" t="str">
        <f>VLOOKUP(E109,VIP!$A$2:$O17966,7,FALSE)</f>
        <v>Si</v>
      </c>
      <c r="I109" s="134" t="str">
        <f>VLOOKUP(E109,VIP!$A$2:$O9931,8,FALSE)</f>
        <v>Si</v>
      </c>
      <c r="J109" s="134" t="str">
        <f>VLOOKUP(E109,VIP!$A$2:$O9881,8,FALSE)</f>
        <v>Si</v>
      </c>
      <c r="K109" s="134" t="str">
        <f>VLOOKUP(E109,VIP!$A$2:$O13455,6,0)</f>
        <v>NO</v>
      </c>
      <c r="L109" s="125" t="s">
        <v>2418</v>
      </c>
      <c r="M109" s="135" t="s">
        <v>2448</v>
      </c>
      <c r="N109" s="135" t="s">
        <v>2455</v>
      </c>
      <c r="O109" s="134" t="s">
        <v>2456</v>
      </c>
      <c r="P109" s="146"/>
      <c r="Q109" s="135" t="s">
        <v>2418</v>
      </c>
    </row>
    <row r="110" spans="1:17" s="96" customFormat="1" ht="18" x14ac:dyDescent="0.25">
      <c r="A110" s="134" t="str">
        <f>VLOOKUP(E110,'LISTADO ATM'!$A$2:$C$898,3,0)</f>
        <v>NORTE</v>
      </c>
      <c r="B110" s="129">
        <v>3335887950</v>
      </c>
      <c r="C110" s="136">
        <v>44331.555509259262</v>
      </c>
      <c r="D110" s="136" t="s">
        <v>2474</v>
      </c>
      <c r="E110" s="124">
        <v>142</v>
      </c>
      <c r="F110" s="154" t="str">
        <f>VLOOKUP(E110,VIP!$A$2:$O13089,2,0)</f>
        <v>DRBR142</v>
      </c>
      <c r="G110" s="134" t="str">
        <f>VLOOKUP(E110,'LISTADO ATM'!$A$2:$B$897,2,0)</f>
        <v xml:space="preserve">ATM Centro de Caja Galerías Bonao </v>
      </c>
      <c r="H110" s="134" t="str">
        <f>VLOOKUP(E110,VIP!$A$2:$O17965,7,FALSE)</f>
        <v>Si</v>
      </c>
      <c r="I110" s="134" t="str">
        <f>VLOOKUP(E110,VIP!$A$2:$O9930,8,FALSE)</f>
        <v>Si</v>
      </c>
      <c r="J110" s="134" t="str">
        <f>VLOOKUP(E110,VIP!$A$2:$O9880,8,FALSE)</f>
        <v>Si</v>
      </c>
      <c r="K110" s="134" t="str">
        <f>VLOOKUP(E110,VIP!$A$2:$O13454,6,0)</f>
        <v>SI</v>
      </c>
      <c r="L110" s="125" t="s">
        <v>2418</v>
      </c>
      <c r="M110" s="135" t="s">
        <v>2448</v>
      </c>
      <c r="N110" s="135" t="s">
        <v>2455</v>
      </c>
      <c r="O110" s="134" t="s">
        <v>2475</v>
      </c>
      <c r="P110" s="146"/>
      <c r="Q110" s="135" t="s">
        <v>2418</v>
      </c>
    </row>
    <row r="111" spans="1:17" s="96" customFormat="1" ht="18" x14ac:dyDescent="0.25">
      <c r="A111" s="134" t="str">
        <f>VLOOKUP(E111,'LISTADO ATM'!$A$2:$C$898,3,0)</f>
        <v>ESTE</v>
      </c>
      <c r="B111" s="129">
        <v>3335887954</v>
      </c>
      <c r="C111" s="136">
        <v>44331.558680555558</v>
      </c>
      <c r="D111" s="136" t="s">
        <v>2474</v>
      </c>
      <c r="E111" s="124">
        <v>934</v>
      </c>
      <c r="F111" s="154" t="str">
        <f>VLOOKUP(E111,VIP!$A$2:$O13087,2,0)</f>
        <v>DRBR934</v>
      </c>
      <c r="G111" s="134" t="str">
        <f>VLOOKUP(E111,'LISTADO ATM'!$A$2:$B$897,2,0)</f>
        <v>ATM Hotel Dreams La Romana</v>
      </c>
      <c r="H111" s="134" t="str">
        <f>VLOOKUP(E111,VIP!$A$2:$O17963,7,FALSE)</f>
        <v>Si</v>
      </c>
      <c r="I111" s="134" t="str">
        <f>VLOOKUP(E111,VIP!$A$2:$O9928,8,FALSE)</f>
        <v>Si</v>
      </c>
      <c r="J111" s="134" t="str">
        <f>VLOOKUP(E111,VIP!$A$2:$O9878,8,FALSE)</f>
        <v>Si</v>
      </c>
      <c r="K111" s="134" t="str">
        <f>VLOOKUP(E111,VIP!$A$2:$O13452,6,0)</f>
        <v>NO</v>
      </c>
      <c r="L111" s="125" t="s">
        <v>2418</v>
      </c>
      <c r="M111" s="135" t="s">
        <v>2448</v>
      </c>
      <c r="N111" s="135" t="s">
        <v>2455</v>
      </c>
      <c r="O111" s="134" t="s">
        <v>2475</v>
      </c>
      <c r="P111" s="146"/>
      <c r="Q111" s="135" t="s">
        <v>2418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3335887970</v>
      </c>
      <c r="C112" s="136">
        <v>44331.588946759257</v>
      </c>
      <c r="D112" s="136" t="s">
        <v>2451</v>
      </c>
      <c r="E112" s="124">
        <v>562</v>
      </c>
      <c r="F112" s="154" t="str">
        <f>VLOOKUP(E112,VIP!$A$2:$O13084,2,0)</f>
        <v>DRBR226</v>
      </c>
      <c r="G112" s="134" t="str">
        <f>VLOOKUP(E112,'LISTADO ATM'!$A$2:$B$897,2,0)</f>
        <v xml:space="preserve">ATM S/M Jumbo Carretera Mella </v>
      </c>
      <c r="H112" s="134" t="str">
        <f>VLOOKUP(E112,VIP!$A$2:$O17960,7,FALSE)</f>
        <v>Si</v>
      </c>
      <c r="I112" s="134" t="str">
        <f>VLOOKUP(E112,VIP!$A$2:$O9925,8,FALSE)</f>
        <v>Si</v>
      </c>
      <c r="J112" s="134" t="str">
        <f>VLOOKUP(E112,VIP!$A$2:$O9875,8,FALSE)</f>
        <v>Si</v>
      </c>
      <c r="K112" s="134" t="str">
        <f>VLOOKUP(E112,VIP!$A$2:$O13449,6,0)</f>
        <v>SI</v>
      </c>
      <c r="L112" s="125" t="s">
        <v>2418</v>
      </c>
      <c r="M112" s="135" t="s">
        <v>2448</v>
      </c>
      <c r="N112" s="135" t="s">
        <v>2455</v>
      </c>
      <c r="O112" s="134" t="s">
        <v>2456</v>
      </c>
      <c r="P112" s="146"/>
      <c r="Q112" s="135" t="s">
        <v>2418</v>
      </c>
    </row>
    <row r="113" spans="1:17" s="96" customFormat="1" ht="18" x14ac:dyDescent="0.25">
      <c r="A113" s="134" t="str">
        <f>VLOOKUP(E113,'LISTADO ATM'!$A$2:$C$898,3,0)</f>
        <v>ESTE</v>
      </c>
      <c r="B113" s="129">
        <v>3335887993</v>
      </c>
      <c r="C113" s="136">
        <v>44331.657326388886</v>
      </c>
      <c r="D113" s="136" t="s">
        <v>2474</v>
      </c>
      <c r="E113" s="124">
        <v>211</v>
      </c>
      <c r="F113" s="154" t="str">
        <f>VLOOKUP(E113,VIP!$A$2:$O13077,2,0)</f>
        <v>DRBR211</v>
      </c>
      <c r="G113" s="134" t="str">
        <f>VLOOKUP(E113,'LISTADO ATM'!$A$2:$B$897,2,0)</f>
        <v xml:space="preserve">ATM Oficina La Romana I </v>
      </c>
      <c r="H113" s="134" t="str">
        <f>VLOOKUP(E113,VIP!$A$2:$O17953,7,FALSE)</f>
        <v>Si</v>
      </c>
      <c r="I113" s="134" t="str">
        <f>VLOOKUP(E113,VIP!$A$2:$O9918,8,FALSE)</f>
        <v>Si</v>
      </c>
      <c r="J113" s="134" t="str">
        <f>VLOOKUP(E113,VIP!$A$2:$O9868,8,FALSE)</f>
        <v>Si</v>
      </c>
      <c r="K113" s="134" t="str">
        <f>VLOOKUP(E113,VIP!$A$2:$O13442,6,0)</f>
        <v>NO</v>
      </c>
      <c r="L113" s="125" t="s">
        <v>2418</v>
      </c>
      <c r="M113" s="135" t="s">
        <v>2448</v>
      </c>
      <c r="N113" s="135" t="s">
        <v>2455</v>
      </c>
      <c r="O113" s="134" t="s">
        <v>2475</v>
      </c>
      <c r="P113" s="146"/>
      <c r="Q113" s="135" t="s">
        <v>2418</v>
      </c>
    </row>
    <row r="114" spans="1:17" s="96" customFormat="1" ht="18" x14ac:dyDescent="0.25">
      <c r="A114" s="134" t="str">
        <f>VLOOKUP(E114,'LISTADO ATM'!$A$2:$C$898,3,0)</f>
        <v>NORTE</v>
      </c>
      <c r="B114" s="129">
        <v>3335887999</v>
      </c>
      <c r="C114" s="136">
        <v>44331.684942129628</v>
      </c>
      <c r="D114" s="136" t="s">
        <v>2474</v>
      </c>
      <c r="E114" s="124">
        <v>687</v>
      </c>
      <c r="F114" s="154" t="str">
        <f>VLOOKUP(E114,VIP!$A$2:$O13098,2,0)</f>
        <v>DRBR687</v>
      </c>
      <c r="G114" s="134" t="str">
        <f>VLOOKUP(E114,'LISTADO ATM'!$A$2:$B$897,2,0)</f>
        <v>ATM Oficina Monterrico II</v>
      </c>
      <c r="H114" s="134" t="str">
        <f>VLOOKUP(E114,VIP!$A$2:$O17974,7,FALSE)</f>
        <v>NO</v>
      </c>
      <c r="I114" s="134" t="str">
        <f>VLOOKUP(E114,VIP!$A$2:$O9939,8,FALSE)</f>
        <v>NO</v>
      </c>
      <c r="J114" s="134" t="str">
        <f>VLOOKUP(E114,VIP!$A$2:$O9889,8,FALSE)</f>
        <v>NO</v>
      </c>
      <c r="K114" s="134" t="str">
        <f>VLOOKUP(E114,VIP!$A$2:$O13463,6,0)</f>
        <v>SI</v>
      </c>
      <c r="L114" s="125" t="s">
        <v>2418</v>
      </c>
      <c r="M114" s="135" t="s">
        <v>2448</v>
      </c>
      <c r="N114" s="135" t="s">
        <v>2455</v>
      </c>
      <c r="O114" s="134" t="s">
        <v>2475</v>
      </c>
      <c r="P114" s="146"/>
      <c r="Q114" s="135" t="s">
        <v>2418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3335888000</v>
      </c>
      <c r="C115" s="136">
        <v>44331.686851851853</v>
      </c>
      <c r="D115" s="136" t="s">
        <v>2451</v>
      </c>
      <c r="E115" s="124">
        <v>673</v>
      </c>
      <c r="F115" s="154" t="str">
        <f>VLOOKUP(E115,VIP!$A$2:$O13097,2,0)</f>
        <v>DRBR673</v>
      </c>
      <c r="G115" s="134" t="str">
        <f>VLOOKUP(E115,'LISTADO ATM'!$A$2:$B$897,2,0)</f>
        <v>ATM Clínica Dr. Cruz Jiminián</v>
      </c>
      <c r="H115" s="134" t="str">
        <f>VLOOKUP(E115,VIP!$A$2:$O17973,7,FALSE)</f>
        <v>Si</v>
      </c>
      <c r="I115" s="134" t="str">
        <f>VLOOKUP(E115,VIP!$A$2:$O9938,8,FALSE)</f>
        <v>Si</v>
      </c>
      <c r="J115" s="134" t="str">
        <f>VLOOKUP(E115,VIP!$A$2:$O9888,8,FALSE)</f>
        <v>Si</v>
      </c>
      <c r="K115" s="134" t="str">
        <f>VLOOKUP(E115,VIP!$A$2:$O13462,6,0)</f>
        <v>NO</v>
      </c>
      <c r="L115" s="125" t="s">
        <v>2418</v>
      </c>
      <c r="M115" s="135" t="s">
        <v>2448</v>
      </c>
      <c r="N115" s="135" t="s">
        <v>2455</v>
      </c>
      <c r="O115" s="134" t="s">
        <v>2456</v>
      </c>
      <c r="P115" s="146"/>
      <c r="Q115" s="135" t="s">
        <v>2418</v>
      </c>
    </row>
    <row r="116" spans="1:17" s="96" customFormat="1" ht="18" x14ac:dyDescent="0.25">
      <c r="A116" s="134" t="str">
        <f>VLOOKUP(E116,'LISTADO ATM'!$A$2:$C$898,3,0)</f>
        <v>ESTE</v>
      </c>
      <c r="B116" s="129">
        <v>3335888009</v>
      </c>
      <c r="C116" s="136">
        <v>44331.707731481481</v>
      </c>
      <c r="D116" s="136" t="s">
        <v>2451</v>
      </c>
      <c r="E116" s="124">
        <v>963</v>
      </c>
      <c r="F116" s="154" t="str">
        <f>VLOOKUP(E116,VIP!$A$2:$O13094,2,0)</f>
        <v>DRBR963</v>
      </c>
      <c r="G116" s="134" t="str">
        <f>VLOOKUP(E116,'LISTADO ATM'!$A$2:$B$897,2,0)</f>
        <v xml:space="preserve">ATM Multiplaza La Romana </v>
      </c>
      <c r="H116" s="134" t="str">
        <f>VLOOKUP(E116,VIP!$A$2:$O17970,7,FALSE)</f>
        <v>Si</v>
      </c>
      <c r="I116" s="134" t="str">
        <f>VLOOKUP(E116,VIP!$A$2:$O9935,8,FALSE)</f>
        <v>Si</v>
      </c>
      <c r="J116" s="134" t="str">
        <f>VLOOKUP(E116,VIP!$A$2:$O9885,8,FALSE)</f>
        <v>Si</v>
      </c>
      <c r="K116" s="134" t="str">
        <f>VLOOKUP(E116,VIP!$A$2:$O13459,6,0)</f>
        <v>NO</v>
      </c>
      <c r="L116" s="125" t="s">
        <v>2418</v>
      </c>
      <c r="M116" s="135" t="s">
        <v>2448</v>
      </c>
      <c r="N116" s="135" t="s">
        <v>2455</v>
      </c>
      <c r="O116" s="134" t="s">
        <v>2456</v>
      </c>
      <c r="P116" s="146"/>
      <c r="Q116" s="135" t="s">
        <v>2418</v>
      </c>
    </row>
    <row r="117" spans="1:17" s="96" customFormat="1" ht="18" x14ac:dyDescent="0.25">
      <c r="A117" s="134" t="str">
        <f>VLOOKUP(E117,'LISTADO ATM'!$A$2:$C$898,3,0)</f>
        <v>NORTE</v>
      </c>
      <c r="B117" s="129">
        <v>3335888012</v>
      </c>
      <c r="C117" s="136">
        <v>44331.717083333337</v>
      </c>
      <c r="D117" s="136" t="s">
        <v>2575</v>
      </c>
      <c r="E117" s="124">
        <v>895</v>
      </c>
      <c r="F117" s="154" t="str">
        <f>VLOOKUP(E117,VIP!$A$2:$O13093,2,0)</f>
        <v>DRBR895</v>
      </c>
      <c r="G117" s="134" t="str">
        <f>VLOOKUP(E117,'LISTADO ATM'!$A$2:$B$897,2,0)</f>
        <v xml:space="preserve">ATM S/M Bravo (Santiago) </v>
      </c>
      <c r="H117" s="134" t="str">
        <f>VLOOKUP(E117,VIP!$A$2:$O17969,7,FALSE)</f>
        <v>Si</v>
      </c>
      <c r="I117" s="134" t="str">
        <f>VLOOKUP(E117,VIP!$A$2:$O9934,8,FALSE)</f>
        <v>No</v>
      </c>
      <c r="J117" s="134" t="str">
        <f>VLOOKUP(E117,VIP!$A$2:$O9884,8,FALSE)</f>
        <v>No</v>
      </c>
      <c r="K117" s="134" t="str">
        <f>VLOOKUP(E117,VIP!$A$2:$O13458,6,0)</f>
        <v>NO</v>
      </c>
      <c r="L117" s="125" t="s">
        <v>2418</v>
      </c>
      <c r="M117" s="135" t="s">
        <v>2448</v>
      </c>
      <c r="N117" s="135" t="s">
        <v>2455</v>
      </c>
      <c r="O117" s="134" t="s">
        <v>2576</v>
      </c>
      <c r="P117" s="146"/>
      <c r="Q117" s="135" t="s">
        <v>2418</v>
      </c>
    </row>
    <row r="118" spans="1:17" ht="18" x14ac:dyDescent="0.25">
      <c r="A118" s="134" t="str">
        <f>VLOOKUP(E118,'LISTADO ATM'!$A$2:$C$898,3,0)</f>
        <v>NORTE</v>
      </c>
      <c r="B118" s="129">
        <v>3335888015</v>
      </c>
      <c r="C118" s="136">
        <v>44331.743703703702</v>
      </c>
      <c r="D118" s="136" t="s">
        <v>2474</v>
      </c>
      <c r="E118" s="124">
        <v>304</v>
      </c>
      <c r="F118" s="155" t="str">
        <f>VLOOKUP(E118,VIP!$A$2:$O13090,2,0)</f>
        <v>DRBR304</v>
      </c>
      <c r="G118" s="134" t="str">
        <f>VLOOKUP(E118,'LISTADO ATM'!$A$2:$B$897,2,0)</f>
        <v xml:space="preserve">ATM Multicentro La Sirena Estrella Sadhala </v>
      </c>
      <c r="H118" s="134" t="str">
        <f>VLOOKUP(E118,VIP!$A$2:$O17966,7,FALSE)</f>
        <v>Si</v>
      </c>
      <c r="I118" s="134" t="str">
        <f>VLOOKUP(E118,VIP!$A$2:$O9931,8,FALSE)</f>
        <v>Si</v>
      </c>
      <c r="J118" s="134" t="str">
        <f>VLOOKUP(E118,VIP!$A$2:$O9881,8,FALSE)</f>
        <v>Si</v>
      </c>
      <c r="K118" s="134" t="str">
        <f>VLOOKUP(E118,VIP!$A$2:$O13455,6,0)</f>
        <v>NO</v>
      </c>
      <c r="L118" s="125" t="s">
        <v>2418</v>
      </c>
      <c r="M118" s="135" t="s">
        <v>2448</v>
      </c>
      <c r="N118" s="135" t="s">
        <v>2455</v>
      </c>
      <c r="O118" s="134" t="s">
        <v>2475</v>
      </c>
      <c r="P118" s="146"/>
      <c r="Q118" s="136" t="s">
        <v>2418</v>
      </c>
    </row>
    <row r="119" spans="1:17" ht="18" x14ac:dyDescent="0.25">
      <c r="A119" s="134" t="str">
        <f>VLOOKUP(E119,'LISTADO ATM'!$A$2:$C$898,3,0)</f>
        <v>DISTRITO NACIONAL</v>
      </c>
      <c r="B119" s="129">
        <v>3335888029</v>
      </c>
      <c r="C119" s="136">
        <v>44331.856226851851</v>
      </c>
      <c r="D119" s="136" t="s">
        <v>2451</v>
      </c>
      <c r="E119" s="124">
        <v>26</v>
      </c>
      <c r="F119" s="155" t="str">
        <f>VLOOKUP(E119,VIP!$A$2:$O13098,2,0)</f>
        <v>DRBR221</v>
      </c>
      <c r="G119" s="134" t="str">
        <f>VLOOKUP(E119,'LISTADO ATM'!$A$2:$B$897,2,0)</f>
        <v>ATM S/M Jumbo San Isidro</v>
      </c>
      <c r="H119" s="134" t="str">
        <f>VLOOKUP(E119,VIP!$A$2:$O17974,7,FALSE)</f>
        <v>Si</v>
      </c>
      <c r="I119" s="134" t="str">
        <f>VLOOKUP(E119,VIP!$A$2:$O9939,8,FALSE)</f>
        <v>Si</v>
      </c>
      <c r="J119" s="134" t="str">
        <f>VLOOKUP(E119,VIP!$A$2:$O9889,8,FALSE)</f>
        <v>Si</v>
      </c>
      <c r="K119" s="134" t="str">
        <f>VLOOKUP(E119,VIP!$A$2:$O13463,6,0)</f>
        <v>NO</v>
      </c>
      <c r="L119" s="125" t="s">
        <v>2418</v>
      </c>
      <c r="M119" s="135" t="s">
        <v>2448</v>
      </c>
      <c r="N119" s="135" t="s">
        <v>2455</v>
      </c>
      <c r="O119" s="134" t="s">
        <v>2456</v>
      </c>
      <c r="P119" s="146"/>
      <c r="Q119" s="135" t="s">
        <v>2418</v>
      </c>
    </row>
    <row r="120" spans="1:17" ht="18" x14ac:dyDescent="0.25">
      <c r="A120" s="134" t="str">
        <f>VLOOKUP(E120,'LISTADO ATM'!$A$2:$C$898,3,0)</f>
        <v>SUR</v>
      </c>
      <c r="B120" s="129">
        <v>3335888030</v>
      </c>
      <c r="C120" s="136">
        <v>44331.860995370371</v>
      </c>
      <c r="D120" s="136" t="s">
        <v>2451</v>
      </c>
      <c r="E120" s="124">
        <v>182</v>
      </c>
      <c r="F120" s="155" t="str">
        <f>VLOOKUP(E120,VIP!$A$2:$O13097,2,0)</f>
        <v>DRBR182</v>
      </c>
      <c r="G120" s="134" t="str">
        <f>VLOOKUP(E120,'LISTADO ATM'!$A$2:$B$897,2,0)</f>
        <v xml:space="preserve">ATM Barahona Comb </v>
      </c>
      <c r="H120" s="134" t="str">
        <f>VLOOKUP(E120,VIP!$A$2:$O17973,7,FALSE)</f>
        <v>Si</v>
      </c>
      <c r="I120" s="134" t="str">
        <f>VLOOKUP(E120,VIP!$A$2:$O9938,8,FALSE)</f>
        <v>Si</v>
      </c>
      <c r="J120" s="134" t="str">
        <f>VLOOKUP(E120,VIP!$A$2:$O9888,8,FALSE)</f>
        <v>Si</v>
      </c>
      <c r="K120" s="134" t="str">
        <f>VLOOKUP(E120,VIP!$A$2:$O13462,6,0)</f>
        <v>NO</v>
      </c>
      <c r="L120" s="125" t="s">
        <v>2418</v>
      </c>
      <c r="M120" s="135" t="s">
        <v>2448</v>
      </c>
      <c r="N120" s="135" t="s">
        <v>2455</v>
      </c>
      <c r="O120" s="134" t="s">
        <v>2456</v>
      </c>
      <c r="P120" s="146"/>
      <c r="Q120" s="135" t="s">
        <v>2418</v>
      </c>
    </row>
    <row r="121" spans="1:17" ht="18" x14ac:dyDescent="0.25">
      <c r="A121" s="134" t="str">
        <f>VLOOKUP(E121,'LISTADO ATM'!$A$2:$C$898,3,0)</f>
        <v>DISTRITO NACIONAL</v>
      </c>
      <c r="B121" s="129">
        <v>3335888031</v>
      </c>
      <c r="C121" s="136">
        <v>44331.865671296298</v>
      </c>
      <c r="D121" s="136" t="s">
        <v>2451</v>
      </c>
      <c r="E121" s="124">
        <v>363</v>
      </c>
      <c r="F121" s="155" t="str">
        <f>VLOOKUP(E121,VIP!$A$2:$O13096,2,0)</f>
        <v>DRBR363</v>
      </c>
      <c r="G121" s="134" t="str">
        <f>VLOOKUP(E121,'LISTADO ATM'!$A$2:$B$897,2,0)</f>
        <v>ATM Sirena Villa Mella</v>
      </c>
      <c r="H121" s="134" t="str">
        <f>VLOOKUP(E121,VIP!$A$2:$O17972,7,FALSE)</f>
        <v>N/A</v>
      </c>
      <c r="I121" s="134" t="str">
        <f>VLOOKUP(E121,VIP!$A$2:$O9937,8,FALSE)</f>
        <v>N/A</v>
      </c>
      <c r="J121" s="134" t="str">
        <f>VLOOKUP(E121,VIP!$A$2:$O9887,8,FALSE)</f>
        <v>N/A</v>
      </c>
      <c r="K121" s="134" t="str">
        <f>VLOOKUP(E121,VIP!$A$2:$O13461,6,0)</f>
        <v>N/A</v>
      </c>
      <c r="L121" s="125" t="s">
        <v>2418</v>
      </c>
      <c r="M121" s="135" t="s">
        <v>2448</v>
      </c>
      <c r="N121" s="135" t="s">
        <v>2455</v>
      </c>
      <c r="O121" s="134" t="s">
        <v>2456</v>
      </c>
      <c r="P121" s="146"/>
      <c r="Q121" s="135" t="s">
        <v>2418</v>
      </c>
    </row>
    <row r="122" spans="1:17" ht="18" x14ac:dyDescent="0.25">
      <c r="A122" s="134" t="str">
        <f>VLOOKUP(E122,'LISTADO ATM'!$A$2:$C$898,3,0)</f>
        <v>ESTE</v>
      </c>
      <c r="B122" s="129">
        <v>3335888032</v>
      </c>
      <c r="C122" s="136">
        <v>44331.868321759262</v>
      </c>
      <c r="D122" s="136" t="s">
        <v>2451</v>
      </c>
      <c r="E122" s="124">
        <v>386</v>
      </c>
      <c r="F122" s="155" t="str">
        <f>VLOOKUP(E122,VIP!$A$2:$O13095,2,0)</f>
        <v>DRBR386</v>
      </c>
      <c r="G122" s="134" t="str">
        <f>VLOOKUP(E122,'LISTADO ATM'!$A$2:$B$897,2,0)</f>
        <v xml:space="preserve">ATM Plaza Verón II </v>
      </c>
      <c r="H122" s="134" t="str">
        <f>VLOOKUP(E122,VIP!$A$2:$O17971,7,FALSE)</f>
        <v>Si</v>
      </c>
      <c r="I122" s="134" t="str">
        <f>VLOOKUP(E122,VIP!$A$2:$O9936,8,FALSE)</f>
        <v>Si</v>
      </c>
      <c r="J122" s="134" t="str">
        <f>VLOOKUP(E122,VIP!$A$2:$O9886,8,FALSE)</f>
        <v>Si</v>
      </c>
      <c r="K122" s="134" t="str">
        <f>VLOOKUP(E122,VIP!$A$2:$O13460,6,0)</f>
        <v>NO</v>
      </c>
      <c r="L122" s="125" t="s">
        <v>2418</v>
      </c>
      <c r="M122" s="135" t="s">
        <v>2448</v>
      </c>
      <c r="N122" s="135" t="s">
        <v>2455</v>
      </c>
      <c r="O122" s="134" t="s">
        <v>2456</v>
      </c>
      <c r="P122" s="146"/>
      <c r="Q122" s="135" t="s">
        <v>2418</v>
      </c>
    </row>
    <row r="123" spans="1:17" ht="18" x14ac:dyDescent="0.25">
      <c r="A123" s="134" t="str">
        <f>VLOOKUP(E123,'LISTADO ATM'!$A$2:$C$898,3,0)</f>
        <v>ESTE</v>
      </c>
      <c r="B123" s="129">
        <v>3335888033</v>
      </c>
      <c r="C123" s="136">
        <v>44331.869618055556</v>
      </c>
      <c r="D123" s="136" t="s">
        <v>2451</v>
      </c>
      <c r="E123" s="124">
        <v>399</v>
      </c>
      <c r="F123" s="155" t="str">
        <f>VLOOKUP(E123,VIP!$A$2:$O13094,2,0)</f>
        <v>DRBR399</v>
      </c>
      <c r="G123" s="134" t="str">
        <f>VLOOKUP(E123,'LISTADO ATM'!$A$2:$B$897,2,0)</f>
        <v xml:space="preserve">ATM Oficina La Romana II </v>
      </c>
      <c r="H123" s="134" t="str">
        <f>VLOOKUP(E123,VIP!$A$2:$O17970,7,FALSE)</f>
        <v>Si</v>
      </c>
      <c r="I123" s="134" t="str">
        <f>VLOOKUP(E123,VIP!$A$2:$O9935,8,FALSE)</f>
        <v>Si</v>
      </c>
      <c r="J123" s="134" t="str">
        <f>VLOOKUP(E123,VIP!$A$2:$O9885,8,FALSE)</f>
        <v>Si</v>
      </c>
      <c r="K123" s="134" t="str">
        <f>VLOOKUP(E123,VIP!$A$2:$O13459,6,0)</f>
        <v>NO</v>
      </c>
      <c r="L123" s="125" t="s">
        <v>2418</v>
      </c>
      <c r="M123" s="135" t="s">
        <v>2448</v>
      </c>
      <c r="N123" s="135" t="s">
        <v>2455</v>
      </c>
      <c r="O123" s="134" t="s">
        <v>2456</v>
      </c>
      <c r="P123" s="146"/>
      <c r="Q123" s="135" t="s">
        <v>2418</v>
      </c>
    </row>
    <row r="124" spans="1:17" ht="18" x14ac:dyDescent="0.25">
      <c r="A124" s="134" t="str">
        <f>VLOOKUP(E124,'LISTADO ATM'!$A$2:$C$898,3,0)</f>
        <v>DISTRITO NACIONAL</v>
      </c>
      <c r="B124" s="129">
        <v>3335888034</v>
      </c>
      <c r="C124" s="136">
        <v>44331.87840277778</v>
      </c>
      <c r="D124" s="136" t="s">
        <v>2451</v>
      </c>
      <c r="E124" s="124">
        <v>493</v>
      </c>
      <c r="F124" s="155" t="str">
        <f>VLOOKUP(E124,VIP!$A$2:$O13093,2,0)</f>
        <v>DRBR493</v>
      </c>
      <c r="G124" s="134" t="str">
        <f>VLOOKUP(E124,'LISTADO ATM'!$A$2:$B$897,2,0)</f>
        <v xml:space="preserve">ATM Oficina Haina Occidental II </v>
      </c>
      <c r="H124" s="134" t="str">
        <f>VLOOKUP(E124,VIP!$A$2:$O17969,7,FALSE)</f>
        <v>Si</v>
      </c>
      <c r="I124" s="134" t="str">
        <f>VLOOKUP(E124,VIP!$A$2:$O9934,8,FALSE)</f>
        <v>Si</v>
      </c>
      <c r="J124" s="134" t="str">
        <f>VLOOKUP(E124,VIP!$A$2:$O9884,8,FALSE)</f>
        <v>Si</v>
      </c>
      <c r="K124" s="134" t="str">
        <f>VLOOKUP(E124,VIP!$A$2:$O13458,6,0)</f>
        <v>NO</v>
      </c>
      <c r="L124" s="125" t="s">
        <v>2418</v>
      </c>
      <c r="M124" s="135" t="s">
        <v>2448</v>
      </c>
      <c r="N124" s="135" t="s">
        <v>2455</v>
      </c>
      <c r="O124" s="134" t="s">
        <v>2456</v>
      </c>
      <c r="P124" s="146"/>
      <c r="Q124" s="135" t="s">
        <v>2418</v>
      </c>
    </row>
    <row r="125" spans="1:17" ht="18" x14ac:dyDescent="0.25">
      <c r="A125" s="134" t="str">
        <f>VLOOKUP(E125,'LISTADO ATM'!$A$2:$C$898,3,0)</f>
        <v>NORTE</v>
      </c>
      <c r="B125" s="129">
        <v>3335888035</v>
      </c>
      <c r="C125" s="136">
        <v>44331.882650462961</v>
      </c>
      <c r="D125" s="136" t="s">
        <v>2575</v>
      </c>
      <c r="E125" s="124">
        <v>716</v>
      </c>
      <c r="F125" s="155" t="str">
        <f>VLOOKUP(E125,VIP!$A$2:$O13092,2,0)</f>
        <v>DRBR340</v>
      </c>
      <c r="G125" s="134" t="str">
        <f>VLOOKUP(E125,'LISTADO ATM'!$A$2:$B$897,2,0)</f>
        <v xml:space="preserve">ATM Oficina Zona Franca (Santiago) </v>
      </c>
      <c r="H125" s="134" t="str">
        <f>VLOOKUP(E125,VIP!$A$2:$O17968,7,FALSE)</f>
        <v>Si</v>
      </c>
      <c r="I125" s="134" t="str">
        <f>VLOOKUP(E125,VIP!$A$2:$O9933,8,FALSE)</f>
        <v>Si</v>
      </c>
      <c r="J125" s="134" t="str">
        <f>VLOOKUP(E125,VIP!$A$2:$O9883,8,FALSE)</f>
        <v>Si</v>
      </c>
      <c r="K125" s="134" t="str">
        <f>VLOOKUP(E125,VIP!$A$2:$O13457,6,0)</f>
        <v>SI</v>
      </c>
      <c r="L125" s="125" t="s">
        <v>2418</v>
      </c>
      <c r="M125" s="135" t="s">
        <v>2448</v>
      </c>
      <c r="N125" s="135" t="s">
        <v>2455</v>
      </c>
      <c r="O125" s="134" t="s">
        <v>2576</v>
      </c>
      <c r="P125" s="146"/>
      <c r="Q125" s="135" t="s">
        <v>2418</v>
      </c>
    </row>
    <row r="126" spans="1:17" ht="18" x14ac:dyDescent="0.25">
      <c r="A126" s="134" t="str">
        <f>VLOOKUP(E126,'LISTADO ATM'!$A$2:$C$898,3,0)</f>
        <v>DISTRITO NACIONAL</v>
      </c>
      <c r="B126" s="129">
        <v>3335888036</v>
      </c>
      <c r="C126" s="136">
        <v>44331.893634259257</v>
      </c>
      <c r="D126" s="136" t="s">
        <v>2451</v>
      </c>
      <c r="E126" s="124">
        <v>717</v>
      </c>
      <c r="F126" s="155" t="str">
        <f>VLOOKUP(E126,VIP!$A$2:$O13091,2,0)</f>
        <v>DRBR24K</v>
      </c>
      <c r="G126" s="134" t="str">
        <f>VLOOKUP(E126,'LISTADO ATM'!$A$2:$B$897,2,0)</f>
        <v xml:space="preserve">ATM Oficina Los Alcarrizos </v>
      </c>
      <c r="H126" s="134" t="str">
        <f>VLOOKUP(E126,VIP!$A$2:$O17967,7,FALSE)</f>
        <v>Si</v>
      </c>
      <c r="I126" s="134" t="str">
        <f>VLOOKUP(E126,VIP!$A$2:$O9932,8,FALSE)</f>
        <v>Si</v>
      </c>
      <c r="J126" s="134" t="str">
        <f>VLOOKUP(E126,VIP!$A$2:$O9882,8,FALSE)</f>
        <v>Si</v>
      </c>
      <c r="K126" s="134" t="str">
        <f>VLOOKUP(E126,VIP!$A$2:$O13456,6,0)</f>
        <v>SI</v>
      </c>
      <c r="L126" s="125" t="s">
        <v>2418</v>
      </c>
      <c r="M126" s="135" t="s">
        <v>2448</v>
      </c>
      <c r="N126" s="135" t="s">
        <v>2455</v>
      </c>
      <c r="O126" s="134" t="s">
        <v>2456</v>
      </c>
      <c r="P126" s="146"/>
      <c r="Q126" s="135" t="s">
        <v>2418</v>
      </c>
    </row>
    <row r="127" spans="1:17" ht="18" x14ac:dyDescent="0.25">
      <c r="A127" s="134" t="str">
        <f>VLOOKUP(E127,'LISTADO ATM'!$A$2:$C$898,3,0)</f>
        <v>NORTE</v>
      </c>
      <c r="B127" s="129">
        <v>3335888037</v>
      </c>
      <c r="C127" s="136">
        <v>44331.895671296297</v>
      </c>
      <c r="D127" s="136" t="s">
        <v>2575</v>
      </c>
      <c r="E127" s="124">
        <v>732</v>
      </c>
      <c r="F127" s="155" t="str">
        <f>VLOOKUP(E127,VIP!$A$2:$O13090,2,0)</f>
        <v>DRBR12H</v>
      </c>
      <c r="G127" s="134" t="str">
        <f>VLOOKUP(E127,'LISTADO ATM'!$A$2:$B$897,2,0)</f>
        <v xml:space="preserve">ATM Molino del Valle (Santiago) </v>
      </c>
      <c r="H127" s="134" t="str">
        <f>VLOOKUP(E127,VIP!$A$2:$O17966,7,FALSE)</f>
        <v>Si</v>
      </c>
      <c r="I127" s="134" t="str">
        <f>VLOOKUP(E127,VIP!$A$2:$O9931,8,FALSE)</f>
        <v>Si</v>
      </c>
      <c r="J127" s="134" t="str">
        <f>VLOOKUP(E127,VIP!$A$2:$O9881,8,FALSE)</f>
        <v>Si</v>
      </c>
      <c r="K127" s="134" t="str">
        <f>VLOOKUP(E127,VIP!$A$2:$O13455,6,0)</f>
        <v>NO</v>
      </c>
      <c r="L127" s="125" t="s">
        <v>2418</v>
      </c>
      <c r="M127" s="135" t="s">
        <v>2448</v>
      </c>
      <c r="N127" s="135" t="s">
        <v>2455</v>
      </c>
      <c r="O127" s="134" t="s">
        <v>2576</v>
      </c>
      <c r="P127" s="146"/>
      <c r="Q127" s="135" t="s">
        <v>2418</v>
      </c>
    </row>
    <row r="128" spans="1:17" ht="18" x14ac:dyDescent="0.25">
      <c r="A128" s="134" t="str">
        <f>VLOOKUP(E128,'LISTADO ATM'!$A$2:$C$898,3,0)</f>
        <v>DISTRITO NACIONAL</v>
      </c>
      <c r="B128" s="129">
        <v>3335888038</v>
      </c>
      <c r="C128" s="136">
        <v>44331.898043981484</v>
      </c>
      <c r="D128" s="136" t="s">
        <v>2451</v>
      </c>
      <c r="E128" s="124">
        <v>769</v>
      </c>
      <c r="F128" s="155" t="str">
        <f>VLOOKUP(E128,VIP!$A$2:$O13089,2,0)</f>
        <v>DRBR769</v>
      </c>
      <c r="G128" s="134" t="str">
        <f>VLOOKUP(E128,'LISTADO ATM'!$A$2:$B$897,2,0)</f>
        <v>ATM UNP Pablo Mella Morales</v>
      </c>
      <c r="H128" s="134" t="str">
        <f>VLOOKUP(E128,VIP!$A$2:$O17965,7,FALSE)</f>
        <v>Si</v>
      </c>
      <c r="I128" s="134" t="str">
        <f>VLOOKUP(E128,VIP!$A$2:$O9930,8,FALSE)</f>
        <v>Si</v>
      </c>
      <c r="J128" s="134" t="str">
        <f>VLOOKUP(E128,VIP!$A$2:$O9880,8,FALSE)</f>
        <v>Si</v>
      </c>
      <c r="K128" s="134" t="str">
        <f>VLOOKUP(E128,VIP!$A$2:$O13454,6,0)</f>
        <v>NO</v>
      </c>
      <c r="L128" s="125" t="s">
        <v>2418</v>
      </c>
      <c r="M128" s="135" t="s">
        <v>2448</v>
      </c>
      <c r="N128" s="135" t="s">
        <v>2455</v>
      </c>
      <c r="O128" s="134" t="s">
        <v>2456</v>
      </c>
      <c r="P128" s="146"/>
      <c r="Q128" s="135" t="s">
        <v>2418</v>
      </c>
    </row>
    <row r="129" spans="1:17" ht="18" x14ac:dyDescent="0.25">
      <c r="A129" s="134" t="str">
        <f>VLOOKUP(E129,'LISTADO ATM'!$A$2:$C$898,3,0)</f>
        <v>NORTE</v>
      </c>
      <c r="B129" s="129">
        <v>3335888039</v>
      </c>
      <c r="C129" s="136">
        <v>44331.904664351852</v>
      </c>
      <c r="D129" s="136" t="s">
        <v>2474</v>
      </c>
      <c r="E129" s="124">
        <v>965</v>
      </c>
      <c r="F129" s="155" t="str">
        <f>VLOOKUP(E129,VIP!$A$2:$O13088,2,0)</f>
        <v>DRBR965</v>
      </c>
      <c r="G129" s="134" t="str">
        <f>VLOOKUP(E129,'LISTADO ATM'!$A$2:$B$897,2,0)</f>
        <v xml:space="preserve">ATM S/M La Fuente FUN (Santiago) </v>
      </c>
      <c r="H129" s="134" t="str">
        <f>VLOOKUP(E129,VIP!$A$2:$O17964,7,FALSE)</f>
        <v>Si</v>
      </c>
      <c r="I129" s="134" t="str">
        <f>VLOOKUP(E129,VIP!$A$2:$O9929,8,FALSE)</f>
        <v>Si</v>
      </c>
      <c r="J129" s="134" t="str">
        <f>VLOOKUP(E129,VIP!$A$2:$O9879,8,FALSE)</f>
        <v>Si</v>
      </c>
      <c r="K129" s="134" t="str">
        <f>VLOOKUP(E129,VIP!$A$2:$O13453,6,0)</f>
        <v>NO</v>
      </c>
      <c r="L129" s="125" t="s">
        <v>2418</v>
      </c>
      <c r="M129" s="135" t="s">
        <v>2448</v>
      </c>
      <c r="N129" s="135" t="s">
        <v>2455</v>
      </c>
      <c r="O129" s="134" t="s">
        <v>2475</v>
      </c>
      <c r="P129" s="146"/>
      <c r="Q129" s="135" t="s">
        <v>2418</v>
      </c>
    </row>
    <row r="130" spans="1:17" ht="18" x14ac:dyDescent="0.25">
      <c r="A130" s="134" t="str">
        <f>VLOOKUP(E130,'LISTADO ATM'!$A$2:$C$898,3,0)</f>
        <v>NORTE</v>
      </c>
      <c r="B130" s="129">
        <v>3335888049</v>
      </c>
      <c r="C130" s="136">
        <v>44331.999548611115</v>
      </c>
      <c r="D130" s="136" t="s">
        <v>2474</v>
      </c>
      <c r="E130" s="124">
        <v>40</v>
      </c>
      <c r="F130" s="155" t="str">
        <f>VLOOKUP(E130,VIP!$A$2:$O13083,2,0)</f>
        <v>DRBR040</v>
      </c>
      <c r="G130" s="134" t="str">
        <f>VLOOKUP(E130,'LISTADO ATM'!$A$2:$B$897,2,0)</f>
        <v xml:space="preserve">ATM Oficina El Puñal </v>
      </c>
      <c r="H130" s="134" t="str">
        <f>VLOOKUP(E130,VIP!$A$2:$O17959,7,FALSE)</f>
        <v>Si</v>
      </c>
      <c r="I130" s="134" t="str">
        <f>VLOOKUP(E130,VIP!$A$2:$O9924,8,FALSE)</f>
        <v>Si</v>
      </c>
      <c r="J130" s="134" t="str">
        <f>VLOOKUP(E130,VIP!$A$2:$O9874,8,FALSE)</f>
        <v>Si</v>
      </c>
      <c r="K130" s="134" t="str">
        <f>VLOOKUP(E130,VIP!$A$2:$O13448,6,0)</f>
        <v>NO</v>
      </c>
      <c r="L130" s="125" t="s">
        <v>2418</v>
      </c>
      <c r="M130" s="135" t="s">
        <v>2448</v>
      </c>
      <c r="N130" s="135" t="s">
        <v>2455</v>
      </c>
      <c r="O130" s="134" t="s">
        <v>2475</v>
      </c>
      <c r="P130" s="146"/>
      <c r="Q130" s="135" t="s">
        <v>2418</v>
      </c>
    </row>
    <row r="131" spans="1:17" ht="18" x14ac:dyDescent="0.25">
      <c r="A131" s="134" t="str">
        <f>VLOOKUP(E131,'LISTADO ATM'!$A$2:$C$898,3,0)</f>
        <v>NORTE</v>
      </c>
      <c r="B131" s="129">
        <v>3335888058</v>
      </c>
      <c r="C131" s="136">
        <v>44332.343761574077</v>
      </c>
      <c r="D131" s="136" t="s">
        <v>2575</v>
      </c>
      <c r="E131" s="124">
        <v>594</v>
      </c>
      <c r="F131" s="155" t="str">
        <f>VLOOKUP(E131,VIP!$A$2:$O13099,2,0)</f>
        <v>DRBR594</v>
      </c>
      <c r="G131" s="134" t="str">
        <f>VLOOKUP(E131,'LISTADO ATM'!$A$2:$B$897,2,0)</f>
        <v xml:space="preserve">ATM Plaza Venezuela II (Santiago) </v>
      </c>
      <c r="H131" s="134" t="str">
        <f>VLOOKUP(E131,VIP!$A$2:$O17975,7,FALSE)</f>
        <v>Si</v>
      </c>
      <c r="I131" s="134" t="str">
        <f>VLOOKUP(E131,VIP!$A$2:$O9940,8,FALSE)</f>
        <v>Si</v>
      </c>
      <c r="J131" s="134" t="str">
        <f>VLOOKUP(E131,VIP!$A$2:$O9890,8,FALSE)</f>
        <v>Si</v>
      </c>
      <c r="K131" s="134" t="str">
        <f>VLOOKUP(E131,VIP!$A$2:$O13464,6,0)</f>
        <v>NO</v>
      </c>
      <c r="L131" s="125" t="s">
        <v>2418</v>
      </c>
      <c r="M131" s="135" t="s">
        <v>2448</v>
      </c>
      <c r="N131" s="135" t="s">
        <v>2455</v>
      </c>
      <c r="O131" s="134" t="s">
        <v>2576</v>
      </c>
      <c r="P131" s="146"/>
      <c r="Q131" s="145" t="s">
        <v>2418</v>
      </c>
    </row>
    <row r="132" spans="1:17" ht="18" x14ac:dyDescent="0.25">
      <c r="A132" s="134" t="str">
        <f>VLOOKUP(E132,'LISTADO ATM'!$A$2:$C$898,3,0)</f>
        <v>DISTRITO NACIONAL</v>
      </c>
      <c r="B132" s="129">
        <v>3335888060</v>
      </c>
      <c r="C132" s="136">
        <v>44332.34646990741</v>
      </c>
      <c r="D132" s="136" t="s">
        <v>2451</v>
      </c>
      <c r="E132" s="124">
        <v>900</v>
      </c>
      <c r="F132" s="155" t="str">
        <f>VLOOKUP(E132,VIP!$A$2:$O13097,2,0)</f>
        <v>DRBR900</v>
      </c>
      <c r="G132" s="134" t="str">
        <f>VLOOKUP(E132,'LISTADO ATM'!$A$2:$B$897,2,0)</f>
        <v xml:space="preserve">ATM UNP Merca Santo Domingo </v>
      </c>
      <c r="H132" s="134" t="str">
        <f>VLOOKUP(E132,VIP!$A$2:$O17973,7,FALSE)</f>
        <v>Si</v>
      </c>
      <c r="I132" s="134" t="str">
        <f>VLOOKUP(E132,VIP!$A$2:$O9938,8,FALSE)</f>
        <v>Si</v>
      </c>
      <c r="J132" s="134" t="str">
        <f>VLOOKUP(E132,VIP!$A$2:$O9888,8,FALSE)</f>
        <v>Si</v>
      </c>
      <c r="K132" s="134" t="str">
        <f>VLOOKUP(E132,VIP!$A$2:$O13462,6,0)</f>
        <v>NO</v>
      </c>
      <c r="L132" s="125" t="s">
        <v>2418</v>
      </c>
      <c r="M132" s="135" t="s">
        <v>2448</v>
      </c>
      <c r="N132" s="135" t="s">
        <v>2455</v>
      </c>
      <c r="O132" s="134" t="s">
        <v>2456</v>
      </c>
      <c r="P132" s="146"/>
      <c r="Q132" s="145" t="s">
        <v>2418</v>
      </c>
    </row>
    <row r="133" spans="1:17" ht="18" x14ac:dyDescent="0.25">
      <c r="A133" s="134" t="str">
        <f>VLOOKUP(E133,'LISTADO ATM'!$A$2:$C$898,3,0)</f>
        <v>DISTRITO NACIONAL</v>
      </c>
      <c r="B133" s="129">
        <v>3335888064</v>
      </c>
      <c r="C133" s="136">
        <v>44332.379594907405</v>
      </c>
      <c r="D133" s="136" t="s">
        <v>2451</v>
      </c>
      <c r="E133" s="124">
        <v>32</v>
      </c>
      <c r="F133" s="155" t="str">
        <f>VLOOKUP(E133,VIP!$A$2:$O13095,2,0)</f>
        <v>DRBR032</v>
      </c>
      <c r="G133" s="134" t="str">
        <f>VLOOKUP(E133,'LISTADO ATM'!$A$2:$B$897,2,0)</f>
        <v xml:space="preserve">ATM Oficina San Martín II </v>
      </c>
      <c r="H133" s="134" t="str">
        <f>VLOOKUP(E133,VIP!$A$2:$O17971,7,FALSE)</f>
        <v>Si</v>
      </c>
      <c r="I133" s="134" t="str">
        <f>VLOOKUP(E133,VIP!$A$2:$O9936,8,FALSE)</f>
        <v>Si</v>
      </c>
      <c r="J133" s="134" t="str">
        <f>VLOOKUP(E133,VIP!$A$2:$O9886,8,FALSE)</f>
        <v>Si</v>
      </c>
      <c r="K133" s="134" t="str">
        <f>VLOOKUP(E133,VIP!$A$2:$O13460,6,0)</f>
        <v>NO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46"/>
      <c r="Q133" s="145" t="s">
        <v>2418</v>
      </c>
    </row>
    <row r="134" spans="1:17" ht="18" x14ac:dyDescent="0.25">
      <c r="A134" s="134" t="str">
        <f>VLOOKUP(E134,'LISTADO ATM'!$A$2:$C$898,3,0)</f>
        <v>DISTRITO NACIONAL</v>
      </c>
      <c r="B134" s="129">
        <v>3335888065</v>
      </c>
      <c r="C134" s="136">
        <v>44332.380462962959</v>
      </c>
      <c r="D134" s="136" t="s">
        <v>2451</v>
      </c>
      <c r="E134" s="124">
        <v>31</v>
      </c>
      <c r="F134" s="155" t="str">
        <f>VLOOKUP(E134,VIP!$A$2:$O13094,2,0)</f>
        <v>DRBR031</v>
      </c>
      <c r="G134" s="134" t="str">
        <f>VLOOKUP(E134,'LISTADO ATM'!$A$2:$B$897,2,0)</f>
        <v xml:space="preserve">ATM Oficina San Martín I </v>
      </c>
      <c r="H134" s="134" t="str">
        <f>VLOOKUP(E134,VIP!$A$2:$O17970,7,FALSE)</f>
        <v>Si</v>
      </c>
      <c r="I134" s="134" t="str">
        <f>VLOOKUP(E134,VIP!$A$2:$O9935,8,FALSE)</f>
        <v>Si</v>
      </c>
      <c r="J134" s="134" t="str">
        <f>VLOOKUP(E134,VIP!$A$2:$O9885,8,FALSE)</f>
        <v>Si</v>
      </c>
      <c r="K134" s="134" t="str">
        <f>VLOOKUP(E134,VIP!$A$2:$O13459,6,0)</f>
        <v>NO</v>
      </c>
      <c r="L134" s="125" t="s">
        <v>2418</v>
      </c>
      <c r="M134" s="135" t="s">
        <v>2448</v>
      </c>
      <c r="N134" s="135" t="s">
        <v>2455</v>
      </c>
      <c r="O134" s="134" t="s">
        <v>2456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DISTRITO NACIONAL</v>
      </c>
      <c r="B135" s="129">
        <v>3335888066</v>
      </c>
      <c r="C135" s="136">
        <v>44332.381377314814</v>
      </c>
      <c r="D135" s="136" t="s">
        <v>2474</v>
      </c>
      <c r="E135" s="124">
        <v>347</v>
      </c>
      <c r="F135" s="155" t="str">
        <f>VLOOKUP(E135,VIP!$A$2:$O13093,2,0)</f>
        <v>DRBR347</v>
      </c>
      <c r="G135" s="134" t="str">
        <f>VLOOKUP(E135,'LISTADO ATM'!$A$2:$B$897,2,0)</f>
        <v>ATM Patio de Colombia</v>
      </c>
      <c r="H135" s="134" t="str">
        <f>VLOOKUP(E135,VIP!$A$2:$O17969,7,FALSE)</f>
        <v>N/A</v>
      </c>
      <c r="I135" s="134" t="str">
        <f>VLOOKUP(E135,VIP!$A$2:$O9934,8,FALSE)</f>
        <v>N/A</v>
      </c>
      <c r="J135" s="134" t="str">
        <f>VLOOKUP(E135,VIP!$A$2:$O9884,8,FALSE)</f>
        <v>N/A</v>
      </c>
      <c r="K135" s="134" t="str">
        <f>VLOOKUP(E135,VIP!$A$2:$O13458,6,0)</f>
        <v>N/A</v>
      </c>
      <c r="L135" s="125" t="s">
        <v>2418</v>
      </c>
      <c r="M135" s="135" t="s">
        <v>2448</v>
      </c>
      <c r="N135" s="135" t="s">
        <v>2455</v>
      </c>
      <c r="O135" s="134" t="s">
        <v>2475</v>
      </c>
      <c r="P135" s="146"/>
      <c r="Q135" s="145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3335888080</v>
      </c>
      <c r="C136" s="136">
        <v>44332.432881944442</v>
      </c>
      <c r="D136" s="136" t="s">
        <v>2474</v>
      </c>
      <c r="E136" s="124">
        <v>634</v>
      </c>
      <c r="F136" s="155" t="str">
        <f>VLOOKUP(E136,VIP!$A$2:$O13085,2,0)</f>
        <v>DRBR273</v>
      </c>
      <c r="G136" s="134" t="str">
        <f>VLOOKUP(E136,'LISTADO ATM'!$A$2:$B$897,2,0)</f>
        <v xml:space="preserve">ATM Ayuntamiento Los Llanos (SPM) </v>
      </c>
      <c r="H136" s="134" t="str">
        <f>VLOOKUP(E136,VIP!$A$2:$O17961,7,FALSE)</f>
        <v>Si</v>
      </c>
      <c r="I136" s="134" t="str">
        <f>VLOOKUP(E136,VIP!$A$2:$O9926,8,FALSE)</f>
        <v>Si</v>
      </c>
      <c r="J136" s="134" t="str">
        <f>VLOOKUP(E136,VIP!$A$2:$O9876,8,FALSE)</f>
        <v>Si</v>
      </c>
      <c r="K136" s="134" t="str">
        <f>VLOOKUP(E136,VIP!$A$2:$O13450,6,0)</f>
        <v>NO</v>
      </c>
      <c r="L136" s="125" t="s">
        <v>2418</v>
      </c>
      <c r="M136" s="135" t="s">
        <v>2448</v>
      </c>
      <c r="N136" s="135" t="s">
        <v>2455</v>
      </c>
      <c r="O136" s="134" t="s">
        <v>2475</v>
      </c>
      <c r="P136" s="146"/>
      <c r="Q136" s="145" t="s">
        <v>2418</v>
      </c>
    </row>
    <row r="137" spans="1:17" ht="18" x14ac:dyDescent="0.25">
      <c r="A137" s="134" t="str">
        <f>VLOOKUP(E137,'LISTADO ATM'!$A$2:$C$898,3,0)</f>
        <v>NORTE</v>
      </c>
      <c r="B137" s="129">
        <v>3335888081</v>
      </c>
      <c r="C137" s="136">
        <v>44332.434444444443</v>
      </c>
      <c r="D137" s="136" t="s">
        <v>2575</v>
      </c>
      <c r="E137" s="124">
        <v>720</v>
      </c>
      <c r="F137" s="155" t="str">
        <f>VLOOKUP(E137,VIP!$A$2:$O13084,2,0)</f>
        <v>DRBR12E</v>
      </c>
      <c r="G137" s="134" t="str">
        <f>VLOOKUP(E137,'LISTADO ATM'!$A$2:$B$897,2,0)</f>
        <v xml:space="preserve">ATM OMSA (Santiago) </v>
      </c>
      <c r="H137" s="134" t="str">
        <f>VLOOKUP(E137,VIP!$A$2:$O17960,7,FALSE)</f>
        <v>Si</v>
      </c>
      <c r="I137" s="134" t="str">
        <f>VLOOKUP(E137,VIP!$A$2:$O9925,8,FALSE)</f>
        <v>Si</v>
      </c>
      <c r="J137" s="134" t="str">
        <f>VLOOKUP(E137,VIP!$A$2:$O9875,8,FALSE)</f>
        <v>Si</v>
      </c>
      <c r="K137" s="134" t="str">
        <f>VLOOKUP(E137,VIP!$A$2:$O13449,6,0)</f>
        <v>NO</v>
      </c>
      <c r="L137" s="125" t="s">
        <v>2418</v>
      </c>
      <c r="M137" s="135" t="s">
        <v>2448</v>
      </c>
      <c r="N137" s="135" t="s">
        <v>2455</v>
      </c>
      <c r="O137" s="134" t="s">
        <v>2576</v>
      </c>
      <c r="P137" s="146"/>
      <c r="Q137" s="145" t="s">
        <v>2418</v>
      </c>
    </row>
    <row r="138" spans="1:17" ht="18" x14ac:dyDescent="0.25">
      <c r="A138" s="134" t="str">
        <f>VLOOKUP(E138,'LISTADO ATM'!$A$2:$C$898,3,0)</f>
        <v>DISTRITO NACIONAL</v>
      </c>
      <c r="B138" s="129">
        <v>3335888082</v>
      </c>
      <c r="C138" s="136">
        <v>44332.436041666668</v>
      </c>
      <c r="D138" s="136" t="s">
        <v>2451</v>
      </c>
      <c r="E138" s="124">
        <v>422</v>
      </c>
      <c r="F138" s="155" t="str">
        <f>VLOOKUP(E138,VIP!$A$2:$O13083,2,0)</f>
        <v>DRBR422</v>
      </c>
      <c r="G138" s="134" t="str">
        <f>VLOOKUP(E138,'LISTADO ATM'!$A$2:$B$897,2,0)</f>
        <v xml:space="preserve">ATM Olé Manoguayabo </v>
      </c>
      <c r="H138" s="134" t="str">
        <f>VLOOKUP(E138,VIP!$A$2:$O17959,7,FALSE)</f>
        <v>Si</v>
      </c>
      <c r="I138" s="134" t="str">
        <f>VLOOKUP(E138,VIP!$A$2:$O9924,8,FALSE)</f>
        <v>Si</v>
      </c>
      <c r="J138" s="134" t="str">
        <f>VLOOKUP(E138,VIP!$A$2:$O9874,8,FALSE)</f>
        <v>Si</v>
      </c>
      <c r="K138" s="134" t="str">
        <f>VLOOKUP(E138,VIP!$A$2:$O13448,6,0)</f>
        <v>NO</v>
      </c>
      <c r="L138" s="125" t="s">
        <v>2418</v>
      </c>
      <c r="M138" s="135" t="s">
        <v>2448</v>
      </c>
      <c r="N138" s="135" t="s">
        <v>2455</v>
      </c>
      <c r="O138" s="134" t="s">
        <v>2456</v>
      </c>
      <c r="P138" s="146"/>
      <c r="Q138" s="145" t="s">
        <v>2418</v>
      </c>
    </row>
    <row r="139" spans="1:17" ht="18" x14ac:dyDescent="0.25">
      <c r="A139" s="134" t="str">
        <f>VLOOKUP(E139,'LISTADO ATM'!$A$2:$C$898,3,0)</f>
        <v>ESTE</v>
      </c>
      <c r="B139" s="129">
        <v>3335888090</v>
      </c>
      <c r="C139" s="136">
        <v>44332.462245370371</v>
      </c>
      <c r="D139" s="136" t="s">
        <v>2474</v>
      </c>
      <c r="E139" s="124">
        <v>843</v>
      </c>
      <c r="F139" s="155" t="str">
        <f>VLOOKUP(E139,VIP!$A$2:$O13098,2,0)</f>
        <v>DRBR843</v>
      </c>
      <c r="G139" s="134" t="str">
        <f>VLOOKUP(E139,'LISTADO ATM'!$A$2:$B$897,2,0)</f>
        <v xml:space="preserve">ATM Oficina Romana Centro </v>
      </c>
      <c r="H139" s="134" t="str">
        <f>VLOOKUP(E139,VIP!$A$2:$O17974,7,FALSE)</f>
        <v>Si</v>
      </c>
      <c r="I139" s="134" t="str">
        <f>VLOOKUP(E139,VIP!$A$2:$O9939,8,FALSE)</f>
        <v>Si</v>
      </c>
      <c r="J139" s="134" t="str">
        <f>VLOOKUP(E139,VIP!$A$2:$O9889,8,FALSE)</f>
        <v>Si</v>
      </c>
      <c r="K139" s="134" t="str">
        <f>VLOOKUP(E139,VIP!$A$2:$O13463,6,0)</f>
        <v>NO</v>
      </c>
      <c r="L139" s="125" t="s">
        <v>2418</v>
      </c>
      <c r="M139" s="135" t="s">
        <v>2448</v>
      </c>
      <c r="N139" s="135" t="s">
        <v>2455</v>
      </c>
      <c r="O139" s="134" t="s">
        <v>2475</v>
      </c>
      <c r="P139" s="146"/>
      <c r="Q139" s="145" t="s">
        <v>2418</v>
      </c>
    </row>
    <row r="140" spans="1:17" ht="18" x14ac:dyDescent="0.25">
      <c r="A140" s="134" t="str">
        <f>VLOOKUP(E140,'LISTADO ATM'!$A$2:$C$898,3,0)</f>
        <v>DISTRITO NACIONAL</v>
      </c>
      <c r="B140" s="129">
        <v>3335888091</v>
      </c>
      <c r="C140" s="136">
        <v>44332.464259259257</v>
      </c>
      <c r="D140" s="136" t="s">
        <v>2451</v>
      </c>
      <c r="E140" s="124">
        <v>406</v>
      </c>
      <c r="F140" s="155" t="str">
        <f>VLOOKUP(E140,VIP!$A$2:$O13097,2,0)</f>
        <v>DRBR406</v>
      </c>
      <c r="G140" s="134" t="str">
        <f>VLOOKUP(E140,'LISTADO ATM'!$A$2:$B$897,2,0)</f>
        <v xml:space="preserve">ATM UNP Plaza Lama Máximo Gómez </v>
      </c>
      <c r="H140" s="134" t="str">
        <f>VLOOKUP(E140,VIP!$A$2:$O17973,7,FALSE)</f>
        <v>Si</v>
      </c>
      <c r="I140" s="134" t="str">
        <f>VLOOKUP(E140,VIP!$A$2:$O9938,8,FALSE)</f>
        <v>Si</v>
      </c>
      <c r="J140" s="134" t="str">
        <f>VLOOKUP(E140,VIP!$A$2:$O9888,8,FALSE)</f>
        <v>Si</v>
      </c>
      <c r="K140" s="134" t="str">
        <f>VLOOKUP(E140,VIP!$A$2:$O13462,6,0)</f>
        <v>SI</v>
      </c>
      <c r="L140" s="125" t="s">
        <v>2418</v>
      </c>
      <c r="M140" s="135" t="s">
        <v>2448</v>
      </c>
      <c r="N140" s="135" t="s">
        <v>2455</v>
      </c>
      <c r="O140" s="134" t="s">
        <v>2456</v>
      </c>
      <c r="P140" s="146"/>
      <c r="Q140" s="145" t="s">
        <v>2418</v>
      </c>
    </row>
    <row r="141" spans="1:17" ht="18" x14ac:dyDescent="0.25">
      <c r="A141" s="134" t="str">
        <f>VLOOKUP(E141,'LISTADO ATM'!$A$2:$C$898,3,0)</f>
        <v>ESTE</v>
      </c>
      <c r="B141" s="129">
        <v>3335888092</v>
      </c>
      <c r="C141" s="136">
        <v>44332.468310185184</v>
      </c>
      <c r="D141" s="136" t="s">
        <v>2451</v>
      </c>
      <c r="E141" s="124">
        <v>742</v>
      </c>
      <c r="F141" s="155" t="str">
        <f>VLOOKUP(E141,VIP!$A$2:$O13096,2,0)</f>
        <v>DRBR990</v>
      </c>
      <c r="G141" s="134" t="str">
        <f>VLOOKUP(E141,'LISTADO ATM'!$A$2:$B$897,2,0)</f>
        <v xml:space="preserve">ATM Oficina Plaza del Rey (La Romana) </v>
      </c>
      <c r="H141" s="134" t="str">
        <f>VLOOKUP(E141,VIP!$A$2:$O17972,7,FALSE)</f>
        <v>Si</v>
      </c>
      <c r="I141" s="134" t="str">
        <f>VLOOKUP(E141,VIP!$A$2:$O9937,8,FALSE)</f>
        <v>Si</v>
      </c>
      <c r="J141" s="134" t="str">
        <f>VLOOKUP(E141,VIP!$A$2:$O9887,8,FALSE)</f>
        <v>Si</v>
      </c>
      <c r="K141" s="134" t="str">
        <f>VLOOKUP(E141,VIP!$A$2:$O13461,6,0)</f>
        <v>NO</v>
      </c>
      <c r="L141" s="125" t="s">
        <v>2418</v>
      </c>
      <c r="M141" s="135" t="s">
        <v>2448</v>
      </c>
      <c r="N141" s="135" t="s">
        <v>2455</v>
      </c>
      <c r="O141" s="134" t="s">
        <v>2456</v>
      </c>
      <c r="P141" s="146"/>
      <c r="Q141" s="145" t="s">
        <v>2418</v>
      </c>
    </row>
    <row r="142" spans="1:17" ht="18" x14ac:dyDescent="0.25">
      <c r="A142" s="134" t="str">
        <f>VLOOKUP(E142,'LISTADO ATM'!$A$2:$C$898,3,0)</f>
        <v>DISTRITO NACIONAL</v>
      </c>
      <c r="B142" s="129">
        <v>3335888093</v>
      </c>
      <c r="C142" s="136">
        <v>44332.47047453704</v>
      </c>
      <c r="D142" s="136" t="s">
        <v>2451</v>
      </c>
      <c r="E142" s="124">
        <v>875</v>
      </c>
      <c r="F142" s="155" t="str">
        <f>VLOOKUP(E142,VIP!$A$2:$O13095,2,0)</f>
        <v>DRBR875</v>
      </c>
      <c r="G142" s="134" t="str">
        <f>VLOOKUP(E142,'LISTADO ATM'!$A$2:$B$897,2,0)</f>
        <v xml:space="preserve">ATM Texaco Aut. Duarte KM 14 1/2 (Los Alcarrizos) </v>
      </c>
      <c r="H142" s="134" t="str">
        <f>VLOOKUP(E142,VIP!$A$2:$O17971,7,FALSE)</f>
        <v>Si</v>
      </c>
      <c r="I142" s="134" t="str">
        <f>VLOOKUP(E142,VIP!$A$2:$O9936,8,FALSE)</f>
        <v>Si</v>
      </c>
      <c r="J142" s="134" t="str">
        <f>VLOOKUP(E142,VIP!$A$2:$O9886,8,FALSE)</f>
        <v>Si</v>
      </c>
      <c r="K142" s="134" t="str">
        <f>VLOOKUP(E142,VIP!$A$2:$O13460,6,0)</f>
        <v>NO</v>
      </c>
      <c r="L142" s="125" t="s">
        <v>2418</v>
      </c>
      <c r="M142" s="135" t="s">
        <v>2448</v>
      </c>
      <c r="N142" s="135" t="s">
        <v>2455</v>
      </c>
      <c r="O142" s="134" t="s">
        <v>2456</v>
      </c>
      <c r="P142" s="146"/>
      <c r="Q142" s="145" t="s">
        <v>2418</v>
      </c>
    </row>
    <row r="143" spans="1:17" s="96" customFormat="1" ht="18" x14ac:dyDescent="0.25">
      <c r="A143" s="134" t="str">
        <f>VLOOKUP(E143,'LISTADO ATM'!$A$2:$C$898,3,0)</f>
        <v>DISTRITO NACIONAL</v>
      </c>
      <c r="B143" s="129">
        <v>3335888094</v>
      </c>
      <c r="C143" s="136">
        <v>44332.473090277781</v>
      </c>
      <c r="D143" s="136" t="s">
        <v>2451</v>
      </c>
      <c r="E143" s="124">
        <v>738</v>
      </c>
      <c r="F143" s="161" t="str">
        <f>VLOOKUP(E143,VIP!$A$2:$O13094,2,0)</f>
        <v>DRBR24S</v>
      </c>
      <c r="G143" s="134" t="str">
        <f>VLOOKUP(E143,'LISTADO ATM'!$A$2:$B$897,2,0)</f>
        <v xml:space="preserve">ATM Zona Franca Los Alcarrizos </v>
      </c>
      <c r="H143" s="134" t="str">
        <f>VLOOKUP(E143,VIP!$A$2:$O17970,7,FALSE)</f>
        <v>Si</v>
      </c>
      <c r="I143" s="134" t="str">
        <f>VLOOKUP(E143,VIP!$A$2:$O9935,8,FALSE)</f>
        <v>Si</v>
      </c>
      <c r="J143" s="134" t="str">
        <f>VLOOKUP(E143,VIP!$A$2:$O9885,8,FALSE)</f>
        <v>Si</v>
      </c>
      <c r="K143" s="134" t="str">
        <f>VLOOKUP(E143,VIP!$A$2:$O13459,6,0)</f>
        <v>NO</v>
      </c>
      <c r="L143" s="125" t="s">
        <v>2418</v>
      </c>
      <c r="M143" s="135" t="s">
        <v>2448</v>
      </c>
      <c r="N143" s="135" t="s">
        <v>2455</v>
      </c>
      <c r="O143" s="134" t="s">
        <v>2456</v>
      </c>
      <c r="P143" s="146"/>
      <c r="Q143" s="145" t="s">
        <v>2418</v>
      </c>
    </row>
    <row r="144" spans="1:17" s="96" customFormat="1" ht="18" x14ac:dyDescent="0.25">
      <c r="A144" s="134" t="str">
        <f>VLOOKUP(E144,'LISTADO ATM'!$A$2:$C$898,3,0)</f>
        <v>SUR</v>
      </c>
      <c r="B144" s="129">
        <v>3335888095</v>
      </c>
      <c r="C144" s="136">
        <v>44332.474039351851</v>
      </c>
      <c r="D144" s="136" t="s">
        <v>2451</v>
      </c>
      <c r="E144" s="124">
        <v>781</v>
      </c>
      <c r="F144" s="161" t="str">
        <f>VLOOKUP(E144,VIP!$A$2:$O13093,2,0)</f>
        <v>DRBR186</v>
      </c>
      <c r="G144" s="134" t="str">
        <f>VLOOKUP(E144,'LISTADO ATM'!$A$2:$B$897,2,0)</f>
        <v xml:space="preserve">ATM Estación Isla Barahona </v>
      </c>
      <c r="H144" s="134" t="str">
        <f>VLOOKUP(E144,VIP!$A$2:$O17969,7,FALSE)</f>
        <v>Si</v>
      </c>
      <c r="I144" s="134" t="str">
        <f>VLOOKUP(E144,VIP!$A$2:$O9934,8,FALSE)</f>
        <v>Si</v>
      </c>
      <c r="J144" s="134" t="str">
        <f>VLOOKUP(E144,VIP!$A$2:$O9884,8,FALSE)</f>
        <v>Si</v>
      </c>
      <c r="K144" s="134" t="str">
        <f>VLOOKUP(E144,VIP!$A$2:$O13458,6,0)</f>
        <v>NO</v>
      </c>
      <c r="L144" s="125" t="s">
        <v>2418</v>
      </c>
      <c r="M144" s="135" t="s">
        <v>2448</v>
      </c>
      <c r="N144" s="135" t="s">
        <v>2455</v>
      </c>
      <c r="O144" s="134" t="s">
        <v>2456</v>
      </c>
      <c r="P144" s="146"/>
      <c r="Q144" s="145" t="s">
        <v>2418</v>
      </c>
    </row>
    <row r="145" spans="1:17" s="96" customFormat="1" ht="18" x14ac:dyDescent="0.25">
      <c r="A145" s="134" t="str">
        <f>VLOOKUP(E145,'LISTADO ATM'!$A$2:$C$898,3,0)</f>
        <v>NORTE</v>
      </c>
      <c r="B145" s="129">
        <v>3335888099</v>
      </c>
      <c r="C145" s="136">
        <v>44332.511307870373</v>
      </c>
      <c r="D145" s="136" t="s">
        <v>2474</v>
      </c>
      <c r="E145" s="124">
        <v>396</v>
      </c>
      <c r="F145" s="161" t="str">
        <f>VLOOKUP(E145,VIP!$A$2:$O13089,2,0)</f>
        <v>DRBR396</v>
      </c>
      <c r="G145" s="134" t="str">
        <f>VLOOKUP(E145,'LISTADO ATM'!$A$2:$B$897,2,0)</f>
        <v xml:space="preserve">ATM Oficina Plaza Ulloa (La Fuente) </v>
      </c>
      <c r="H145" s="134" t="str">
        <f>VLOOKUP(E145,VIP!$A$2:$O17965,7,FALSE)</f>
        <v>Si</v>
      </c>
      <c r="I145" s="134" t="str">
        <f>VLOOKUP(E145,VIP!$A$2:$O9930,8,FALSE)</f>
        <v>Si</v>
      </c>
      <c r="J145" s="134" t="str">
        <f>VLOOKUP(E145,VIP!$A$2:$O9880,8,FALSE)</f>
        <v>Si</v>
      </c>
      <c r="K145" s="134" t="str">
        <f>VLOOKUP(E145,VIP!$A$2:$O13454,6,0)</f>
        <v>NO</v>
      </c>
      <c r="L145" s="125" t="s">
        <v>2418</v>
      </c>
      <c r="M145" s="135" t="s">
        <v>2448</v>
      </c>
      <c r="N145" s="135" t="s">
        <v>2455</v>
      </c>
      <c r="O145" s="134" t="s">
        <v>2475</v>
      </c>
      <c r="P145" s="146"/>
      <c r="Q145" s="145" t="s">
        <v>2418</v>
      </c>
    </row>
    <row r="146" spans="1:17" s="96" customFormat="1" ht="18" x14ac:dyDescent="0.25">
      <c r="A146" s="134" t="str">
        <f>VLOOKUP(E146,'LISTADO ATM'!$A$2:$C$898,3,0)</f>
        <v>DISTRITO NACIONAL</v>
      </c>
      <c r="B146" s="129">
        <v>3335888100</v>
      </c>
      <c r="C146" s="136">
        <v>44332.513738425929</v>
      </c>
      <c r="D146" s="136" t="s">
        <v>2451</v>
      </c>
      <c r="E146" s="124">
        <v>394</v>
      </c>
      <c r="F146" s="161" t="str">
        <f>VLOOKUP(E146,VIP!$A$2:$O13088,2,0)</f>
        <v>DRBR394</v>
      </c>
      <c r="G146" s="134" t="str">
        <f>VLOOKUP(E146,'LISTADO ATM'!$A$2:$B$897,2,0)</f>
        <v xml:space="preserve">ATM Multicentro La Sirena Luperón </v>
      </c>
      <c r="H146" s="134" t="str">
        <f>VLOOKUP(E146,VIP!$A$2:$O17964,7,FALSE)</f>
        <v>Si</v>
      </c>
      <c r="I146" s="134" t="str">
        <f>VLOOKUP(E146,VIP!$A$2:$O9929,8,FALSE)</f>
        <v>Si</v>
      </c>
      <c r="J146" s="134" t="str">
        <f>VLOOKUP(E146,VIP!$A$2:$O9879,8,FALSE)</f>
        <v>Si</v>
      </c>
      <c r="K146" s="134" t="str">
        <f>VLOOKUP(E146,VIP!$A$2:$O13453,6,0)</f>
        <v>NO</v>
      </c>
      <c r="L146" s="125" t="s">
        <v>2418</v>
      </c>
      <c r="M146" s="135" t="s">
        <v>2448</v>
      </c>
      <c r="N146" s="135" t="s">
        <v>2455</v>
      </c>
      <c r="O146" s="134" t="s">
        <v>2456</v>
      </c>
      <c r="P146" s="146"/>
      <c r="Q146" s="145" t="s">
        <v>2418</v>
      </c>
    </row>
    <row r="147" spans="1:17" s="96" customFormat="1" ht="18" x14ac:dyDescent="0.25">
      <c r="A147" s="134" t="str">
        <f>VLOOKUP(E147,'LISTADO ATM'!$A$2:$C$898,3,0)</f>
        <v>DISTRITO NACIONAL</v>
      </c>
      <c r="B147" s="129">
        <v>3335888108</v>
      </c>
      <c r="C147" s="136">
        <v>44332.573900462965</v>
      </c>
      <c r="D147" s="136" t="s">
        <v>2451</v>
      </c>
      <c r="E147" s="124">
        <v>416</v>
      </c>
      <c r="F147" s="161" t="str">
        <f>VLOOKUP(E147,VIP!$A$2:$O13087,2,0)</f>
        <v>DRBR416</v>
      </c>
      <c r="G147" s="134" t="str">
        <f>VLOOKUP(E147,'LISTADO ATM'!$A$2:$B$897,2,0)</f>
        <v xml:space="preserve">ATM Autobanco San Martín II </v>
      </c>
      <c r="H147" s="134" t="str">
        <f>VLOOKUP(E147,VIP!$A$2:$O17963,7,FALSE)</f>
        <v>Si</v>
      </c>
      <c r="I147" s="134" t="str">
        <f>VLOOKUP(E147,VIP!$A$2:$O9928,8,FALSE)</f>
        <v>Si</v>
      </c>
      <c r="J147" s="134" t="str">
        <f>VLOOKUP(E147,VIP!$A$2:$O9878,8,FALSE)</f>
        <v>Si</v>
      </c>
      <c r="K147" s="134" t="str">
        <f>VLOOKUP(E147,VIP!$A$2:$O13452,6,0)</f>
        <v>NO</v>
      </c>
      <c r="L147" s="125" t="s">
        <v>2418</v>
      </c>
      <c r="M147" s="135" t="s">
        <v>2448</v>
      </c>
      <c r="N147" s="135" t="s">
        <v>2455</v>
      </c>
      <c r="O147" s="134" t="s">
        <v>2456</v>
      </c>
      <c r="P147" s="146"/>
      <c r="Q147" s="145" t="s">
        <v>2418</v>
      </c>
    </row>
    <row r="148" spans="1:17" s="96" customFormat="1" ht="18" x14ac:dyDescent="0.25">
      <c r="A148" s="134" t="str">
        <f>VLOOKUP(E148,'LISTADO ATM'!$A$2:$C$898,3,0)</f>
        <v>NORTE</v>
      </c>
      <c r="B148" s="129">
        <v>3335888109</v>
      </c>
      <c r="C148" s="136">
        <v>44332.575648148151</v>
      </c>
      <c r="D148" s="136" t="s">
        <v>2474</v>
      </c>
      <c r="E148" s="124">
        <v>119</v>
      </c>
      <c r="F148" s="161" t="str">
        <f>VLOOKUP(E148,VIP!$A$2:$O13086,2,0)</f>
        <v>DRBR119</v>
      </c>
      <c r="G148" s="134" t="str">
        <f>VLOOKUP(E148,'LISTADO ATM'!$A$2:$B$897,2,0)</f>
        <v>ATM Oficina La Barranquita</v>
      </c>
      <c r="H148" s="134" t="str">
        <f>VLOOKUP(E148,VIP!$A$2:$O17962,7,FALSE)</f>
        <v>N/A</v>
      </c>
      <c r="I148" s="134" t="str">
        <f>VLOOKUP(E148,VIP!$A$2:$O9927,8,FALSE)</f>
        <v>N/A</v>
      </c>
      <c r="J148" s="134" t="str">
        <f>VLOOKUP(E148,VIP!$A$2:$O9877,8,FALSE)</f>
        <v>N/A</v>
      </c>
      <c r="K148" s="134" t="str">
        <f>VLOOKUP(E148,VIP!$A$2:$O13451,6,0)</f>
        <v>N/A</v>
      </c>
      <c r="L148" s="125" t="s">
        <v>2418</v>
      </c>
      <c r="M148" s="135" t="s">
        <v>2448</v>
      </c>
      <c r="N148" s="135" t="s">
        <v>2455</v>
      </c>
      <c r="O148" s="134" t="s">
        <v>2475</v>
      </c>
      <c r="P148" s="146"/>
      <c r="Q148" s="145" t="s">
        <v>2418</v>
      </c>
    </row>
    <row r="149" spans="1:17" s="96" customFormat="1" ht="18" x14ac:dyDescent="0.25">
      <c r="A149" s="134" t="str">
        <f>VLOOKUP(E149,'LISTADO ATM'!$A$2:$C$898,3,0)</f>
        <v>SUR</v>
      </c>
      <c r="B149" s="129">
        <v>3335888110</v>
      </c>
      <c r="C149" s="136">
        <v>44332.576678240737</v>
      </c>
      <c r="D149" s="136" t="s">
        <v>2474</v>
      </c>
      <c r="E149" s="124">
        <v>45</v>
      </c>
      <c r="F149" s="161" t="str">
        <f>VLOOKUP(E149,VIP!$A$2:$O13085,2,0)</f>
        <v>DRBR045</v>
      </c>
      <c r="G149" s="134" t="str">
        <f>VLOOKUP(E149,'LISTADO ATM'!$A$2:$B$897,2,0)</f>
        <v xml:space="preserve">ATM Oficina Tamayo </v>
      </c>
      <c r="H149" s="134" t="str">
        <f>VLOOKUP(E149,VIP!$A$2:$O17961,7,FALSE)</f>
        <v>Si</v>
      </c>
      <c r="I149" s="134" t="str">
        <f>VLOOKUP(E149,VIP!$A$2:$O9926,8,FALSE)</f>
        <v>Si</v>
      </c>
      <c r="J149" s="134" t="str">
        <f>VLOOKUP(E149,VIP!$A$2:$O9876,8,FALSE)</f>
        <v>Si</v>
      </c>
      <c r="K149" s="134" t="str">
        <f>VLOOKUP(E149,VIP!$A$2:$O13450,6,0)</f>
        <v>SI</v>
      </c>
      <c r="L149" s="125" t="s">
        <v>2418</v>
      </c>
      <c r="M149" s="135" t="s">
        <v>2448</v>
      </c>
      <c r="N149" s="135" t="s">
        <v>2455</v>
      </c>
      <c r="O149" s="134" t="s">
        <v>2475</v>
      </c>
      <c r="P149" s="146"/>
      <c r="Q149" s="145" t="s">
        <v>2418</v>
      </c>
    </row>
    <row r="150" spans="1:17" s="96" customFormat="1" ht="18" x14ac:dyDescent="0.25">
      <c r="A150" s="134" t="str">
        <f>VLOOKUP(E150,'LISTADO ATM'!$A$2:$C$898,3,0)</f>
        <v>ESTE</v>
      </c>
      <c r="B150" s="129">
        <v>3335888111</v>
      </c>
      <c r="C150" s="136">
        <v>44332.578634259262</v>
      </c>
      <c r="D150" s="136" t="s">
        <v>2474</v>
      </c>
      <c r="E150" s="124">
        <v>268</v>
      </c>
      <c r="F150" s="161" t="str">
        <f>VLOOKUP(E150,VIP!$A$2:$O13084,2,0)</f>
        <v>DRBR268</v>
      </c>
      <c r="G150" s="134" t="str">
        <f>VLOOKUP(E150,'LISTADO ATM'!$A$2:$B$897,2,0)</f>
        <v xml:space="preserve">ATM Autobanco La Altagracia (Higuey) </v>
      </c>
      <c r="H150" s="134" t="str">
        <f>VLOOKUP(E150,VIP!$A$2:$O17960,7,FALSE)</f>
        <v>Si</v>
      </c>
      <c r="I150" s="134" t="str">
        <f>VLOOKUP(E150,VIP!$A$2:$O9925,8,FALSE)</f>
        <v>Si</v>
      </c>
      <c r="J150" s="134" t="str">
        <f>VLOOKUP(E150,VIP!$A$2:$O9875,8,FALSE)</f>
        <v>Si</v>
      </c>
      <c r="K150" s="134" t="str">
        <f>VLOOKUP(E150,VIP!$A$2:$O13449,6,0)</f>
        <v>NO</v>
      </c>
      <c r="L150" s="125" t="s">
        <v>2418</v>
      </c>
      <c r="M150" s="135" t="s">
        <v>2448</v>
      </c>
      <c r="N150" s="135" t="s">
        <v>2455</v>
      </c>
      <c r="O150" s="134" t="s">
        <v>2475</v>
      </c>
      <c r="P150" s="146"/>
      <c r="Q150" s="145" t="s">
        <v>2418</v>
      </c>
    </row>
    <row r="151" spans="1:17" s="96" customFormat="1" ht="18" x14ac:dyDescent="0.25">
      <c r="A151" s="134" t="str">
        <f>VLOOKUP(E151,'LISTADO ATM'!$A$2:$C$898,3,0)</f>
        <v>NORTE</v>
      </c>
      <c r="B151" s="129" t="s">
        <v>2597</v>
      </c>
      <c r="C151" s="136">
        <v>44332.617905092593</v>
      </c>
      <c r="D151" s="136" t="s">
        <v>2575</v>
      </c>
      <c r="E151" s="124">
        <v>837</v>
      </c>
      <c r="F151" s="161" t="str">
        <f>VLOOKUP(E151,VIP!$A$2:$O13087,2,0)</f>
        <v>DRBR837</v>
      </c>
      <c r="G151" s="134" t="str">
        <f>VLOOKUP(E151,'LISTADO ATM'!$A$2:$B$897,2,0)</f>
        <v>ATM Estación Next Canabacoa</v>
      </c>
      <c r="H151" s="134" t="str">
        <f>VLOOKUP(E151,VIP!$A$2:$O17963,7,FALSE)</f>
        <v>Si</v>
      </c>
      <c r="I151" s="134" t="str">
        <f>VLOOKUP(E151,VIP!$A$2:$O9928,8,FALSE)</f>
        <v>Si</v>
      </c>
      <c r="J151" s="134" t="str">
        <f>VLOOKUP(E151,VIP!$A$2:$O9878,8,FALSE)</f>
        <v>Si</v>
      </c>
      <c r="K151" s="134" t="str">
        <f>VLOOKUP(E151,VIP!$A$2:$O13452,6,0)</f>
        <v>NO</v>
      </c>
      <c r="L151" s="125" t="s">
        <v>2418</v>
      </c>
      <c r="M151" s="135" t="s">
        <v>2448</v>
      </c>
      <c r="N151" s="135" t="s">
        <v>2455</v>
      </c>
      <c r="O151" s="134" t="s">
        <v>2576</v>
      </c>
      <c r="P151" s="146"/>
      <c r="Q151" s="145" t="s">
        <v>2418</v>
      </c>
    </row>
    <row r="152" spans="1:17" s="96" customFormat="1" ht="18" x14ac:dyDescent="0.25">
      <c r="A152" s="134" t="str">
        <f>VLOOKUP(E152,'LISTADO ATM'!$A$2:$C$898,3,0)</f>
        <v>NORTE</v>
      </c>
      <c r="B152" s="129" t="s">
        <v>2598</v>
      </c>
      <c r="C152" s="136">
        <v>44332.617002314815</v>
      </c>
      <c r="D152" s="136" t="s">
        <v>2575</v>
      </c>
      <c r="E152" s="124">
        <v>88</v>
      </c>
      <c r="F152" s="161" t="str">
        <f>VLOOKUP(E152,VIP!$A$2:$O13088,2,0)</f>
        <v>DRBR088</v>
      </c>
      <c r="G152" s="134" t="str">
        <f>VLOOKUP(E152,'LISTADO ATM'!$A$2:$B$897,2,0)</f>
        <v xml:space="preserve">ATM S/M La Fuente (Santiago) </v>
      </c>
      <c r="H152" s="134" t="str">
        <f>VLOOKUP(E152,VIP!$A$2:$O17964,7,FALSE)</f>
        <v>Si</v>
      </c>
      <c r="I152" s="134" t="str">
        <f>VLOOKUP(E152,VIP!$A$2:$O9929,8,FALSE)</f>
        <v>Si</v>
      </c>
      <c r="J152" s="134" t="str">
        <f>VLOOKUP(E152,VIP!$A$2:$O9879,8,FALSE)</f>
        <v>Si</v>
      </c>
      <c r="K152" s="134" t="str">
        <f>VLOOKUP(E152,VIP!$A$2:$O13453,6,0)</f>
        <v>NO</v>
      </c>
      <c r="L152" s="125" t="s">
        <v>2418</v>
      </c>
      <c r="M152" s="135" t="s">
        <v>2448</v>
      </c>
      <c r="N152" s="135" t="s">
        <v>2455</v>
      </c>
      <c r="O152" s="134" t="s">
        <v>2576</v>
      </c>
      <c r="P152" s="146"/>
      <c r="Q152" s="145" t="s">
        <v>2418</v>
      </c>
    </row>
    <row r="153" spans="1:17" s="96" customFormat="1" ht="18" x14ac:dyDescent="0.25">
      <c r="A153" s="134" t="str">
        <f>VLOOKUP(E153,'LISTADO ATM'!$A$2:$C$898,3,0)</f>
        <v>ESTE</v>
      </c>
      <c r="B153" s="129" t="s">
        <v>2609</v>
      </c>
      <c r="C153" s="136">
        <v>44332.578634259262</v>
      </c>
      <c r="D153" s="136" t="s">
        <v>2474</v>
      </c>
      <c r="E153" s="124">
        <v>268</v>
      </c>
      <c r="F153" s="161" t="str">
        <f>VLOOKUP(E153,VIP!$A$2:$O13099,2,0)</f>
        <v>DRBR268</v>
      </c>
      <c r="G153" s="134" t="str">
        <f>VLOOKUP(E153,'LISTADO ATM'!$A$2:$B$897,2,0)</f>
        <v xml:space="preserve">ATM Autobanco La Altagracia (Higuey) </v>
      </c>
      <c r="H153" s="134" t="str">
        <f>VLOOKUP(E153,VIP!$A$2:$O17975,7,FALSE)</f>
        <v>Si</v>
      </c>
      <c r="I153" s="134" t="str">
        <f>VLOOKUP(E153,VIP!$A$2:$O9940,8,FALSE)</f>
        <v>Si</v>
      </c>
      <c r="J153" s="134" t="str">
        <f>VLOOKUP(E153,VIP!$A$2:$O9890,8,FALSE)</f>
        <v>Si</v>
      </c>
      <c r="K153" s="134" t="str">
        <f>VLOOKUP(E153,VIP!$A$2:$O13464,6,0)</f>
        <v>NO</v>
      </c>
      <c r="L153" s="125" t="s">
        <v>2418</v>
      </c>
      <c r="M153" s="135" t="s">
        <v>2448</v>
      </c>
      <c r="N153" s="135" t="s">
        <v>2455</v>
      </c>
      <c r="O153" s="134" t="s">
        <v>2475</v>
      </c>
      <c r="P153" s="146"/>
      <c r="Q153" s="145" t="s">
        <v>2418</v>
      </c>
    </row>
    <row r="154" spans="1:17" s="96" customFormat="1" ht="18" x14ac:dyDescent="0.25">
      <c r="A154" s="134" t="str">
        <f>VLOOKUP(E154,'LISTADO ATM'!$A$2:$C$898,3,0)</f>
        <v>ESTE</v>
      </c>
      <c r="B154" s="129">
        <v>3335886410</v>
      </c>
      <c r="C154" s="136">
        <v>44329.847025462965</v>
      </c>
      <c r="D154" s="136" t="s">
        <v>2180</v>
      </c>
      <c r="E154" s="124">
        <v>114</v>
      </c>
      <c r="F154" s="161" t="str">
        <f>VLOOKUP(E154,VIP!$A$2:$O13176,2,0)</f>
        <v>DRBR114</v>
      </c>
      <c r="G154" s="134" t="str">
        <f>VLOOKUP(E154,'LISTADO ATM'!$A$2:$B$897,2,0)</f>
        <v xml:space="preserve">ATM Oficina Hato Mayor </v>
      </c>
      <c r="H154" s="134" t="str">
        <f>VLOOKUP(E154,VIP!$A$2:$O18039,7,FALSE)</f>
        <v>Si</v>
      </c>
      <c r="I154" s="134" t="str">
        <f>VLOOKUP(E154,VIP!$A$2:$O10004,8,FALSE)</f>
        <v>Si</v>
      </c>
      <c r="J154" s="134" t="str">
        <f>VLOOKUP(E154,VIP!$A$2:$O9954,8,FALSE)</f>
        <v>Si</v>
      </c>
      <c r="K154" s="134" t="str">
        <f>VLOOKUP(E154,VIP!$A$2:$O13528,6,0)</f>
        <v>NO</v>
      </c>
      <c r="L154" s="125" t="s">
        <v>2470</v>
      </c>
      <c r="M154" s="158" t="s">
        <v>2585</v>
      </c>
      <c r="N154" s="135" t="s">
        <v>2455</v>
      </c>
      <c r="O154" s="134" t="s">
        <v>2457</v>
      </c>
      <c r="P154" s="137"/>
      <c r="Q154" s="159">
        <v>44332.363194444442</v>
      </c>
    </row>
    <row r="155" spans="1:17" s="96" customFormat="1" ht="18" x14ac:dyDescent="0.25">
      <c r="A155" s="134" t="str">
        <f>VLOOKUP(E155,'LISTADO ATM'!$A$2:$C$898,3,0)</f>
        <v>DISTRITO NACIONAL</v>
      </c>
      <c r="B155" s="129">
        <v>3335888026</v>
      </c>
      <c r="C155" s="136">
        <v>44331.793124999997</v>
      </c>
      <c r="D155" s="136" t="s">
        <v>2180</v>
      </c>
      <c r="E155" s="124">
        <v>85</v>
      </c>
      <c r="F155" s="161" t="str">
        <f>VLOOKUP(E155,VIP!$A$2:$O13079,2,0)</f>
        <v>DRBR085</v>
      </c>
      <c r="G155" s="134" t="str">
        <f>VLOOKUP(E155,'LISTADO ATM'!$A$2:$B$897,2,0)</f>
        <v xml:space="preserve">ATM Oficina San Isidro (Fuerza Aérea) </v>
      </c>
      <c r="H155" s="134" t="str">
        <f>VLOOKUP(E155,VIP!$A$2:$O17955,7,FALSE)</f>
        <v>Si</v>
      </c>
      <c r="I155" s="134" t="str">
        <f>VLOOKUP(E155,VIP!$A$2:$O9920,8,FALSE)</f>
        <v>Si</v>
      </c>
      <c r="J155" s="134" t="str">
        <f>VLOOKUP(E155,VIP!$A$2:$O9870,8,FALSE)</f>
        <v>Si</v>
      </c>
      <c r="K155" s="134" t="str">
        <f>VLOOKUP(E155,VIP!$A$2:$O13444,6,0)</f>
        <v>NO</v>
      </c>
      <c r="L155" s="125" t="s">
        <v>2470</v>
      </c>
      <c r="M155" s="158" t="s">
        <v>2585</v>
      </c>
      <c r="N155" s="135" t="s">
        <v>2455</v>
      </c>
      <c r="O155" s="134" t="s">
        <v>2457</v>
      </c>
      <c r="P155" s="146"/>
      <c r="Q155" s="159">
        <v>44332.363888888889</v>
      </c>
    </row>
    <row r="156" spans="1:17" s="96" customFormat="1" ht="18" x14ac:dyDescent="0.25">
      <c r="A156" s="134" t="str">
        <f>VLOOKUP(E156,'LISTADO ATM'!$A$2:$C$898,3,0)</f>
        <v>NORTE</v>
      </c>
      <c r="B156" s="129">
        <v>3335887981</v>
      </c>
      <c r="C156" s="136">
        <v>44331.616435185184</v>
      </c>
      <c r="D156" s="136" t="s">
        <v>2181</v>
      </c>
      <c r="E156" s="124">
        <v>749</v>
      </c>
      <c r="F156" s="161" t="str">
        <f>VLOOKUP(E156,VIP!$A$2:$O13110,2,0)</f>
        <v>DRBR251</v>
      </c>
      <c r="G156" s="134" t="str">
        <f>VLOOKUP(E156,'LISTADO ATM'!$A$2:$B$897,2,0)</f>
        <v xml:space="preserve">ATM Oficina Yaque </v>
      </c>
      <c r="H156" s="134" t="str">
        <f>VLOOKUP(E156,VIP!$A$2:$O17986,7,FALSE)</f>
        <v>Si</v>
      </c>
      <c r="I156" s="134" t="str">
        <f>VLOOKUP(E156,VIP!$A$2:$O9951,8,FALSE)</f>
        <v>Si</v>
      </c>
      <c r="J156" s="134" t="str">
        <f>VLOOKUP(E156,VIP!$A$2:$O9901,8,FALSE)</f>
        <v>Si</v>
      </c>
      <c r="K156" s="134" t="str">
        <f>VLOOKUP(E156,VIP!$A$2:$O13475,6,0)</f>
        <v>NO</v>
      </c>
      <c r="L156" s="125" t="s">
        <v>2470</v>
      </c>
      <c r="M156" s="146" t="s">
        <v>2585</v>
      </c>
      <c r="N156" s="146" t="s">
        <v>2587</v>
      </c>
      <c r="O156" s="134" t="s">
        <v>2615</v>
      </c>
      <c r="P156" s="146"/>
      <c r="Q156" s="157" t="s">
        <v>2470</v>
      </c>
    </row>
    <row r="157" spans="1:17" s="96" customFormat="1" ht="18" x14ac:dyDescent="0.25">
      <c r="A157" s="134" t="str">
        <f>VLOOKUP(E157,'LISTADO ATM'!$A$2:$C$898,3,0)</f>
        <v>NORTE</v>
      </c>
      <c r="B157" s="129">
        <v>3335887938</v>
      </c>
      <c r="C157" s="136">
        <v>44331.533125000002</v>
      </c>
      <c r="D157" s="136" t="s">
        <v>2181</v>
      </c>
      <c r="E157" s="124">
        <v>315</v>
      </c>
      <c r="F157" s="161" t="str">
        <f>VLOOKUP(E157,VIP!$A$2:$O13114,2,0)</f>
        <v>DRBR315</v>
      </c>
      <c r="G157" s="134" t="str">
        <f>VLOOKUP(E157,'LISTADO ATM'!$A$2:$B$897,2,0)</f>
        <v xml:space="preserve">ATM Oficina Estrella Sadalá </v>
      </c>
      <c r="H157" s="134" t="str">
        <f>VLOOKUP(E157,VIP!$A$2:$O17990,7,FALSE)</f>
        <v>Si</v>
      </c>
      <c r="I157" s="134" t="str">
        <f>VLOOKUP(E157,VIP!$A$2:$O9955,8,FALSE)</f>
        <v>Si</v>
      </c>
      <c r="J157" s="134" t="str">
        <f>VLOOKUP(E157,VIP!$A$2:$O9905,8,FALSE)</f>
        <v>Si</v>
      </c>
      <c r="K157" s="134" t="str">
        <f>VLOOKUP(E157,VIP!$A$2:$O13479,6,0)</f>
        <v>NO</v>
      </c>
      <c r="L157" s="125" t="s">
        <v>2470</v>
      </c>
      <c r="M157" s="146" t="s">
        <v>2585</v>
      </c>
      <c r="N157" s="146" t="s">
        <v>2587</v>
      </c>
      <c r="O157" s="134" t="s">
        <v>2617</v>
      </c>
      <c r="P157" s="146"/>
      <c r="Q157" s="157" t="s">
        <v>2470</v>
      </c>
    </row>
    <row r="158" spans="1:17" s="96" customFormat="1" ht="18" x14ac:dyDescent="0.25">
      <c r="A158" s="134" t="str">
        <f>VLOOKUP(E158,'LISTADO ATM'!$A$2:$C$898,3,0)</f>
        <v>DISTRITO NACIONAL</v>
      </c>
      <c r="B158" s="129">
        <v>3335887113</v>
      </c>
      <c r="C158" s="136">
        <v>44330.515439814815</v>
      </c>
      <c r="D158" s="136" t="s">
        <v>2180</v>
      </c>
      <c r="E158" s="124">
        <v>238</v>
      </c>
      <c r="F158" s="161" t="str">
        <f>VLOOKUP(E158,VIP!$A$2:$O13198,2,0)</f>
        <v>DRBR238</v>
      </c>
      <c r="G158" s="134" t="str">
        <f>VLOOKUP(E158,'LISTADO ATM'!$A$2:$B$897,2,0)</f>
        <v xml:space="preserve">ATM Multicentro La Sirena Charles de Gaulle </v>
      </c>
      <c r="H158" s="134" t="str">
        <f>VLOOKUP(E158,VIP!$A$2:$O18061,7,FALSE)</f>
        <v>Si</v>
      </c>
      <c r="I158" s="134" t="str">
        <f>VLOOKUP(E158,VIP!$A$2:$O10026,8,FALSE)</f>
        <v>Si</v>
      </c>
      <c r="J158" s="134" t="str">
        <f>VLOOKUP(E158,VIP!$A$2:$O9976,8,FALSE)</f>
        <v>Si</v>
      </c>
      <c r="K158" s="134" t="str">
        <f>VLOOKUP(E158,VIP!$A$2:$O13550,6,0)</f>
        <v>No</v>
      </c>
      <c r="L158" s="125" t="s">
        <v>2470</v>
      </c>
      <c r="M158" s="135" t="s">
        <v>2448</v>
      </c>
      <c r="N158" s="135" t="s">
        <v>2455</v>
      </c>
      <c r="O158" s="134" t="s">
        <v>2457</v>
      </c>
      <c r="P158" s="137"/>
      <c r="Q158" s="145" t="s">
        <v>2470</v>
      </c>
    </row>
    <row r="159" spans="1:17" s="96" customFormat="1" ht="18" x14ac:dyDescent="0.25">
      <c r="A159" s="134" t="str">
        <f>VLOOKUP(E159,'LISTADO ATM'!$A$2:$C$898,3,0)</f>
        <v>NORTE</v>
      </c>
      <c r="B159" s="129">
        <v>3335887981</v>
      </c>
      <c r="C159" s="136">
        <v>44331.616435185184</v>
      </c>
      <c r="D159" s="136" t="s">
        <v>2181</v>
      </c>
      <c r="E159" s="124">
        <v>749</v>
      </c>
      <c r="F159" s="161" t="str">
        <f>VLOOKUP(E159,VIP!$A$2:$O13076,2,0)</f>
        <v>DRBR251</v>
      </c>
      <c r="G159" s="134" t="str">
        <f>VLOOKUP(E159,'LISTADO ATM'!$A$2:$B$897,2,0)</f>
        <v xml:space="preserve">ATM Oficina Yaque </v>
      </c>
      <c r="H159" s="134" t="str">
        <f>VLOOKUP(E159,VIP!$A$2:$O17952,7,FALSE)</f>
        <v>Si</v>
      </c>
      <c r="I159" s="134" t="str">
        <f>VLOOKUP(E159,VIP!$A$2:$O9917,8,FALSE)</f>
        <v>Si</v>
      </c>
      <c r="J159" s="134" t="str">
        <f>VLOOKUP(E159,VIP!$A$2:$O9867,8,FALSE)</f>
        <v>Si</v>
      </c>
      <c r="K159" s="134" t="str">
        <f>VLOOKUP(E159,VIP!$A$2:$O13441,6,0)</f>
        <v>NO</v>
      </c>
      <c r="L159" s="125" t="s">
        <v>2470</v>
      </c>
      <c r="M159" s="135" t="s">
        <v>2448</v>
      </c>
      <c r="N159" s="135" t="s">
        <v>2455</v>
      </c>
      <c r="O159" s="134" t="s">
        <v>2574</v>
      </c>
      <c r="P159" s="146"/>
      <c r="Q159" s="135" t="s">
        <v>2470</v>
      </c>
    </row>
    <row r="160" spans="1:17" s="96" customFormat="1" ht="18" x14ac:dyDescent="0.25">
      <c r="A160" s="134" t="str">
        <f>VLOOKUP(E160,'LISTADO ATM'!$A$2:$C$898,3,0)</f>
        <v>ESTE</v>
      </c>
      <c r="B160" s="129">
        <v>3335887982</v>
      </c>
      <c r="C160" s="136">
        <v>44331.62023148148</v>
      </c>
      <c r="D160" s="136" t="s">
        <v>2180</v>
      </c>
      <c r="E160" s="124">
        <v>660</v>
      </c>
      <c r="F160" s="161" t="str">
        <f>VLOOKUP(E160,VIP!$A$2:$O13084,2,0)</f>
        <v>DRBR660</v>
      </c>
      <c r="G160" s="134" t="str">
        <f>VLOOKUP(E160,'LISTADO ATM'!$A$2:$B$897,2,0)</f>
        <v>ATM Romana Norte II</v>
      </c>
      <c r="H160" s="134" t="str">
        <f>VLOOKUP(E160,VIP!$A$2:$O17960,7,FALSE)</f>
        <v>N/A</v>
      </c>
      <c r="I160" s="134" t="str">
        <f>VLOOKUP(E160,VIP!$A$2:$O9925,8,FALSE)</f>
        <v>N/A</v>
      </c>
      <c r="J160" s="134" t="str">
        <f>VLOOKUP(E160,VIP!$A$2:$O9875,8,FALSE)</f>
        <v>N/A</v>
      </c>
      <c r="K160" s="134" t="str">
        <f>VLOOKUP(E160,VIP!$A$2:$O13449,6,0)</f>
        <v>N/A</v>
      </c>
      <c r="L160" s="125" t="s">
        <v>2470</v>
      </c>
      <c r="M160" s="135" t="s">
        <v>2448</v>
      </c>
      <c r="N160" s="135" t="s">
        <v>2455</v>
      </c>
      <c r="O160" s="134" t="s">
        <v>2457</v>
      </c>
      <c r="P160" s="146"/>
      <c r="Q160" s="135" t="s">
        <v>2470</v>
      </c>
    </row>
    <row r="161" spans="1:17" s="96" customFormat="1" ht="18" x14ac:dyDescent="0.25">
      <c r="A161" s="134" t="str">
        <f>VLOOKUP(E161,'LISTADO ATM'!$A$2:$C$898,3,0)</f>
        <v>NORTE</v>
      </c>
      <c r="B161" s="129">
        <v>3335887984</v>
      </c>
      <c r="C161" s="136">
        <v>44331.623668981483</v>
      </c>
      <c r="D161" s="136" t="s">
        <v>2181</v>
      </c>
      <c r="E161" s="124">
        <v>840</v>
      </c>
      <c r="F161" s="161" t="str">
        <f>VLOOKUP(E161,VIP!$A$2:$O13082,2,0)</f>
        <v>DRBR840</v>
      </c>
      <c r="G161" s="134" t="str">
        <f>VLOOKUP(E161,'LISTADO ATM'!$A$2:$B$897,2,0)</f>
        <v xml:space="preserve">ATM PUCMM (Santiago) </v>
      </c>
      <c r="H161" s="134" t="str">
        <f>VLOOKUP(E161,VIP!$A$2:$O17958,7,FALSE)</f>
        <v>Si</v>
      </c>
      <c r="I161" s="134" t="str">
        <f>VLOOKUP(E161,VIP!$A$2:$O9923,8,FALSE)</f>
        <v>Si</v>
      </c>
      <c r="J161" s="134" t="str">
        <f>VLOOKUP(E161,VIP!$A$2:$O9873,8,FALSE)</f>
        <v>Si</v>
      </c>
      <c r="K161" s="134" t="str">
        <f>VLOOKUP(E161,VIP!$A$2:$O13447,6,0)</f>
        <v>NO</v>
      </c>
      <c r="L161" s="125" t="s">
        <v>2470</v>
      </c>
      <c r="M161" s="135" t="s">
        <v>2448</v>
      </c>
      <c r="N161" s="135" t="s">
        <v>2455</v>
      </c>
      <c r="O161" s="134" t="s">
        <v>2483</v>
      </c>
      <c r="P161" s="146"/>
      <c r="Q161" s="135" t="s">
        <v>2470</v>
      </c>
    </row>
    <row r="162" spans="1:17" s="96" customFormat="1" ht="18" x14ac:dyDescent="0.25">
      <c r="A162" s="134" t="str">
        <f>VLOOKUP(E162,'LISTADO ATM'!$A$2:$C$898,3,0)</f>
        <v>DISTRITO NACIONAL</v>
      </c>
      <c r="B162" s="129">
        <v>3335888016</v>
      </c>
      <c r="C162" s="136">
        <v>44331.749236111114</v>
      </c>
      <c r="D162" s="136" t="s">
        <v>2180</v>
      </c>
      <c r="E162" s="124">
        <v>355</v>
      </c>
      <c r="F162" s="161" t="str">
        <f>VLOOKUP(E162,VIP!$A$2:$O13089,2,0)</f>
        <v>DRBR355</v>
      </c>
      <c r="G162" s="134" t="str">
        <f>VLOOKUP(E162,'LISTADO ATM'!$A$2:$B$897,2,0)</f>
        <v xml:space="preserve">ATM UNP Metro II </v>
      </c>
      <c r="H162" s="134" t="str">
        <f>VLOOKUP(E162,VIP!$A$2:$O17965,7,FALSE)</f>
        <v>Si</v>
      </c>
      <c r="I162" s="134" t="str">
        <f>VLOOKUP(E162,VIP!$A$2:$O9930,8,FALSE)</f>
        <v>Si</v>
      </c>
      <c r="J162" s="134" t="str">
        <f>VLOOKUP(E162,VIP!$A$2:$O9880,8,FALSE)</f>
        <v>Si</v>
      </c>
      <c r="K162" s="134" t="str">
        <f>VLOOKUP(E162,VIP!$A$2:$O13454,6,0)</f>
        <v>SI</v>
      </c>
      <c r="L162" s="125" t="s">
        <v>2470</v>
      </c>
      <c r="M162" s="135" t="s">
        <v>2448</v>
      </c>
      <c r="N162" s="135" t="s">
        <v>2455</v>
      </c>
      <c r="O162" s="134" t="s">
        <v>2457</v>
      </c>
      <c r="P162" s="146"/>
      <c r="Q162" s="135" t="s">
        <v>2470</v>
      </c>
    </row>
    <row r="163" spans="1:17" s="96" customFormat="1" ht="18" x14ac:dyDescent="0.25">
      <c r="A163" s="134" t="str">
        <f>VLOOKUP(E163,'LISTADO ATM'!$A$2:$C$898,3,0)</f>
        <v>ESTE</v>
      </c>
      <c r="B163" s="129">
        <v>3335888018</v>
      </c>
      <c r="C163" s="136">
        <v>44331.753981481481</v>
      </c>
      <c r="D163" s="136" t="s">
        <v>2180</v>
      </c>
      <c r="E163" s="124">
        <v>158</v>
      </c>
      <c r="F163" s="161" t="str">
        <f>VLOOKUP(E163,VIP!$A$2:$O13087,2,0)</f>
        <v>DRBR158</v>
      </c>
      <c r="G163" s="134" t="str">
        <f>VLOOKUP(E163,'LISTADO ATM'!$A$2:$B$897,2,0)</f>
        <v xml:space="preserve">ATM Oficina Romana Norte </v>
      </c>
      <c r="H163" s="134" t="str">
        <f>VLOOKUP(E163,VIP!$A$2:$O17963,7,FALSE)</f>
        <v>Si</v>
      </c>
      <c r="I163" s="134" t="str">
        <f>VLOOKUP(E163,VIP!$A$2:$O9928,8,FALSE)</f>
        <v>Si</v>
      </c>
      <c r="J163" s="134" t="str">
        <f>VLOOKUP(E163,VIP!$A$2:$O9878,8,FALSE)</f>
        <v>Si</v>
      </c>
      <c r="K163" s="134" t="str">
        <f>VLOOKUP(E163,VIP!$A$2:$O13452,6,0)</f>
        <v>SI</v>
      </c>
      <c r="L163" s="125" t="s">
        <v>2470</v>
      </c>
      <c r="M163" s="135" t="s">
        <v>2448</v>
      </c>
      <c r="N163" s="135" t="s">
        <v>2455</v>
      </c>
      <c r="O163" s="134" t="s">
        <v>2457</v>
      </c>
      <c r="P163" s="146"/>
      <c r="Q163" s="135" t="s">
        <v>2470</v>
      </c>
    </row>
    <row r="164" spans="1:17" s="96" customFormat="1" ht="18" x14ac:dyDescent="0.25">
      <c r="A164" s="134" t="str">
        <f>VLOOKUP(E164,'LISTADO ATM'!$A$2:$C$898,3,0)</f>
        <v>NORTE</v>
      </c>
      <c r="B164" s="129">
        <v>3335888021</v>
      </c>
      <c r="C164" s="136">
        <v>44331.775578703702</v>
      </c>
      <c r="D164" s="136" t="s">
        <v>2181</v>
      </c>
      <c r="E164" s="124">
        <v>290</v>
      </c>
      <c r="F164" s="161" t="str">
        <f>VLOOKUP(E164,VIP!$A$2:$O13084,2,0)</f>
        <v>DRBR290</v>
      </c>
      <c r="G164" s="134" t="str">
        <f>VLOOKUP(E164,'LISTADO ATM'!$A$2:$B$897,2,0)</f>
        <v xml:space="preserve">ATM Oficina San Francisco de Macorís </v>
      </c>
      <c r="H164" s="134" t="str">
        <f>VLOOKUP(E164,VIP!$A$2:$O17960,7,FALSE)</f>
        <v>Si</v>
      </c>
      <c r="I164" s="134" t="str">
        <f>VLOOKUP(E164,VIP!$A$2:$O9925,8,FALSE)</f>
        <v>Si</v>
      </c>
      <c r="J164" s="134" t="str">
        <f>VLOOKUP(E164,VIP!$A$2:$O9875,8,FALSE)</f>
        <v>Si</v>
      </c>
      <c r="K164" s="134" t="str">
        <f>VLOOKUP(E164,VIP!$A$2:$O13449,6,0)</f>
        <v>NO</v>
      </c>
      <c r="L164" s="125" t="s">
        <v>2470</v>
      </c>
      <c r="M164" s="135" t="s">
        <v>2448</v>
      </c>
      <c r="N164" s="135" t="s">
        <v>2455</v>
      </c>
      <c r="O164" s="134" t="s">
        <v>2483</v>
      </c>
      <c r="P164" s="146"/>
      <c r="Q164" s="135" t="s">
        <v>2470</v>
      </c>
    </row>
    <row r="165" spans="1:17" s="96" customFormat="1" ht="18" x14ac:dyDescent="0.25">
      <c r="A165" s="134" t="str">
        <f>VLOOKUP(E165,'LISTADO ATM'!$A$2:$C$898,3,0)</f>
        <v>ESTE</v>
      </c>
      <c r="B165" s="129">
        <v>3335888022</v>
      </c>
      <c r="C165" s="136">
        <v>44331.777303240742</v>
      </c>
      <c r="D165" s="136" t="s">
        <v>2180</v>
      </c>
      <c r="E165" s="124">
        <v>104</v>
      </c>
      <c r="F165" s="161" t="str">
        <f>VLOOKUP(E165,VIP!$A$2:$O13083,2,0)</f>
        <v>DRBR104</v>
      </c>
      <c r="G165" s="134" t="str">
        <f>VLOOKUP(E165,'LISTADO ATM'!$A$2:$B$897,2,0)</f>
        <v xml:space="preserve">ATM Jumbo Higuey </v>
      </c>
      <c r="H165" s="134" t="str">
        <f>VLOOKUP(E165,VIP!$A$2:$O17959,7,FALSE)</f>
        <v>Si</v>
      </c>
      <c r="I165" s="134" t="str">
        <f>VLOOKUP(E165,VIP!$A$2:$O9924,8,FALSE)</f>
        <v>Si</v>
      </c>
      <c r="J165" s="134" t="str">
        <f>VLOOKUP(E165,VIP!$A$2:$O9874,8,FALSE)</f>
        <v>Si</v>
      </c>
      <c r="K165" s="134" t="str">
        <f>VLOOKUP(E165,VIP!$A$2:$O13448,6,0)</f>
        <v>NO</v>
      </c>
      <c r="L165" s="125" t="s">
        <v>2470</v>
      </c>
      <c r="M165" s="135" t="s">
        <v>2448</v>
      </c>
      <c r="N165" s="135" t="s">
        <v>2455</v>
      </c>
      <c r="O165" s="134" t="s">
        <v>2457</v>
      </c>
      <c r="P165" s="146"/>
      <c r="Q165" s="135" t="s">
        <v>2470</v>
      </c>
    </row>
    <row r="166" spans="1:17" s="96" customFormat="1" ht="18" x14ac:dyDescent="0.25">
      <c r="A166" s="134" t="str">
        <f>VLOOKUP(E166,'LISTADO ATM'!$A$2:$C$898,3,0)</f>
        <v>NORTE</v>
      </c>
      <c r="B166" s="129">
        <v>3335888027</v>
      </c>
      <c r="C166" s="136">
        <v>44331.794699074075</v>
      </c>
      <c r="D166" s="136" t="s">
        <v>2181</v>
      </c>
      <c r="E166" s="124">
        <v>119</v>
      </c>
      <c r="F166" s="161" t="str">
        <f>VLOOKUP(E166,VIP!$A$2:$O13078,2,0)</f>
        <v>DRBR119</v>
      </c>
      <c r="G166" s="134" t="str">
        <f>VLOOKUP(E166,'LISTADO ATM'!$A$2:$B$897,2,0)</f>
        <v>ATM Oficina La Barranquita</v>
      </c>
      <c r="H166" s="134" t="str">
        <f>VLOOKUP(E166,VIP!$A$2:$O17954,7,FALSE)</f>
        <v>N/A</v>
      </c>
      <c r="I166" s="134" t="str">
        <f>VLOOKUP(E166,VIP!$A$2:$O9919,8,FALSE)</f>
        <v>N/A</v>
      </c>
      <c r="J166" s="134" t="str">
        <f>VLOOKUP(E166,VIP!$A$2:$O9869,8,FALSE)</f>
        <v>N/A</v>
      </c>
      <c r="K166" s="134" t="str">
        <f>VLOOKUP(E166,VIP!$A$2:$O13443,6,0)</f>
        <v>N/A</v>
      </c>
      <c r="L166" s="125" t="s">
        <v>2470</v>
      </c>
      <c r="M166" s="135" t="s">
        <v>2448</v>
      </c>
      <c r="N166" s="135" t="s">
        <v>2455</v>
      </c>
      <c r="O166" s="134" t="s">
        <v>2483</v>
      </c>
      <c r="P166" s="146"/>
      <c r="Q166" s="135" t="s">
        <v>2470</v>
      </c>
    </row>
    <row r="167" spans="1:17" s="96" customFormat="1" ht="18" x14ac:dyDescent="0.25">
      <c r="A167" s="134" t="str">
        <f>VLOOKUP(E167,'LISTADO ATM'!$A$2:$C$898,3,0)</f>
        <v>DISTRITO NACIONAL</v>
      </c>
      <c r="B167" s="129">
        <v>3335888042</v>
      </c>
      <c r="C167" s="136">
        <v>44331.928229166668</v>
      </c>
      <c r="D167" s="136" t="s">
        <v>2180</v>
      </c>
      <c r="E167" s="124">
        <v>199</v>
      </c>
      <c r="F167" s="161" t="str">
        <f>VLOOKUP(E167,VIP!$A$2:$O13085,2,0)</f>
        <v>DRBR199</v>
      </c>
      <c r="G167" s="134" t="str">
        <f>VLOOKUP(E167,'LISTADO ATM'!$A$2:$B$897,2,0)</f>
        <v xml:space="preserve">ATM S/M Amigo </v>
      </c>
      <c r="H167" s="134" t="str">
        <f>VLOOKUP(E167,VIP!$A$2:$O17961,7,FALSE)</f>
        <v>Si</v>
      </c>
      <c r="I167" s="134" t="str">
        <f>VLOOKUP(E167,VIP!$A$2:$O9926,8,FALSE)</f>
        <v>Si</v>
      </c>
      <c r="J167" s="134" t="str">
        <f>VLOOKUP(E167,VIP!$A$2:$O9876,8,FALSE)</f>
        <v>Si</v>
      </c>
      <c r="K167" s="134" t="str">
        <f>VLOOKUP(E167,VIP!$A$2:$O13450,6,0)</f>
        <v>NO</v>
      </c>
      <c r="L167" s="125" t="s">
        <v>2470</v>
      </c>
      <c r="M167" s="135" t="s">
        <v>2448</v>
      </c>
      <c r="N167" s="135" t="s">
        <v>2455</v>
      </c>
      <c r="O167" s="134" t="s">
        <v>2457</v>
      </c>
      <c r="P167" s="146"/>
      <c r="Q167" s="135" t="s">
        <v>2470</v>
      </c>
    </row>
    <row r="168" spans="1:17" s="96" customFormat="1" ht="18" x14ac:dyDescent="0.25">
      <c r="A168" s="134" t="str">
        <f>VLOOKUP(E168,'LISTADO ATM'!$A$2:$C$898,3,0)</f>
        <v>ESTE</v>
      </c>
      <c r="B168" s="129">
        <v>3335888043</v>
      </c>
      <c r="C168" s="136">
        <v>44331.930648148147</v>
      </c>
      <c r="D168" s="136" t="s">
        <v>2180</v>
      </c>
      <c r="E168" s="124">
        <v>289</v>
      </c>
      <c r="F168" s="161" t="str">
        <f>VLOOKUP(E168,VIP!$A$2:$O13084,2,0)</f>
        <v>DRBR910</v>
      </c>
      <c r="G168" s="134" t="str">
        <f>VLOOKUP(E168,'LISTADO ATM'!$A$2:$B$897,2,0)</f>
        <v>ATM Oficina Bávaro II</v>
      </c>
      <c r="H168" s="134" t="str">
        <f>VLOOKUP(E168,VIP!$A$2:$O17960,7,FALSE)</f>
        <v>Si</v>
      </c>
      <c r="I168" s="134" t="str">
        <f>VLOOKUP(E168,VIP!$A$2:$O9925,8,FALSE)</f>
        <v>Si</v>
      </c>
      <c r="J168" s="134" t="str">
        <f>VLOOKUP(E168,VIP!$A$2:$O9875,8,FALSE)</f>
        <v>Si</v>
      </c>
      <c r="K168" s="134" t="str">
        <f>VLOOKUP(E168,VIP!$A$2:$O13449,6,0)</f>
        <v>NO</v>
      </c>
      <c r="L168" s="125" t="s">
        <v>2470</v>
      </c>
      <c r="M168" s="135" t="s">
        <v>2448</v>
      </c>
      <c r="N168" s="135" t="s">
        <v>2455</v>
      </c>
      <c r="O168" s="134" t="s">
        <v>2457</v>
      </c>
      <c r="P168" s="146"/>
      <c r="Q168" s="135" t="s">
        <v>2470</v>
      </c>
    </row>
    <row r="169" spans="1:17" s="96" customFormat="1" ht="18" x14ac:dyDescent="0.25">
      <c r="A169" s="134" t="str">
        <f>VLOOKUP(E169,'LISTADO ATM'!$A$2:$C$898,3,0)</f>
        <v>ESTE</v>
      </c>
      <c r="B169" s="129">
        <v>3335888044</v>
      </c>
      <c r="C169" s="136">
        <v>44331.932523148149</v>
      </c>
      <c r="D169" s="136" t="s">
        <v>2180</v>
      </c>
      <c r="E169" s="124">
        <v>608</v>
      </c>
      <c r="F169" s="161" t="str">
        <f>VLOOKUP(E169,VIP!$A$2:$O13083,2,0)</f>
        <v>DRBR305</v>
      </c>
      <c r="G169" s="134" t="str">
        <f>VLOOKUP(E169,'LISTADO ATM'!$A$2:$B$897,2,0)</f>
        <v xml:space="preserve">ATM Oficina Jumbo (San Pedro) </v>
      </c>
      <c r="H169" s="134" t="str">
        <f>VLOOKUP(E169,VIP!$A$2:$O17959,7,FALSE)</f>
        <v>Si</v>
      </c>
      <c r="I169" s="134" t="str">
        <f>VLOOKUP(E169,VIP!$A$2:$O9924,8,FALSE)</f>
        <v>Si</v>
      </c>
      <c r="J169" s="134" t="str">
        <f>VLOOKUP(E169,VIP!$A$2:$O9874,8,FALSE)</f>
        <v>Si</v>
      </c>
      <c r="K169" s="134" t="str">
        <f>VLOOKUP(E169,VIP!$A$2:$O13448,6,0)</f>
        <v>SI</v>
      </c>
      <c r="L169" s="125" t="s">
        <v>2470</v>
      </c>
      <c r="M169" s="135" t="s">
        <v>2448</v>
      </c>
      <c r="N169" s="135" t="s">
        <v>2455</v>
      </c>
      <c r="O169" s="134" t="s">
        <v>2457</v>
      </c>
      <c r="P169" s="146"/>
      <c r="Q169" s="135" t="s">
        <v>2470</v>
      </c>
    </row>
    <row r="170" spans="1:17" s="96" customFormat="1" ht="18" x14ac:dyDescent="0.25">
      <c r="A170" s="134" t="str">
        <f>VLOOKUP(E170,'LISTADO ATM'!$A$2:$C$898,3,0)</f>
        <v>ESTE</v>
      </c>
      <c r="B170" s="129">
        <v>3335888045</v>
      </c>
      <c r="C170" s="136">
        <v>44331.941724537035</v>
      </c>
      <c r="D170" s="136" t="s">
        <v>2180</v>
      </c>
      <c r="E170" s="124">
        <v>386</v>
      </c>
      <c r="F170" s="161" t="str">
        <f>VLOOKUP(E170,VIP!$A$2:$O13082,2,0)</f>
        <v>DRBR386</v>
      </c>
      <c r="G170" s="134" t="str">
        <f>VLOOKUP(E170,'LISTADO ATM'!$A$2:$B$897,2,0)</f>
        <v xml:space="preserve">ATM Plaza Verón II </v>
      </c>
      <c r="H170" s="134" t="str">
        <f>VLOOKUP(E170,VIP!$A$2:$O17958,7,FALSE)</f>
        <v>Si</v>
      </c>
      <c r="I170" s="134" t="str">
        <f>VLOOKUP(E170,VIP!$A$2:$O9923,8,FALSE)</f>
        <v>Si</v>
      </c>
      <c r="J170" s="134" t="str">
        <f>VLOOKUP(E170,VIP!$A$2:$O9873,8,FALSE)</f>
        <v>Si</v>
      </c>
      <c r="K170" s="134" t="str">
        <f>VLOOKUP(E170,VIP!$A$2:$O13447,6,0)</f>
        <v>NO</v>
      </c>
      <c r="L170" s="125" t="s">
        <v>2470</v>
      </c>
      <c r="M170" s="135" t="s">
        <v>2448</v>
      </c>
      <c r="N170" s="135" t="s">
        <v>2455</v>
      </c>
      <c r="O170" s="134" t="s">
        <v>2457</v>
      </c>
      <c r="P170" s="146"/>
      <c r="Q170" s="135" t="s">
        <v>2470</v>
      </c>
    </row>
    <row r="171" spans="1:17" s="96" customFormat="1" ht="18" x14ac:dyDescent="0.25">
      <c r="A171" s="134" t="str">
        <f>VLOOKUP(E171,'LISTADO ATM'!$A$2:$C$898,3,0)</f>
        <v>SUR</v>
      </c>
      <c r="B171" s="129">
        <v>3335888086</v>
      </c>
      <c r="C171" s="136">
        <v>44332.442118055558</v>
      </c>
      <c r="D171" s="136" t="s">
        <v>2180</v>
      </c>
      <c r="E171" s="124">
        <v>44</v>
      </c>
      <c r="F171" s="161" t="str">
        <f>VLOOKUP(E171,VIP!$A$2:$O13102,2,0)</f>
        <v>DRBR044</v>
      </c>
      <c r="G171" s="134" t="str">
        <f>VLOOKUP(E171,'LISTADO ATM'!$A$2:$B$897,2,0)</f>
        <v xml:space="preserve">ATM Oficina Pedernales </v>
      </c>
      <c r="H171" s="134" t="str">
        <f>VLOOKUP(E171,VIP!$A$2:$O17978,7,FALSE)</f>
        <v>Si</v>
      </c>
      <c r="I171" s="134" t="str">
        <f>VLOOKUP(E171,VIP!$A$2:$O9943,8,FALSE)</f>
        <v>Si</v>
      </c>
      <c r="J171" s="134" t="str">
        <f>VLOOKUP(E171,VIP!$A$2:$O9893,8,FALSE)</f>
        <v>Si</v>
      </c>
      <c r="K171" s="134" t="str">
        <f>VLOOKUP(E171,VIP!$A$2:$O13467,6,0)</f>
        <v>SI</v>
      </c>
      <c r="L171" s="125" t="s">
        <v>2470</v>
      </c>
      <c r="M171" s="135" t="s">
        <v>2448</v>
      </c>
      <c r="N171" s="135" t="s">
        <v>2455</v>
      </c>
      <c r="O171" s="134" t="s">
        <v>2457</v>
      </c>
      <c r="P171" s="146"/>
      <c r="Q171" s="145" t="s">
        <v>2470</v>
      </c>
    </row>
    <row r="172" spans="1:17" s="96" customFormat="1" ht="18" x14ac:dyDescent="0.25">
      <c r="A172" s="134" t="str">
        <f>VLOOKUP(E172,'LISTADO ATM'!$A$2:$C$898,3,0)</f>
        <v>ESTE</v>
      </c>
      <c r="B172" s="129">
        <v>3335888087</v>
      </c>
      <c r="C172" s="136">
        <v>44332.44767361111</v>
      </c>
      <c r="D172" s="136" t="s">
        <v>2180</v>
      </c>
      <c r="E172" s="124">
        <v>963</v>
      </c>
      <c r="F172" s="161" t="str">
        <f>VLOOKUP(E172,VIP!$A$2:$O13101,2,0)</f>
        <v>DRBR963</v>
      </c>
      <c r="G172" s="134" t="str">
        <f>VLOOKUP(E172,'LISTADO ATM'!$A$2:$B$897,2,0)</f>
        <v xml:space="preserve">ATM Multiplaza La Romana </v>
      </c>
      <c r="H172" s="134" t="str">
        <f>VLOOKUP(E172,VIP!$A$2:$O17977,7,FALSE)</f>
        <v>Si</v>
      </c>
      <c r="I172" s="134" t="str">
        <f>VLOOKUP(E172,VIP!$A$2:$O9942,8,FALSE)</f>
        <v>Si</v>
      </c>
      <c r="J172" s="134" t="str">
        <f>VLOOKUP(E172,VIP!$A$2:$O9892,8,FALSE)</f>
        <v>Si</v>
      </c>
      <c r="K172" s="134" t="str">
        <f>VLOOKUP(E172,VIP!$A$2:$O13466,6,0)</f>
        <v>NO</v>
      </c>
      <c r="L172" s="125" t="s">
        <v>2470</v>
      </c>
      <c r="M172" s="135" t="s">
        <v>2448</v>
      </c>
      <c r="N172" s="135" t="s">
        <v>2455</v>
      </c>
      <c r="O172" s="134" t="s">
        <v>2457</v>
      </c>
      <c r="P172" s="146"/>
      <c r="Q172" s="145" t="s">
        <v>2470</v>
      </c>
    </row>
    <row r="173" spans="1:17" s="96" customFormat="1" ht="18" x14ac:dyDescent="0.25">
      <c r="A173" s="134" t="str">
        <f>VLOOKUP(E173,'LISTADO ATM'!$A$2:$C$898,3,0)</f>
        <v>NORTE</v>
      </c>
      <c r="B173" s="129">
        <v>3335888089</v>
      </c>
      <c r="C173" s="136">
        <v>44332.451215277775</v>
      </c>
      <c r="D173" s="136" t="s">
        <v>2181</v>
      </c>
      <c r="E173" s="124">
        <v>380</v>
      </c>
      <c r="F173" s="161" t="str">
        <f>VLOOKUP(E173,VIP!$A$2:$O13099,2,0)</f>
        <v>DRBR380</v>
      </c>
      <c r="G173" s="134" t="str">
        <f>VLOOKUP(E173,'LISTADO ATM'!$A$2:$B$897,2,0)</f>
        <v xml:space="preserve">ATM Oficina Navarrete </v>
      </c>
      <c r="H173" s="134" t="str">
        <f>VLOOKUP(E173,VIP!$A$2:$O17975,7,FALSE)</f>
        <v>Si</v>
      </c>
      <c r="I173" s="134" t="str">
        <f>VLOOKUP(E173,VIP!$A$2:$O9940,8,FALSE)</f>
        <v>Si</v>
      </c>
      <c r="J173" s="134" t="str">
        <f>VLOOKUP(E173,VIP!$A$2:$O9890,8,FALSE)</f>
        <v>Si</v>
      </c>
      <c r="K173" s="134" t="str">
        <f>VLOOKUP(E173,VIP!$A$2:$O13464,6,0)</f>
        <v>NO</v>
      </c>
      <c r="L173" s="125" t="s">
        <v>2470</v>
      </c>
      <c r="M173" s="135" t="s">
        <v>2448</v>
      </c>
      <c r="N173" s="135" t="s">
        <v>2455</v>
      </c>
      <c r="O173" s="134" t="s">
        <v>2574</v>
      </c>
      <c r="P173" s="146"/>
      <c r="Q173" s="145" t="s">
        <v>2470</v>
      </c>
    </row>
    <row r="174" spans="1:17" s="96" customFormat="1" ht="18" x14ac:dyDescent="0.25">
      <c r="A174" s="134" t="str">
        <f>VLOOKUP(E174,'LISTADO ATM'!$A$2:$C$898,3,0)</f>
        <v>DISTRITO NACIONAL</v>
      </c>
      <c r="B174" s="129" t="s">
        <v>2595</v>
      </c>
      <c r="C174" s="136">
        <v>44332.619849537034</v>
      </c>
      <c r="D174" s="136" t="s">
        <v>2180</v>
      </c>
      <c r="E174" s="124">
        <v>931</v>
      </c>
      <c r="F174" s="161" t="str">
        <f>VLOOKUP(E174,VIP!$A$2:$O13085,2,0)</f>
        <v>DRBR24N</v>
      </c>
      <c r="G174" s="134" t="str">
        <f>VLOOKUP(E174,'LISTADO ATM'!$A$2:$B$897,2,0)</f>
        <v xml:space="preserve">ATM Autobanco Luperón I </v>
      </c>
      <c r="H174" s="134" t="str">
        <f>VLOOKUP(E174,VIP!$A$2:$O17961,7,FALSE)</f>
        <v>Si</v>
      </c>
      <c r="I174" s="134" t="str">
        <f>VLOOKUP(E174,VIP!$A$2:$O9926,8,FALSE)</f>
        <v>Si</v>
      </c>
      <c r="J174" s="134" t="str">
        <f>VLOOKUP(E174,VIP!$A$2:$O9876,8,FALSE)</f>
        <v>Si</v>
      </c>
      <c r="K174" s="134" t="str">
        <f>VLOOKUP(E174,VIP!$A$2:$O13450,6,0)</f>
        <v>NO</v>
      </c>
      <c r="L174" s="125" t="s">
        <v>2470</v>
      </c>
      <c r="M174" s="135" t="s">
        <v>2448</v>
      </c>
      <c r="N174" s="135" t="s">
        <v>2455</v>
      </c>
      <c r="O174" s="134" t="s">
        <v>2457</v>
      </c>
      <c r="P174" s="146"/>
      <c r="Q174" s="145" t="s">
        <v>2470</v>
      </c>
    </row>
    <row r="175" spans="1:17" s="96" customFormat="1" ht="18" x14ac:dyDescent="0.25">
      <c r="A175" s="134" t="str">
        <f>VLOOKUP(E175,'LISTADO ATM'!$A$2:$C$898,3,0)</f>
        <v>DISTRITO NACIONAL</v>
      </c>
      <c r="B175" s="129" t="s">
        <v>2596</v>
      </c>
      <c r="C175" s="136">
        <v>44332.619201388887</v>
      </c>
      <c r="D175" s="136" t="s">
        <v>2180</v>
      </c>
      <c r="E175" s="124">
        <v>31</v>
      </c>
      <c r="F175" s="161" t="str">
        <f>VLOOKUP(E175,VIP!$A$2:$O13086,2,0)</f>
        <v>DRBR031</v>
      </c>
      <c r="G175" s="134" t="str">
        <f>VLOOKUP(E175,'LISTADO ATM'!$A$2:$B$897,2,0)</f>
        <v xml:space="preserve">ATM Oficina San Martín I </v>
      </c>
      <c r="H175" s="134" t="str">
        <f>VLOOKUP(E175,VIP!$A$2:$O17962,7,FALSE)</f>
        <v>Si</v>
      </c>
      <c r="I175" s="134" t="str">
        <f>VLOOKUP(E175,VIP!$A$2:$O9927,8,FALSE)</f>
        <v>Si</v>
      </c>
      <c r="J175" s="134" t="str">
        <f>VLOOKUP(E175,VIP!$A$2:$O9877,8,FALSE)</f>
        <v>Si</v>
      </c>
      <c r="K175" s="134" t="str">
        <f>VLOOKUP(E175,VIP!$A$2:$O13451,6,0)</f>
        <v>NO</v>
      </c>
      <c r="L175" s="125" t="s">
        <v>2470</v>
      </c>
      <c r="M175" s="135" t="s">
        <v>2448</v>
      </c>
      <c r="N175" s="135" t="s">
        <v>2455</v>
      </c>
      <c r="O175" s="134" t="s">
        <v>2457</v>
      </c>
      <c r="P175" s="146"/>
      <c r="Q175" s="145" t="s">
        <v>2470</v>
      </c>
    </row>
    <row r="176" spans="1:17" s="96" customFormat="1" ht="18" x14ac:dyDescent="0.25">
      <c r="A176" s="134" t="str">
        <f>VLOOKUP(E176,'LISTADO ATM'!$A$2:$C$898,3,0)</f>
        <v>ESTE</v>
      </c>
      <c r="B176" s="129" t="s">
        <v>2604</v>
      </c>
      <c r="C176" s="136">
        <v>44332.60869212963</v>
      </c>
      <c r="D176" s="136" t="s">
        <v>2180</v>
      </c>
      <c r="E176" s="124">
        <v>219</v>
      </c>
      <c r="F176" s="161" t="str">
        <f>VLOOKUP(E176,VIP!$A$2:$O13094,2,0)</f>
        <v>DRBR219</v>
      </c>
      <c r="G176" s="134" t="str">
        <f>VLOOKUP(E176,'LISTADO ATM'!$A$2:$B$897,2,0)</f>
        <v xml:space="preserve">ATM Oficina La Altagracia (Higuey) </v>
      </c>
      <c r="H176" s="134" t="str">
        <f>VLOOKUP(E176,VIP!$A$2:$O17970,7,FALSE)</f>
        <v>Si</v>
      </c>
      <c r="I176" s="134" t="str">
        <f>VLOOKUP(E176,VIP!$A$2:$O9935,8,FALSE)</f>
        <v>Si</v>
      </c>
      <c r="J176" s="134" t="str">
        <f>VLOOKUP(E176,VIP!$A$2:$O9885,8,FALSE)</f>
        <v>Si</v>
      </c>
      <c r="K176" s="134" t="str">
        <f>VLOOKUP(E176,VIP!$A$2:$O13459,6,0)</f>
        <v>NO</v>
      </c>
      <c r="L176" s="125" t="s">
        <v>2470</v>
      </c>
      <c r="M176" s="135" t="s">
        <v>2448</v>
      </c>
      <c r="N176" s="135" t="s">
        <v>2455</v>
      </c>
      <c r="O176" s="134" t="s">
        <v>2457</v>
      </c>
      <c r="P176" s="146"/>
      <c r="Q176" s="145" t="s">
        <v>2470</v>
      </c>
    </row>
    <row r="177" spans="1:17" s="96" customFormat="1" ht="18" x14ac:dyDescent="0.25">
      <c r="A177" s="134" t="str">
        <f>VLOOKUP(E177,'LISTADO ATM'!$A$2:$C$898,3,0)</f>
        <v>NORTE</v>
      </c>
      <c r="B177" s="129" t="s">
        <v>2605</v>
      </c>
      <c r="C177" s="136">
        <v>44332.606585648151</v>
      </c>
      <c r="D177" s="136" t="s">
        <v>2181</v>
      </c>
      <c r="E177" s="124">
        <v>599</v>
      </c>
      <c r="F177" s="161" t="str">
        <f>VLOOKUP(E177,VIP!$A$2:$O13095,2,0)</f>
        <v>DRBR258</v>
      </c>
      <c r="G177" s="134" t="str">
        <f>VLOOKUP(E177,'LISTADO ATM'!$A$2:$B$897,2,0)</f>
        <v xml:space="preserve">ATM Oficina Plaza Internacional (Santiago) </v>
      </c>
      <c r="H177" s="134" t="str">
        <f>VLOOKUP(E177,VIP!$A$2:$O17971,7,FALSE)</f>
        <v>Si</v>
      </c>
      <c r="I177" s="134" t="str">
        <f>VLOOKUP(E177,VIP!$A$2:$O9936,8,FALSE)</f>
        <v>Si</v>
      </c>
      <c r="J177" s="134" t="str">
        <f>VLOOKUP(E177,VIP!$A$2:$O9886,8,FALSE)</f>
        <v>Si</v>
      </c>
      <c r="K177" s="134" t="str">
        <f>VLOOKUP(E177,VIP!$A$2:$O13460,6,0)</f>
        <v>NO</v>
      </c>
      <c r="L177" s="125" t="s">
        <v>2470</v>
      </c>
      <c r="M177" s="135" t="s">
        <v>2448</v>
      </c>
      <c r="N177" s="135" t="s">
        <v>2455</v>
      </c>
      <c r="O177" s="134" t="s">
        <v>2574</v>
      </c>
      <c r="P177" s="146"/>
      <c r="Q177" s="145" t="s">
        <v>2470</v>
      </c>
    </row>
    <row r="178" spans="1:17" s="96" customFormat="1" ht="18" x14ac:dyDescent="0.25">
      <c r="A178" s="134" t="str">
        <f>VLOOKUP(E178,'LISTADO ATM'!$A$2:$C$898,3,0)</f>
        <v>DISTRITO NACIONAL</v>
      </c>
      <c r="B178" s="129" t="s">
        <v>2606</v>
      </c>
      <c r="C178" s="136">
        <v>44332.602708333332</v>
      </c>
      <c r="D178" s="136" t="s">
        <v>2180</v>
      </c>
      <c r="E178" s="124">
        <v>264</v>
      </c>
      <c r="F178" s="161" t="str">
        <f>VLOOKUP(E178,VIP!$A$2:$O13096,2,0)</f>
        <v>DRBR264</v>
      </c>
      <c r="G178" s="134" t="str">
        <f>VLOOKUP(E178,'LISTADO ATM'!$A$2:$B$897,2,0)</f>
        <v xml:space="preserve">ATM S/M Nacional Independencia </v>
      </c>
      <c r="H178" s="134" t="str">
        <f>VLOOKUP(E178,VIP!$A$2:$O17972,7,FALSE)</f>
        <v>Si</v>
      </c>
      <c r="I178" s="134" t="str">
        <f>VLOOKUP(E178,VIP!$A$2:$O9937,8,FALSE)</f>
        <v>Si</v>
      </c>
      <c r="J178" s="134" t="str">
        <f>VLOOKUP(E178,VIP!$A$2:$O9887,8,FALSE)</f>
        <v>Si</v>
      </c>
      <c r="K178" s="134" t="str">
        <f>VLOOKUP(E178,VIP!$A$2:$O13461,6,0)</f>
        <v>SI</v>
      </c>
      <c r="L178" s="125" t="s">
        <v>2470</v>
      </c>
      <c r="M178" s="135" t="s">
        <v>2448</v>
      </c>
      <c r="N178" s="135" t="s">
        <v>2455</v>
      </c>
      <c r="O178" s="134" t="s">
        <v>2457</v>
      </c>
      <c r="P178" s="146"/>
      <c r="Q178" s="145" t="s">
        <v>2470</v>
      </c>
    </row>
    <row r="180" spans="1:17" x14ac:dyDescent="0.25">
      <c r="E180" s="82">
        <v>262</v>
      </c>
    </row>
    <row r="181" spans="1:17" x14ac:dyDescent="0.25">
      <c r="E181" s="82">
        <v>94</v>
      </c>
    </row>
    <row r="183" spans="1:17" x14ac:dyDescent="0.25">
      <c r="E183" s="82">
        <v>134</v>
      </c>
    </row>
    <row r="184" spans="1:17" x14ac:dyDescent="0.25">
      <c r="E184" s="82">
        <v>453</v>
      </c>
    </row>
    <row r="185" spans="1:17" x14ac:dyDescent="0.25">
      <c r="E185" s="82">
        <v>87</v>
      </c>
    </row>
    <row r="186" spans="1:17" x14ac:dyDescent="0.25">
      <c r="E186" s="82">
        <v>476</v>
      </c>
    </row>
    <row r="187" spans="1:17" x14ac:dyDescent="0.25">
      <c r="E187" s="82">
        <v>721</v>
      </c>
    </row>
    <row r="188" spans="1:17" x14ac:dyDescent="0.25">
      <c r="E188" s="82">
        <v>808</v>
      </c>
    </row>
    <row r="189" spans="1:17" x14ac:dyDescent="0.25">
      <c r="E189" s="82">
        <v>121</v>
      </c>
    </row>
    <row r="190" spans="1:17" x14ac:dyDescent="0.25">
      <c r="E190" s="82">
        <v>582</v>
      </c>
    </row>
    <row r="191" spans="1:17" x14ac:dyDescent="0.25">
      <c r="E191" s="82">
        <v>604</v>
      </c>
    </row>
    <row r="192" spans="1:17" x14ac:dyDescent="0.25">
      <c r="E192" s="82">
        <v>547</v>
      </c>
    </row>
    <row r="193" spans="5:5" x14ac:dyDescent="0.25">
      <c r="E193" s="82">
        <v>16</v>
      </c>
    </row>
  </sheetData>
  <autoFilter ref="A4:Q4" xr:uid="{00000000-0009-0000-0000-000000000000}">
    <sortState xmlns:xlrd2="http://schemas.microsoft.com/office/spreadsheetml/2017/richdata2" ref="A5:Q17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9:E1048576 E1:E142">
    <cfRule type="duplicateValues" dxfId="73" priority="18"/>
  </conditionalFormatting>
  <conditionalFormatting sqref="E179:E1048576 E1:E103 E118:E142">
    <cfRule type="duplicateValues" dxfId="72" priority="119659"/>
  </conditionalFormatting>
  <conditionalFormatting sqref="B179:B1048576 B1:B103">
    <cfRule type="duplicateValues" dxfId="71" priority="119662"/>
  </conditionalFormatting>
  <conditionalFormatting sqref="B104:B117">
    <cfRule type="duplicateValues" dxfId="70" priority="119669"/>
  </conditionalFormatting>
  <conditionalFormatting sqref="B118:B137">
    <cfRule type="duplicateValues" dxfId="69" priority="17"/>
  </conditionalFormatting>
  <conditionalFormatting sqref="B179:B1048576 B1:B137">
    <cfRule type="duplicateValues" dxfId="68" priority="16"/>
  </conditionalFormatting>
  <conditionalFormatting sqref="B179:B1048576 B1:B142">
    <cfRule type="duplicateValues" dxfId="67" priority="13"/>
  </conditionalFormatting>
  <conditionalFormatting sqref="E143:E161">
    <cfRule type="duplicateValues" dxfId="66" priority="119676"/>
  </conditionalFormatting>
  <conditionalFormatting sqref="B143:B161">
    <cfRule type="duplicateValues" dxfId="65" priority="119682"/>
  </conditionalFormatting>
  <conditionalFormatting sqref="E104:E142">
    <cfRule type="duplicateValues" dxfId="64" priority="119687"/>
  </conditionalFormatting>
  <conditionalFormatting sqref="B138:B142">
    <cfRule type="duplicateValues" dxfId="63" priority="119689"/>
  </conditionalFormatting>
  <conditionalFormatting sqref="E162:E178">
    <cfRule type="duplicateValues" dxfId="1" priority="119718"/>
  </conditionalFormatting>
  <conditionalFormatting sqref="B162:B178">
    <cfRule type="duplicateValues" dxfId="0" priority="11971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43" zoomScale="85" zoomScaleNormal="85" workbookViewId="0">
      <selection activeCell="B43" sqref="B1:B1048576"/>
    </sheetView>
  </sheetViews>
  <sheetFormatPr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78" t="s">
        <v>2150</v>
      </c>
      <c r="B1" s="179"/>
      <c r="C1" s="179"/>
      <c r="D1" s="179"/>
      <c r="E1" s="180"/>
    </row>
    <row r="2" spans="1:5" ht="25.5" x14ac:dyDescent="0.25">
      <c r="A2" s="181" t="s">
        <v>2453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4" t="s">
        <v>2415</v>
      </c>
      <c r="B7" s="185"/>
      <c r="C7" s="185"/>
      <c r="D7" s="185"/>
      <c r="E7" s="186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87"/>
      <c r="D10" s="188"/>
      <c r="E10" s="189"/>
    </row>
    <row r="11" spans="1:5" x14ac:dyDescent="0.25">
      <c r="B11" s="102"/>
      <c r="E11" s="102"/>
    </row>
    <row r="12" spans="1:5" ht="18" x14ac:dyDescent="0.25">
      <c r="A12" s="184" t="s">
        <v>2478</v>
      </c>
      <c r="B12" s="185"/>
      <c r="C12" s="185"/>
      <c r="D12" s="185"/>
      <c r="E12" s="18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0"/>
      <c r="D15" s="191"/>
      <c r="E15" s="192"/>
    </row>
    <row r="16" spans="1:5" ht="15.75" thickBot="1" x14ac:dyDescent="0.3">
      <c r="B16" s="102"/>
      <c r="E16" s="102"/>
    </row>
    <row r="17" spans="1:5" ht="18.75" thickBot="1" x14ac:dyDescent="0.3">
      <c r="A17" s="173" t="s">
        <v>2479</v>
      </c>
      <c r="B17" s="174"/>
      <c r="C17" s="174"/>
      <c r="D17" s="174"/>
      <c r="E17" s="175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73" t="s">
        <v>2555</v>
      </c>
      <c r="B46" s="174"/>
      <c r="C46" s="174"/>
      <c r="D46" s="174"/>
      <c r="E46" s="175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3"/>
      <c r="E57" s="153"/>
    </row>
    <row r="58" spans="1:5" ht="15.75" thickBot="1" x14ac:dyDescent="0.3">
      <c r="B58" s="102"/>
      <c r="E58" s="102"/>
    </row>
    <row r="59" spans="1:5" ht="18" x14ac:dyDescent="0.25">
      <c r="A59" s="193" t="s">
        <v>2480</v>
      </c>
      <c r="B59" s="194"/>
      <c r="C59" s="194"/>
      <c r="D59" s="194"/>
      <c r="E59" s="195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96" t="s">
        <v>2481</v>
      </c>
      <c r="B74" s="197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73" t="s">
        <v>2482</v>
      </c>
      <c r="B77" s="174"/>
      <c r="C77" s="174"/>
      <c r="D77" s="174"/>
      <c r="E77" s="175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76"/>
      <c r="E78" s="177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71" t="s">
        <v>2581</v>
      </c>
      <c r="E79" s="172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71" t="s">
        <v>2581</v>
      </c>
      <c r="E80" s="172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71" t="s">
        <v>2581</v>
      </c>
      <c r="E81" s="172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71" t="s">
        <v>2581</v>
      </c>
      <c r="E82" s="172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71" t="s">
        <v>2581</v>
      </c>
      <c r="E83" s="172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71" t="s">
        <v>2581</v>
      </c>
      <c r="E84" s="172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71" t="s">
        <v>2581</v>
      </c>
      <c r="E85" s="172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71" t="s">
        <v>2581</v>
      </c>
      <c r="E86" s="172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71" t="s">
        <v>2581</v>
      </c>
      <c r="E87" s="172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71" t="s">
        <v>2581</v>
      </c>
      <c r="E88" s="172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71" t="s">
        <v>2584</v>
      </c>
      <c r="E89" s="172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71" t="s">
        <v>2581</v>
      </c>
      <c r="E90" s="172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C15:E15"/>
    <mergeCell ref="A17:E17"/>
    <mergeCell ref="A46:E46"/>
    <mergeCell ref="A59:E59"/>
    <mergeCell ref="A74:B74"/>
    <mergeCell ref="A1:E1"/>
    <mergeCell ref="A2:E2"/>
    <mergeCell ref="A7:E7"/>
    <mergeCell ref="C10:E10"/>
    <mergeCell ref="A12:E12"/>
    <mergeCell ref="A77:E77"/>
    <mergeCell ref="D78:E78"/>
    <mergeCell ref="D79:E79"/>
    <mergeCell ref="D80:E80"/>
    <mergeCell ref="D81:E81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7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2021-05-16T20:09:46Z</dcterms:modified>
</cp:coreProperties>
</file>