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7\"/>
    </mc:Choice>
  </mc:AlternateContent>
  <bookViews>
    <workbookView xWindow="0" yWindow="0" windowWidth="14490" windowHeight="909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REPORTE!$A$4:$Q$167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A28" i="1"/>
  <c r="A29" i="1"/>
  <c r="A30" i="1"/>
  <c r="A31" i="1"/>
  <c r="A32" i="1"/>
  <c r="A33" i="1"/>
  <c r="A34" i="1"/>
  <c r="B158" i="16" l="1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B117" i="16"/>
  <c r="C116" i="16"/>
  <c r="A116" i="16"/>
  <c r="C115" i="16"/>
  <c r="A115" i="16"/>
  <c r="C114" i="16"/>
  <c r="A114" i="16"/>
  <c r="G113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92" i="16"/>
  <c r="A138" i="16" s="1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35" i="1" l="1"/>
  <c r="A36" i="1"/>
  <c r="A37" i="1"/>
  <c r="A38" i="1"/>
  <c r="A39" i="1"/>
  <c r="A40" i="1"/>
  <c r="A41" i="1"/>
  <c r="A42" i="1"/>
  <c r="A43" i="1"/>
  <c r="A4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A62" i="1" l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88" i="1" l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K87" i="1"/>
  <c r="J87" i="1"/>
  <c r="I87" i="1"/>
  <c r="H87" i="1"/>
  <c r="G87" i="1"/>
  <c r="F87" i="1"/>
  <c r="A87" i="1"/>
  <c r="A103" i="1" l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A122" i="1" l="1"/>
  <c r="F122" i="1"/>
  <c r="G122" i="1"/>
  <c r="H122" i="1"/>
  <c r="I122" i="1"/>
  <c r="J122" i="1"/>
  <c r="K122" i="1"/>
  <c r="A123" i="1"/>
  <c r="F123" i="1"/>
  <c r="G123" i="1"/>
  <c r="H123" i="1"/>
  <c r="I123" i="1"/>
  <c r="J123" i="1"/>
  <c r="K123" i="1"/>
  <c r="A124" i="1"/>
  <c r="F124" i="1"/>
  <c r="G124" i="1"/>
  <c r="H124" i="1"/>
  <c r="I124" i="1"/>
  <c r="J124" i="1"/>
  <c r="K124" i="1"/>
  <c r="A125" i="1"/>
  <c r="F125" i="1"/>
  <c r="G125" i="1"/>
  <c r="H125" i="1"/>
  <c r="I125" i="1"/>
  <c r="J125" i="1"/>
  <c r="K125" i="1"/>
  <c r="A126" i="1"/>
  <c r="F126" i="1"/>
  <c r="G126" i="1"/>
  <c r="H126" i="1"/>
  <c r="I126" i="1"/>
  <c r="J126" i="1"/>
  <c r="K126" i="1"/>
  <c r="A127" i="1"/>
  <c r="F127" i="1"/>
  <c r="G127" i="1"/>
  <c r="H127" i="1"/>
  <c r="I127" i="1"/>
  <c r="J127" i="1"/>
  <c r="K127" i="1"/>
  <c r="A128" i="1"/>
  <c r="F128" i="1"/>
  <c r="G128" i="1"/>
  <c r="H128" i="1"/>
  <c r="I128" i="1"/>
  <c r="J128" i="1"/>
  <c r="K128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79" i="1" l="1"/>
  <c r="F179" i="1"/>
  <c r="G179" i="1"/>
  <c r="H179" i="1"/>
  <c r="I179" i="1"/>
  <c r="J179" i="1"/>
  <c r="K179" i="1"/>
  <c r="F135" i="1" l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A135" i="1"/>
  <c r="A136" i="1"/>
  <c r="A137" i="1"/>
  <c r="A138" i="1" l="1"/>
  <c r="A139" i="1"/>
  <c r="A140" i="1"/>
  <c r="A141" i="1"/>
  <c r="A142" i="1"/>
  <c r="A143" i="1"/>
  <c r="A144" i="1"/>
  <c r="A145" i="1"/>
  <c r="A146" i="1"/>
  <c r="A147" i="1"/>
  <c r="A148" i="1"/>
  <c r="A149" i="1"/>
  <c r="A150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A151" i="1" l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A165" i="1" l="1"/>
  <c r="A166" i="1"/>
  <c r="A167" i="1"/>
  <c r="A168" i="1"/>
  <c r="A169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70" i="1" l="1"/>
  <c r="F170" i="1"/>
  <c r="G170" i="1"/>
  <c r="H170" i="1"/>
  <c r="I170" i="1"/>
  <c r="J170" i="1"/>
  <c r="K170" i="1"/>
  <c r="A171" i="1"/>
  <c r="F171" i="1"/>
  <c r="G171" i="1"/>
  <c r="H171" i="1"/>
  <c r="I171" i="1"/>
  <c r="J171" i="1"/>
  <c r="K171" i="1"/>
  <c r="A172" i="1"/>
  <c r="F172" i="1"/>
  <c r="G172" i="1"/>
  <c r="H172" i="1"/>
  <c r="I172" i="1"/>
  <c r="J172" i="1"/>
  <c r="K172" i="1"/>
  <c r="A173" i="1"/>
  <c r="F173" i="1"/>
  <c r="G173" i="1"/>
  <c r="H173" i="1"/>
  <c r="I173" i="1"/>
  <c r="J173" i="1"/>
  <c r="K173" i="1"/>
  <c r="A174" i="1"/>
  <c r="F174" i="1"/>
  <c r="G174" i="1"/>
  <c r="H174" i="1"/>
  <c r="I174" i="1"/>
  <c r="J174" i="1"/>
  <c r="K174" i="1"/>
  <c r="A175" i="1"/>
  <c r="F175" i="1"/>
  <c r="G175" i="1"/>
  <c r="H175" i="1"/>
  <c r="I175" i="1"/>
  <c r="J175" i="1"/>
  <c r="K175" i="1"/>
  <c r="A176" i="1"/>
  <c r="F176" i="1"/>
  <c r="G176" i="1"/>
  <c r="H176" i="1"/>
  <c r="I176" i="1"/>
  <c r="J176" i="1"/>
  <c r="K176" i="1"/>
  <c r="A177" i="1"/>
  <c r="F177" i="1"/>
  <c r="G177" i="1"/>
  <c r="H177" i="1"/>
  <c r="I177" i="1"/>
  <c r="J177" i="1"/>
  <c r="K177" i="1"/>
  <c r="A178" i="1"/>
  <c r="F178" i="1"/>
  <c r="G178" i="1"/>
  <c r="H178" i="1"/>
  <c r="I178" i="1"/>
  <c r="J178" i="1"/>
  <c r="K178" i="1"/>
  <c r="A180" i="1"/>
  <c r="F180" i="1"/>
  <c r="G180" i="1"/>
  <c r="H180" i="1"/>
  <c r="I180" i="1"/>
  <c r="J180" i="1"/>
  <c r="K180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86" i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A188" i="1" l="1"/>
  <c r="F188" i="1"/>
  <c r="G188" i="1"/>
  <c r="H188" i="1"/>
  <c r="I188" i="1"/>
  <c r="J188" i="1"/>
  <c r="K188" i="1"/>
  <c r="A189" i="1"/>
  <c r="F189" i="1"/>
  <c r="G189" i="1"/>
  <c r="H189" i="1"/>
  <c r="I189" i="1"/>
  <c r="J189" i="1"/>
  <c r="K189" i="1"/>
  <c r="A190" i="1"/>
  <c r="F190" i="1"/>
  <c r="G190" i="1"/>
  <c r="H190" i="1"/>
  <c r="I190" i="1"/>
  <c r="J190" i="1"/>
  <c r="K190" i="1"/>
  <c r="F198" i="1" l="1"/>
  <c r="G198" i="1"/>
  <c r="H198" i="1"/>
  <c r="I198" i="1"/>
  <c r="J198" i="1"/>
  <c r="K198" i="1"/>
  <c r="A198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A191" i="1"/>
  <c r="A192" i="1"/>
  <c r="A193" i="1"/>
  <c r="A194" i="1"/>
  <c r="F195" i="1" l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A195" i="1"/>
  <c r="A196" i="1"/>
  <c r="A197" i="1"/>
  <c r="A199" i="1" l="1"/>
  <c r="F199" i="1"/>
  <c r="G199" i="1"/>
  <c r="H199" i="1"/>
  <c r="I199" i="1"/>
  <c r="J199" i="1"/>
  <c r="K199" i="1"/>
  <c r="A200" i="1"/>
  <c r="F200" i="1"/>
  <c r="G200" i="1"/>
  <c r="H200" i="1"/>
  <c r="I200" i="1"/>
  <c r="J200" i="1"/>
  <c r="K200" i="1"/>
  <c r="A201" i="1"/>
  <c r="F201" i="1"/>
  <c r="G201" i="1"/>
  <c r="H201" i="1"/>
  <c r="I201" i="1"/>
  <c r="J201" i="1"/>
  <c r="K201" i="1"/>
  <c r="A202" i="1"/>
  <c r="F202" i="1"/>
  <c r="G202" i="1"/>
  <c r="H202" i="1"/>
  <c r="I202" i="1"/>
  <c r="J202" i="1"/>
  <c r="K202" i="1"/>
  <c r="F203" i="1" l="1"/>
  <c r="G203" i="1"/>
  <c r="H203" i="1"/>
  <c r="I203" i="1"/>
  <c r="J203" i="1"/>
  <c r="K203" i="1"/>
  <c r="F204" i="1"/>
  <c r="G204" i="1"/>
  <c r="H204" i="1"/>
  <c r="I204" i="1"/>
  <c r="J204" i="1"/>
  <c r="K204" i="1"/>
  <c r="A203" i="1"/>
  <c r="A204" i="1"/>
  <c r="F205" i="1" l="1"/>
  <c r="G205" i="1"/>
  <c r="H205" i="1"/>
  <c r="I205" i="1"/>
  <c r="J205" i="1"/>
  <c r="K205" i="1"/>
  <c r="A205" i="1"/>
  <c r="A206" i="1" l="1"/>
  <c r="F206" i="1"/>
  <c r="G206" i="1"/>
  <c r="H206" i="1"/>
  <c r="I206" i="1"/>
  <c r="J206" i="1"/>
  <c r="K206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<sst xmlns="http://schemas.openxmlformats.org/spreadsheetml/2006/main" count="14366" uniqueCount="2688">
  <si>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</si>
  <si>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</si>
  <si>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</si>
  <si>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</si>
  <si>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</si>
  <si>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</si>
  <si>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</si>
  <si>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</si>
  <si>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</si>
  <si>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</si>
  <si>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</si>
  <si>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</si>
  <si>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</si>
  <si>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</si>
  <si>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</si>
  <si>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</si>
  <si>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</si>
  <si>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</si>
  <si>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</si>
  <si>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</si>
  <si>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</si>
  <si>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</si>
  <si>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</si>
  <si>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</si>
  <si>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</si>
  <si>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</si>
  <si>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</si>
  <si>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</si>
  <si>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</si>
  <si>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</si>
  <si>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</si>
  <si>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</si>
  <si>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</si>
  <si>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</si>
  <si>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</si>
  <si>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</si>
  <si>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</si>
  <si>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</si>
  <si>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</si>
  <si>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</si>
  <si>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</si>
  <si>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</si>
  <si>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</si>
  <si>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</si>
  <si>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</si>
  <si>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</si>
  <si>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</si>
  <si>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</si>
  <si>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</si>
  <si>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</si>
  <si>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</si>
  <si>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</si>
  <si>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</si>
  <si>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</si>
  <si>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</si>
  <si>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</si>
  <si>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</si>
  <si>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</si>
  <si>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</si>
  <si>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</si>
  <si>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</si>
  <si>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</si>
  <si>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</si>
  <si>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</si>
  <si>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</si>
  <si>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</si>
  <si>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</si>
  <si>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</si>
  <si>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</si>
  <si>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</si>
  <si>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</si>
  <si>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</si>
  <si>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</si>
  <si>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</si>
  <si>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</si>
  <si>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</si>
  <si>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</si>
  <si>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</si>
  <si>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</si>
  <si>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</si>
  <si>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</si>
  <si>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</si>
  <si>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</si>
  <si>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</si>
  <si>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</si>
  <si>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</si>
  <si>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</si>
  <si>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</si>
  <si>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</si>
  <si>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</si>
  <si>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</si>
  <si>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</si>
  <si>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</si>
  <si>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</si>
  <si>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</si>
  <si>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</si>
  <si>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</si>
  <si>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</si>
  <si>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</si>
  <si>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</si>
  <si>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</si>
  <si>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</si>
  <si>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</si>
  <si>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</si>
  <si>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</si>
  <si>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</si>
  <si>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</si>
  <si>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</si>
  <si>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</si>
  <si>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</si>
  <si>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</si>
  <si>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</si>
  <si>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</si>
  <si>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</si>
  <si>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</si>
  <si>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</si>
  <si>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</si>
  <si>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</si>
  <si>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</si>
  <si>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</si>
  <si>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</si>
  <si>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</si>
  <si>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</si>
  <si>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</si>
  <si>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</si>
  <si>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</si>
  <si>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</si>
  <si>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</si>
  <si>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</si>
  <si>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</si>
  <si>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</si>
  <si>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</si>
  <si>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</si>
  <si>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</si>
  <si>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</si>
  <si>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</si>
  <si>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</si>
  <si>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</si>
  <si>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</si>
  <si>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</si>
  <si>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</si>
  <si>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</si>
  <si>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</si>
  <si>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</si>
  <si>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</si>
  <si>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</si>
  <si>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</si>
  <si>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</si>
  <si>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</si>
  <si>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</si>
  <si>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</si>
  <si>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</si>
  <si>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</si>
  <si>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</si>
  <si>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</si>
  <si>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</si>
  <si>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</si>
  <si>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</si>
  <si>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</si>
  <si>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</si>
  <si>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</si>
  <si>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</si>
  <si>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</si>
  <si>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</si>
  <si>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</si>
  <si>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</si>
  <si>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</si>
  <si>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</si>
  <si>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</si>
  <si>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</si>
  <si>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</si>
  <si>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</si>
  <si>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</si>
  <si>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</si>
  <si>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</si>
  <si>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</si>
  <si>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</si>
  <si>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</si>
  <si>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</si>
  <si>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</si>
  <si>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</si>
  <si>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</si>
  <si>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</si>
  <si>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</si>
  <si>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</si>
  <si>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</si>
  <si>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</si>
  <si>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</si>
  <si>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</si>
  <si>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</si>
  <si>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</si>
  <si>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</si>
  <si>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</si>
  <si>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</si>
  <si>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</si>
  <si>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</si>
  <si>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</si>
  <si>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</si>
  <si>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</si>
  <si>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</si>
  <si>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</si>
  <si>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</si>
  <si>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</si>
  <si>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</si>
  <si>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</si>
  <si>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</si>
  <si>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</si>
  <si>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</si>
  <si>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</si>
  <si>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</si>
  <si>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</si>
  <si>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</si>
  <si>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</si>
  <si>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</si>
  <si>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</si>
  <si>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</si>
  <si>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</si>
  <si>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</si>
  <si>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</si>
  <si>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</si>
  <si>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</si>
  <si>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</si>
  <si>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</si>
  <si>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</si>
  <si>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</si>
  <si>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</si>
  <si>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</si>
  <si>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</si>
  <si>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</si>
  <si>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</si>
  <si>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</si>
  <si>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</si>
  <si>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</si>
  <si>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</si>
  <si>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</si>
  <si>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</si>
  <si>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</si>
  <si>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</si>
  <si>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</si>
  <si>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</si>
  <si>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</si>
  <si>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</si>
  <si>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</si>
  <si>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</si>
  <si>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</si>
  <si>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</si>
  <si>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</si>
  <si>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</si>
  <si>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</si>
  <si>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</si>
  <si>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</si>
  <si>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</si>
  <si>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</si>
  <si>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</si>
  <si>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</si>
  <si>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</si>
  <si>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</si>
  <si>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</si>
  <si>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</si>
  <si>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</si>
  <si>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</si>
  <si>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</si>
  <si>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</si>
  <si>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</si>
  <si>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</si>
  <si>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</si>
  <si>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</si>
  <si>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</si>
  <si>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</si>
  <si>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</si>
  <si>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</si>
  <si>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</si>
  <si>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</si>
  <si>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</si>
  <si>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</si>
  <si>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</si>
  <si>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</si>
  <si>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</si>
  <si>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</si>
  <si>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</si>
  <si>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</si>
  <si>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</si>
  <si>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</si>
  <si>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</si>
  <si>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</si>
  <si>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</si>
  <si>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</si>
  <si>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</si>
  <si>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</si>
  <si>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</si>
  <si>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</si>
  <si>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</si>
  <si>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</si>
  <si>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</si>
  <si>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</si>
  <si>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</si>
  <si>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</si>
  <si>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</si>
  <si>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</si>
  <si>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</si>
  <si>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</si>
  <si>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</si>
  <si>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</si>
  <si>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</si>
  <si>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</si>
  <si>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</si>
  <si>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</si>
  <si>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</si>
  <si>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</si>
  <si>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</si>
  <si>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</si>
  <si>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</si>
  <si>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</si>
  <si>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</si>
  <si>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</si>
  <si>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</si>
  <si>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</si>
  <si>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</si>
  <si>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</si>
  <si>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</si>
  <si>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</si>
  <si>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</si>
  <si>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</si>
  <si>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</si>
  <si>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</si>
  <si>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</si>
  <si>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</si>
  <si>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</si>
  <si>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</si>
  <si>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</si>
  <si>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</si>
  <si>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</si>
  <si>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</si>
  <si>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</si>
  <si>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</si>
  <si>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</si>
  <si>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</si>
  <si>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</si>
  <si>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</si>
  <si>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</si>
  <si>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</si>
  <si>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</si>
  <si>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</si>
  <si>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</si>
  <si>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</si>
  <si>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</si>
  <si>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</si>
  <si>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</si>
  <si>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</si>
  <si>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</si>
  <si>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</si>
  <si>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</si>
  <si>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</si>
  <si>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</si>
  <si>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</si>
  <si>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</si>
  <si>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</si>
  <si>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</si>
  <si>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</si>
  <si>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</si>
  <si>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</si>
  <si>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</si>
  <si>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</si>
  <si>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</si>
  <si>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</si>
  <si>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</si>
  <si>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</si>
  <si>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</si>
  <si>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</si>
  <si>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</si>
  <si>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</si>
  <si>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</si>
  <si>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</si>
  <si>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</si>
  <si>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</si>
  <si>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</si>
  <si>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</si>
  <si>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</si>
  <si>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</si>
  <si>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</si>
  <si>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</si>
  <si>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</si>
  <si>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</si>
  <si>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</si>
  <si>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</si>
  <si>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</si>
  <si>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</si>
  <si>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</si>
  <si>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</si>
  <si>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</si>
  <si>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</si>
  <si>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</si>
  <si>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</si>
  <si>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</si>
  <si>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</si>
  <si>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</si>
  <si>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</si>
  <si>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</si>
  <si>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</si>
  <si>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</si>
  <si>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</si>
  <si>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</si>
  <si>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</si>
  <si>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</si>
  <si>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</si>
  <si>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</si>
  <si>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</si>
  <si>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</si>
  <si>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</si>
  <si>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</si>
  <si>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</si>
  <si>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</si>
  <si>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</si>
  <si>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</si>
  <si>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</si>
  <si>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</si>
  <si>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</si>
  <si>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</si>
  <si>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</si>
  <si>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</si>
  <si>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</si>
  <si>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</si>
  <si>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</si>
  <si>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</si>
  <si>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</si>
  <si>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</si>
  <si>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</si>
  <si>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</si>
  <si>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</si>
  <si>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</si>
  <si>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</si>
  <si>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</si>
  <si>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</si>
  <si>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</si>
  <si>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</si>
  <si>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</si>
  <si>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</si>
  <si>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</si>
  <si>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</si>
  <si>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</si>
  <si>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</si>
  <si>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</si>
  <si>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</si>
  <si>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</si>
  <si>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</si>
  <si>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</si>
  <si>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</si>
  <si>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</si>
  <si>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</si>
  <si>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</si>
  <si>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</si>
  <si>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</si>
  <si>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</si>
  <si>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</si>
  <si>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</si>
  <si>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</si>
  <si>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</si>
  <si>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</si>
  <si>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</si>
  <si>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</si>
  <si>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</si>
  <si>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</si>
  <si>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</si>
  <si>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</si>
  <si>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</si>
  <si>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</si>
  <si>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</si>
  <si>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</si>
  <si>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</si>
  <si>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</si>
  <si>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</si>
  <si>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</si>
  <si>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</si>
  <si>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</si>
  <si>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</si>
  <si>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</si>
  <si>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</si>
  <si>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</si>
  <si>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</si>
  <si>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</si>
  <si>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</si>
  <si>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</si>
  <si>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</si>
  <si>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</si>
  <si>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</si>
  <si>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</si>
  <si>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</si>
  <si>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</si>
  <si>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</si>
  <si>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</si>
  <si>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</si>
  <si>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</si>
  <si>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</si>
  <si>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</si>
  <si>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</si>
  <si>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</si>
  <si>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</si>
  <si>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</si>
  <si>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</si>
  <si>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</si>
  <si>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</si>
  <si>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</si>
  <si>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</si>
  <si>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</si>
  <si>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</si>
  <si>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</si>
  <si>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</si>
  <si>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</si>
  <si>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</si>
  <si>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</si>
  <si>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</si>
  <si>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</si>
  <si>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</si>
  <si>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</si>
  <si>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</si>
  <si>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</si>
  <si>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</si>
  <si>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</si>
  <si>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</si>
  <si>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</si>
  <si>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</si>
  <si>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</si>
  <si>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</si>
  <si>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</si>
  <si>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</si>
  <si>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</si>
  <si>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</si>
  <si>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</si>
  <si>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</si>
  <si>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</si>
  <si>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</si>
  <si>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</si>
  <si>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</si>
  <si>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</si>
  <si>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</si>
  <si>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</si>
  <si>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</si>
  <si>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</si>
  <si>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</si>
  <si>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</si>
  <si>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</si>
  <si>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</si>
  <si>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</si>
  <si>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</si>
  <si>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</si>
  <si>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</si>
  <si>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</si>
  <si>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</si>
  <si>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</si>
  <si>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</si>
  <si>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</si>
  <si>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</si>
  <si>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</si>
  <si>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</si>
  <si>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</si>
  <si>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</si>
  <si>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</si>
  <si>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</si>
  <si>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</si>
  <si>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</si>
  <si>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</si>
  <si>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</si>
  <si>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</si>
  <si>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</si>
  <si>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</si>
  <si>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</si>
  <si>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</si>
  <si>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</si>
  <si>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</si>
  <si>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</si>
  <si>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</si>
  <si>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</si>
  <si>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</si>
  <si>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</si>
  <si>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</si>
  <si>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</si>
  <si>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</si>
  <si>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</si>
  <si>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</si>
  <si>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</si>
  <si>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</si>
  <si>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</si>
  <si>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</si>
  <si>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</si>
  <si>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</si>
  <si>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</si>
  <si>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</si>
  <si>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</si>
  <si>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</si>
  <si>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</si>
  <si>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</si>
  <si>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</si>
  <si>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</si>
  <si>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</si>
  <si>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</si>
  <si>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</si>
  <si>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</si>
  <si>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</si>
  <si>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</si>
  <si>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</si>
  <si>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</si>
  <si>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</si>
  <si>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</si>
  <si>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</si>
  <si>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</si>
  <si>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</si>
  <si>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</si>
  <si>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</si>
  <si>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</si>
  <si>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</si>
  <si>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</si>
  <si>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</si>
  <si>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</si>
  <si>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</si>
  <si>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</si>
  <si>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</si>
  <si>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</si>
  <si>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</si>
  <si>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</si>
  <si>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</si>
  <si>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</si>
  <si>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</si>
  <si>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</si>
  <si>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</si>
  <si>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</si>
  <si>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</si>
  <si>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</si>
  <si>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</si>
  <si>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</si>
  <si>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</si>
  <si>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</si>
  <si>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</si>
  <si>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</si>
  <si>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</si>
  <si>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</si>
  <si>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</si>
  <si>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</si>
  <si>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</si>
  <si>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</si>
  <si>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</si>
  <si>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</si>
  <si>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</si>
  <si>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</si>
  <si>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</si>
  <si>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</si>
  <si>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</si>
  <si>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</si>
  <si>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</si>
  <si>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</si>
  <si>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</si>
  <si>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</si>
  <si>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</si>
  <si>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</si>
  <si>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</si>
  <si>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</si>
  <si>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</si>
  <si>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</si>
  <si>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</si>
  <si>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</si>
  <si>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</si>
  <si>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</si>
  <si>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</si>
  <si>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</si>
  <si>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</si>
  <si>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</si>
  <si>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</si>
  <si>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</si>
  <si>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</si>
  <si>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</si>
  <si>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</si>
  <si>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</si>
  <si>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</si>
  <si>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</si>
  <si>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</si>
  <si>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</si>
  <si>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</si>
  <si>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</si>
  <si>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</si>
  <si>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</si>
  <si>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</si>
  <si>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</si>
  <si>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</si>
  <si>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</si>
  <si>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</si>
  <si>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</si>
  <si>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</si>
  <si>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</si>
  <si>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</si>
  <si>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</si>
  <si>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</si>
  <si>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</si>
  <si>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</si>
  <si>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</si>
  <si>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</si>
  <si>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</si>
  <si>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</si>
  <si>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</si>
  <si>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</si>
  <si>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</si>
  <si>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</si>
  <si>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</si>
  <si>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</si>
  <si>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</si>
  <si>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</si>
  <si>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</si>
  <si>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</si>
  <si>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</si>
  <si>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</si>
  <si>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</si>
  <si>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</si>
  <si>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</si>
  <si>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</si>
  <si>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</si>
  <si>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</si>
  <si>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</si>
  <si>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</si>
  <si>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</si>
  <si>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</si>
  <si>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</si>
  <si>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</si>
  <si>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</si>
  <si>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</si>
  <si>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</si>
  <si>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</si>
  <si>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</si>
  <si>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</si>
  <si>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</si>
  <si>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</si>
  <si>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</si>
  <si>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</si>
  <si>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</si>
  <si>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</si>
  <si>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</si>
  <si>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</si>
  <si>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</si>
  <si>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</si>
  <si>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</si>
  <si>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</si>
  <si>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</si>
  <si>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</si>
  <si>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</si>
  <si>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</si>
  <si>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</si>
  <si>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</si>
  <si>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</si>
  <si>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</si>
  <si>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</si>
  <si>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</si>
  <si>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</si>
  <si>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</si>
  <si>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</si>
  <si>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</si>
  <si>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</si>
  <si>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</si>
  <si>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</si>
  <si>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</si>
  <si>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</si>
  <si>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</si>
  <si>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</si>
  <si>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</si>
  <si>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</si>
  <si>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</si>
  <si>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</si>
  <si>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</si>
  <si>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</si>
  <si>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</si>
  <si>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</si>
  <si>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</si>
  <si>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</si>
  <si>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</si>
  <si>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</si>
  <si>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</si>
  <si>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</si>
  <si>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</si>
  <si>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</si>
  <si>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</si>
  <si>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</si>
  <si>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</si>
  <si>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</si>
  <si>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</si>
  <si>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</si>
  <si>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</si>
  <si>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</si>
  <si>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</si>
  <si>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</si>
  <si>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</si>
  <si>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</si>
  <si>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</si>
  <si>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</si>
  <si>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</si>
  <si>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</si>
  <si>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</si>
  <si>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</si>
  <si>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</si>
  <si>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</si>
  <si>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</si>
  <si>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</si>
  <si>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</si>
  <si>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</si>
  <si>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</si>
  <si>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</si>
  <si>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</si>
  <si>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</si>
  <si>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</si>
  <si>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</si>
  <si>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</si>
  <si>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</si>
  <si>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</si>
  <si>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</si>
  <si>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</si>
  <si>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</si>
  <si>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</si>
  <si>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</si>
  <si>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</si>
  <si>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</si>
  <si>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</si>
  <si>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</si>
  <si>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</si>
  <si>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</si>
  <si>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</si>
  <si>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</si>
  <si>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</si>
  <si>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</si>
  <si>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</si>
  <si>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</si>
  <si>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</si>
  <si>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</si>
  <si>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</si>
  <si>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</si>
  <si>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</si>
  <si>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</si>
  <si>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</si>
  <si>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</si>
  <si>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</si>
  <si>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</si>
  <si>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</si>
  <si>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</si>
  <si>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</si>
  <si>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</si>
  <si>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</si>
  <si>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</si>
  <si>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</si>
  <si>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</si>
  <si>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</si>
  <si>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</si>
  <si>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</si>
  <si>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</si>
  <si>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</si>
  <si>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</si>
  <si>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</si>
  <si>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</si>
  <si>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</si>
  <si>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</si>
  <si>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</si>
  <si>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</si>
  <si>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</si>
  <si>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</si>
  <si>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</si>
  <si>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</si>
  <si>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</si>
  <si>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</si>
  <si>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</si>
  <si>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</si>
  <si>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</si>
  <si>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</si>
  <si>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</si>
  <si>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</si>
  <si>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</si>
  <si>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</si>
  <si>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</si>
  <si>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</si>
  <si>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</si>
  <si>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</si>
  <si>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</si>
  <si>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</si>
  <si>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</si>
  <si>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</si>
  <si>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</si>
  <si>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</si>
  <si>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</si>
  <si>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</si>
  <si>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</si>
  <si>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</si>
  <si>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</si>
  <si>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</si>
  <si>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</si>
  <si>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</si>
  <si>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</si>
  <si>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</si>
  <si>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</si>
  <si>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</si>
  <si>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</si>
  <si>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</si>
  <si>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</si>
  <si>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</si>
  <si>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</si>
  <si>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</si>
  <si>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</si>
  <si>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</si>
  <si>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</si>
  <si>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</si>
  <si>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</si>
  <si>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</si>
  <si>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</si>
  <si>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</si>
  <si>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</si>
  <si>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</si>
  <si>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</si>
  <si>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</si>
  <si>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</si>
  <si>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</si>
  <si>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</si>
  <si>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</si>
  <si>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</si>
  <si>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</si>
  <si>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</si>
  <si>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</si>
  <si>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</si>
  <si>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</si>
  <si>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</si>
  <si>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</si>
  <si>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</si>
  <si>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</si>
  <si>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</si>
  <si>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</si>
  <si>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</si>
  <si>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</si>
  <si>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</si>
  <si>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</si>
  <si>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</si>
  <si>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</si>
  <si>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</si>
  <si>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</si>
  <si>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</si>
  <si>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</si>
  <si>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</si>
  <si>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</si>
  <si>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</si>
  <si>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</si>
  <si>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</si>
  <si>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</si>
  <si>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</si>
  <si>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</si>
  <si>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</si>
  <si>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</si>
  <si>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</si>
  <si>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</si>
  <si>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</si>
  <si>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</si>
  <si>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</si>
  <si>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</si>
  <si>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</si>
  <si>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</si>
  <si>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</si>
  <si>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</si>
  <si>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</si>
  <si>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</si>
  <si>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</si>
  <si>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</si>
  <si>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</si>
  <si>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</si>
  <si>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</si>
  <si>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</si>
  <si>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</si>
  <si>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</si>
  <si>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</si>
  <si>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</si>
  <si>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</si>
  <si>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</si>
  <si>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</si>
  <si>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</si>
  <si>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</si>
  <si>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</si>
  <si>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</si>
  <si>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</si>
  <si>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</si>
  <si>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</si>
  <si>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</si>
  <si>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</si>
  <si>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</si>
  <si>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</si>
  <si>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</si>
  <si>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</si>
  <si>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</si>
  <si>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</si>
  <si>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</si>
  <si>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</si>
  <si>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</si>
  <si>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</si>
  <si>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</si>
  <si>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</si>
  <si>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</si>
  <si>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</si>
  <si>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</si>
  <si>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</si>
  <si>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</si>
  <si>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</si>
  <si>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</si>
  <si>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</si>
  <si>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</si>
  <si>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</si>
  <si>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</si>
  <si>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</si>
  <si>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</si>
  <si>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</si>
  <si>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</si>
  <si>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</si>
  <si>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</si>
  <si>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</si>
  <si>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</si>
  <si>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</si>
  <si>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</si>
  <si>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</si>
  <si>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</si>
  <si>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</si>
  <si>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</si>
  <si>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</si>
  <si>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</si>
  <si>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</si>
  <si>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</si>
  <si>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</si>
  <si>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</si>
  <si>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</si>
  <si>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</si>
  <si>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</si>
  <si>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</si>
  <si>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</si>
  <si>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</si>
  <si>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</si>
  <si>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</si>
  <si>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</si>
  <si>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</si>
  <si>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</si>
  <si>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</si>
  <si>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</si>
  <si>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</si>
  <si>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</si>
  <si>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</si>
  <si>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</si>
  <si>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</si>
  <si>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</si>
  <si>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</si>
  <si>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</si>
  <si>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</si>
  <si>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</si>
  <si>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</si>
  <si>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</si>
  <si>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</si>
  <si>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</si>
  <si>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</si>
  <si>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</si>
  <si>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</si>
  <si>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</si>
  <si>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</si>
  <si>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</si>
  <si>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</si>
  <si>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</si>
  <si>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</si>
  <si>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</si>
  <si>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</si>
  <si>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</si>
  <si>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</si>
  <si>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</si>
  <si>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</si>
  <si>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</si>
  <si>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</si>
  <si>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</si>
  <si>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</si>
  <si>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</si>
  <si>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</si>
  <si>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</si>
  <si>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</si>
  <si>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</si>
  <si>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</si>
  <si>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</si>
  <si>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</si>
  <si>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</si>
  <si>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</si>
  <si>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</si>
  <si>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</si>
  <si>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</si>
  <si>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</si>
  <si>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</si>
  <si>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</si>
  <si>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</si>
  <si>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</si>
  <si>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</si>
  <si>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</si>
  <si>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</si>
  <si>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</si>
  <si>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</si>
  <si>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</si>
  <si>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</si>
  <si>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</si>
  <si>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</si>
  <si>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</si>
  <si>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</si>
  <si>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</si>
  <si>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</si>
  <si>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</si>
  <si>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</si>
  <si>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</si>
  <si>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</si>
  <si>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</si>
  <si>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</si>
  <si>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</si>
  <si>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</si>
  <si>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</si>
  <si>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</si>
  <si>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</si>
  <si>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</si>
  <si>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</si>
  <si>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</si>
  <si>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</si>
  <si>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</si>
  <si>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</si>
  <si>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</si>
  <si>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</si>
  <si>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</si>
  <si>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</si>
  <si>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</si>
  <si>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</si>
  <si>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</si>
  <si>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</si>
  <si>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</si>
  <si>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</si>
  <si>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</si>
  <si>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</si>
  <si>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</si>
  <si>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</si>
  <si>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</si>
  <si>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</si>
  <si>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</si>
  <si>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</si>
  <si>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</si>
  <si>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</si>
  <si>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</si>
  <si>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</si>
  <si>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</si>
  <si>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</si>
  <si>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</si>
  <si>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</si>
  <si>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</si>
  <si>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</si>
  <si>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</si>
  <si>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</si>
  <si>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</si>
  <si>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</si>
  <si>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</si>
  <si>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</si>
  <si>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</si>
  <si>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</si>
  <si>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</si>
  <si>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</si>
  <si>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</si>
  <si>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</si>
  <si>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</si>
  <si>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</si>
  <si>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</si>
  <si>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</si>
  <si>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</si>
  <si>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</si>
  <si>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</si>
  <si>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</si>
  <si>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</si>
  <si>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</si>
  <si>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</si>
  <si>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</si>
  <si>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</si>
  <si>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</si>
  <si>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</si>
  <si>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</si>
  <si>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</si>
  <si>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</si>
  <si>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</si>
  <si>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</si>
  <si>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</si>
  <si>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</si>
  <si>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</si>
  <si>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</si>
  <si>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</si>
  <si>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</si>
  <si>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</si>
  <si>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</si>
  <si>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</si>
  <si>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</si>
  <si>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</si>
  <si>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</si>
  <si>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</si>
  <si>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</si>
  <si>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</si>
  <si>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</si>
  <si>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</si>
  <si>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</si>
  <si>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</si>
  <si>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</si>
  <si>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</si>
  <si>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</si>
  <si>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</si>
  <si>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</si>
  <si>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</si>
  <si>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</si>
  <si>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</si>
  <si>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</si>
  <si>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</si>
  <si>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</si>
  <si>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</si>
  <si>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</si>
  <si>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</si>
  <si>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</si>
  <si>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</si>
  <si>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</si>
  <si>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</si>
  <si>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</si>
  <si>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</si>
  <si>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</si>
  <si>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</si>
  <si>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</si>
  <si>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</si>
  <si>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</si>
  <si>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</si>
  <si>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</si>
  <si>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</si>
  <si>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</si>
  <si>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</si>
  <si>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</si>
  <si>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</si>
  <si>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</si>
  <si>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</si>
  <si>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</si>
  <si>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</si>
  <si>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</si>
  <si>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</si>
  <si>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</si>
  <si>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</si>
  <si>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</si>
  <si>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</si>
  <si>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</si>
  <si>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</si>
  <si>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</si>
  <si>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</si>
  <si>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</si>
  <si>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</si>
  <si>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</si>
  <si>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</si>
  <si>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</si>
  <si>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</si>
  <si>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</si>
  <si>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</si>
  <si>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</si>
  <si>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</si>
  <si>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</si>
  <si>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</si>
  <si>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</si>
  <si>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</si>
  <si>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</si>
  <si>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</si>
  <si>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</si>
  <si>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</si>
  <si>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</si>
  <si>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</si>
  <si>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</si>
  <si>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</si>
  <si>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</si>
  <si>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</si>
  <si>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</si>
  <si>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</si>
  <si>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</si>
  <si>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</si>
  <si>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</si>
  <si>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</si>
  <si>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</si>
  <si>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</si>
  <si>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</si>
  <si>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</si>
  <si>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</si>
  <si>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</si>
  <si>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</si>
  <si>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</si>
  <si>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</si>
  <si>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</si>
  <si>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</si>
  <si>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</si>
  <si>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</si>
  <si>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</si>
  <si>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</si>
  <si>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</si>
  <si>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</si>
  <si>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</si>
  <si>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</si>
  <si>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</si>
  <si>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</si>
  <si>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</si>
  <si>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</si>
  <si>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</si>
  <si>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</si>
  <si>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</si>
  <si>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</si>
  <si>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</si>
  <si>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</si>
  <si>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</si>
  <si>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</si>
  <si>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</si>
  <si>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</si>
  <si>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</si>
  <si>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</si>
  <si>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</si>
  <si>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</si>
  <si>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</si>
  <si>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</si>
  <si>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</si>
  <si>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</si>
  <si>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</si>
  <si>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</si>
  <si>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</si>
  <si>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</si>
  <si>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</si>
  <si>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</si>
  <si>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</si>
  <si>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</si>
  <si>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</si>
  <si>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</si>
  <si>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</si>
  <si>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</si>
  <si>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</si>
  <si>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</si>
  <si>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</si>
  <si>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</si>
  <si>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</si>
  <si>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</si>
  <si>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</si>
  <si>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</si>
  <si>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</si>
  <si>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</si>
  <si>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</si>
  <si>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</si>
  <si>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</si>
  <si>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</si>
  <si>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</si>
  <si>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</si>
  <si>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</si>
  <si>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</si>
  <si>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</si>
  <si>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</si>
  <si>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</si>
  <si>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</si>
  <si>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</si>
  <si>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</si>
  <si>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</si>
  <si>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</si>
  <si>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</si>
  <si>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</si>
  <si>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</si>
  <si>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</si>
  <si>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</si>
  <si>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</si>
  <si>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</si>
  <si>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</si>
  <si>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</si>
  <si>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</si>
  <si>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</si>
  <si>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</si>
  <si>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</si>
  <si>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</si>
  <si>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</si>
  <si>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</si>
  <si>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</si>
  <si>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</si>
  <si>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</si>
  <si>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</si>
  <si>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</si>
  <si>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</si>
  <si>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</si>
  <si>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</si>
  <si>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</si>
  <si>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</si>
  <si>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</si>
  <si>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</si>
  <si>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</si>
  <si>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</si>
  <si>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</si>
  <si>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</si>
  <si>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</si>
  <si>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</si>
  <si>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</si>
  <si>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</si>
  <si>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</si>
  <si>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</si>
  <si>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</si>
  <si>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</si>
  <si>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</si>
  <si>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</si>
  <si>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</si>
  <si>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</si>
  <si>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</si>
  <si>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</si>
  <si>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</si>
  <si>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</si>
  <si>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</si>
  <si>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</si>
  <si>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</si>
  <si>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</si>
  <si>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</si>
  <si>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</si>
  <si>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</si>
  <si>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</si>
  <si>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</si>
  <si>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</si>
  <si>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</si>
  <si>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</si>
  <si>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</si>
  <si>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</si>
  <si>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</si>
  <si>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</si>
  <si>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</si>
  <si>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</si>
  <si>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</si>
  <si>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</si>
  <si>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</si>
  <si>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</si>
  <si>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</si>
  <si>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</si>
  <si>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</si>
  <si>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</si>
  <si>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</si>
  <si>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</si>
  <si>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</si>
  <si>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</si>
  <si>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</si>
  <si>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</si>
  <si>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</si>
  <si>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</si>
  <si>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</si>
  <si>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</si>
  <si>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</si>
  <si>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</si>
  <si>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</si>
  <si>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</si>
  <si>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</si>
  <si>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</si>
  <si>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</si>
  <si>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</si>
  <si>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</si>
  <si>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</si>
  <si>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</si>
  <si>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</si>
  <si>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</si>
  <si>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</si>
  <si>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</si>
  <si>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</si>
  <si>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</si>
  <si>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</si>
  <si>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</si>
  <si>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</si>
  <si>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</si>
  <si>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</si>
  <si>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</si>
  <si>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</si>
  <si>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</si>
  <si>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</si>
  <si>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</si>
  <si>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</si>
  <si>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</si>
  <si>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</si>
  <si>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</si>
  <si>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</si>
  <si>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</si>
  <si>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</si>
  <si>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</si>
  <si>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</si>
  <si>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</si>
  <si>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</si>
  <si>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</si>
  <si>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</si>
  <si>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</si>
  <si>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</si>
  <si>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</si>
  <si>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</si>
  <si>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</si>
  <si>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</si>
  <si>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</si>
  <si>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</si>
  <si>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</si>
  <si>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</si>
  <si>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</si>
  <si>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</si>
  <si>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</si>
  <si>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</si>
  <si>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</si>
  <si>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</si>
  <si>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</si>
  <si>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</si>
  <si>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</si>
  <si>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</si>
  <si>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</si>
  <si>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</si>
  <si>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</si>
  <si>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</si>
  <si>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</si>
  <si>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</si>
  <si>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</si>
  <si>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</si>
  <si>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</si>
  <si>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</si>
  <si>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</si>
  <si>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</si>
  <si>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</si>
  <si>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</si>
  <si>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</si>
  <si>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</si>
  <si>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</si>
  <si>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</si>
  <si>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</si>
  <si>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</si>
  <si>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</si>
  <si>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</si>
  <si>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</si>
  <si>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</si>
  <si>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</si>
  <si>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</si>
  <si>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</si>
  <si>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</si>
  <si>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</si>
  <si>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</si>
  <si>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</si>
  <si>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</si>
  <si>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</si>
  <si>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</si>
  <si>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</si>
  <si>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</si>
  <si>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</si>
  <si>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</si>
  <si>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</si>
  <si>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</si>
  <si>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</si>
  <si>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</si>
  <si>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</si>
  <si>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</si>
  <si>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</si>
  <si>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</si>
  <si>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</si>
  <si>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</si>
  <si>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</si>
  <si>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</si>
  <si>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</si>
  <si>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</si>
  <si>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</si>
  <si>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</si>
  <si>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</si>
  <si>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</si>
  <si>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</si>
  <si>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</si>
  <si>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</si>
  <si>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</si>
  <si>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</si>
  <si>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</si>
  <si>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</si>
  <si>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</si>
  <si>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</si>
  <si>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</si>
  <si>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</si>
  <si>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</si>
  <si>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</si>
  <si>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</si>
  <si>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</si>
  <si>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</si>
  <si>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</si>
  <si>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</si>
  <si>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</si>
  <si>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</si>
  <si>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</si>
  <si>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</si>
  <si>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</si>
  <si>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</si>
  <si>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</si>
  <si>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</si>
  <si>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</si>
  <si>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</si>
  <si>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</si>
  <si>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</si>
  <si>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</si>
  <si>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</si>
  <si>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</si>
  <si>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</si>
  <si>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</si>
  <si>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</si>
  <si>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</si>
  <si>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</si>
  <si>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</si>
  <si>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</si>
  <si>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</si>
  <si>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</si>
  <si>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</si>
  <si>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</si>
  <si>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</si>
  <si>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</si>
  <si>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</si>
  <si>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</si>
  <si>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</si>
  <si>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</si>
  <si>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</si>
  <si>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</si>
  <si>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</si>
  <si>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</si>
  <si>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</si>
  <si>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</si>
  <si>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</si>
  <si>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</si>
  <si>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</si>
  <si>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</si>
  <si>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</si>
  <si>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</si>
  <si>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</si>
  <si>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</si>
  <si>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</si>
  <si>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</si>
  <si>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</si>
  <si>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</si>
  <si>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</si>
  <si>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</si>
  <si>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</si>
  <si>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</si>
  <si>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</si>
  <si>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</si>
  <si>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</si>
  <si>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</si>
  <si>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</si>
  <si>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</si>
  <si>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</si>
  <si>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</si>
  <si>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</si>
  <si>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</si>
  <si>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</si>
  <si>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</si>
  <si>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</si>
  <si>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</si>
  <si>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</si>
  <si>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</si>
  <si>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</si>
  <si>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</si>
  <si>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</si>
  <si>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</si>
  <si>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</si>
  <si>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</si>
  <si>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</si>
  <si>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</si>
  <si>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</si>
  <si>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</si>
  <si>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</si>
  <si>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</si>
  <si>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</si>
  <si>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</si>
  <si>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</si>
  <si>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</si>
  <si>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</si>
  <si>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</si>
  <si>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</si>
  <si>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</si>
  <si>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</si>
  <si>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</si>
  <si>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</si>
  <si>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</si>
  <si>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</si>
  <si>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</si>
  <si>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</si>
  <si>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</si>
  <si>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</si>
  <si>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</si>
  <si>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</si>
  <si>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</si>
  <si>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</si>
  <si>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</si>
  <si>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</si>
  <si>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</si>
  <si>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</si>
  <si>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</si>
  <si>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</si>
  <si>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</si>
  <si>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</si>
  <si>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</si>
  <si>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</si>
  <si>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</si>
  <si>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</si>
  <si>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</si>
  <si>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</si>
  <si>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</si>
  <si>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</si>
  <si>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</si>
  <si>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</si>
  <si>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</si>
  <si>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</si>
  <si>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</si>
  <si>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</si>
  <si>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</si>
  <si>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</si>
  <si>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</si>
  <si>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</si>
  <si>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</si>
  <si>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</si>
  <si>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</si>
  <si>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</si>
  <si>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</si>
  <si>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</si>
  <si>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</si>
  <si>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</si>
  <si>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</si>
  <si>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</si>
  <si>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</si>
  <si>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</si>
  <si>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</si>
  <si>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</si>
  <si>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</si>
  <si>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</si>
  <si>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</si>
  <si>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</si>
  <si>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</si>
  <si>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</si>
  <si>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</si>
  <si>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</si>
  <si>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</si>
  <si>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</si>
  <si>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</si>
  <si>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</si>
  <si>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</si>
  <si>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</si>
  <si>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</si>
  <si>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</si>
  <si>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</si>
  <si>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</si>
  <si>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</si>
  <si>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</si>
  <si>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</si>
  <si>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</si>
  <si>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</si>
  <si>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</si>
  <si>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</si>
  <si>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</si>
  <si>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</si>
  <si>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</si>
  <si>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</si>
  <si>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</si>
  <si>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</si>
  <si>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</si>
  <si>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</si>
  <si>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</si>
  <si>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</si>
  <si>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</si>
  <si>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</si>
  <si>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</si>
  <si>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</si>
  <si>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</si>
  <si>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</si>
  <si>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</si>
  <si>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</si>
  <si>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</si>
  <si>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</si>
  <si>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</si>
  <si>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</si>
  <si>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</si>
  <si>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</si>
  <si>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</si>
  <si>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</si>
  <si>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</si>
  <si>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</si>
  <si>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</si>
  <si>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</si>
  <si>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</si>
  <si>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</si>
  <si>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</si>
  <si>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</si>
  <si>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</si>
  <si>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</si>
  <si>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</si>
  <si>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</si>
  <si>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</si>
  <si>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</si>
  <si>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</si>
  <si>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</si>
  <si>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</si>
  <si>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</si>
  <si>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</si>
  <si>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</si>
  <si>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</si>
  <si>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</si>
  <si>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</si>
  <si>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</si>
  <si>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</si>
  <si>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</si>
  <si>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</si>
  <si>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</si>
  <si>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</si>
  <si>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</si>
  <si>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</si>
  <si>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</si>
  <si>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</si>
  <si>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</si>
  <si>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</si>
  <si>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</si>
  <si>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</si>
  <si>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</si>
  <si>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</si>
  <si>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</si>
  <si>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</si>
  <si>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</si>
  <si>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</si>
  <si>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</si>
  <si>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</si>
  <si>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</si>
  <si>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</si>
  <si>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</si>
  <si>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</si>
  <si>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</si>
  <si>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</si>
  <si>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</si>
  <si>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</si>
  <si>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</si>
  <si>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</si>
  <si>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</si>
  <si>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</si>
  <si>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</si>
  <si>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</si>
  <si>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</si>
  <si>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</si>
  <si>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</si>
  <si>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</si>
  <si>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</si>
  <si>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</si>
  <si>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</si>
  <si>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</si>
  <si>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</si>
  <si>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</si>
  <si>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</si>
  <si>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</si>
  <si>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</si>
  <si>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</si>
  <si>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</si>
  <si>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</si>
  <si>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</si>
  <si>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</si>
  <si>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</si>
  <si>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</si>
  <si>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</si>
  <si>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</si>
  <si>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</si>
  <si>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</si>
  <si>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</si>
  <si>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</si>
  <si>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</si>
  <si>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</si>
  <si>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</si>
  <si>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</si>
  <si>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</si>
  <si>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</si>
  <si>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</si>
  <si>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</si>
  <si>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</si>
  <si>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</si>
  <si>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</si>
  <si>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</si>
  <si>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</si>
  <si>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</si>
  <si>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</si>
  <si>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</si>
  <si>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</si>
  <si>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</si>
  <si>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</si>
  <si>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</si>
  <si>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</si>
  <si>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</si>
  <si>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</si>
  <si>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</si>
  <si>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</si>
  <si>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</si>
  <si>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</si>
  <si>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</si>
  <si>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</si>
  <si>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</si>
  <si>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</si>
  <si>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</si>
  <si>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</si>
  <si>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</si>
  <si>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</si>
  <si>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</si>
  <si>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</si>
  <si>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</si>
  <si>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</si>
  <si>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</si>
  <si>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</si>
  <si>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</si>
  <si>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</si>
  <si>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</si>
  <si>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</si>
  <si>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</si>
  <si>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</si>
  <si>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</si>
  <si>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</si>
  <si>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</si>
  <si>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</si>
  <si>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</si>
  <si>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</si>
  <si>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</si>
  <si>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</si>
  <si>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</si>
  <si>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</si>
  <si>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</si>
  <si>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</si>
  <si>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</si>
  <si>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</si>
  <si>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</si>
  <si>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</si>
  <si>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</si>
  <si>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</si>
  <si>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</si>
  <si>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</si>
  <si>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</si>
  <si>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</si>
  <si>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</si>
  <si>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</si>
  <si>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</si>
  <si>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</si>
  <si>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</si>
  <si>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</si>
  <si>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</si>
  <si>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</si>
  <si>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</si>
  <si>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</si>
  <si>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</si>
  <si>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</si>
  <si>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</si>
  <si>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</si>
  <si>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</si>
  <si>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</si>
  <si>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</si>
  <si>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</si>
  <si>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</si>
  <si>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</si>
  <si>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</si>
  <si>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</si>
  <si>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</si>
  <si>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</si>
  <si>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</si>
  <si>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</si>
  <si>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</si>
  <si>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</si>
  <si>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</si>
  <si>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</si>
  <si>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</si>
  <si>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</si>
  <si>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</si>
  <si>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</si>
  <si>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</si>
  <si>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</si>
  <si>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</si>
  <si>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</si>
  <si>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</si>
  <si>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</si>
  <si>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</si>
  <si>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</si>
  <si>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</si>
  <si>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</si>
  <si>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</si>
  <si>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</si>
  <si>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</si>
  <si>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</si>
  <si>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</si>
  <si>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</si>
  <si>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</si>
  <si>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</si>
  <si>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</si>
  <si>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</si>
  <si>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</si>
  <si>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</si>
  <si>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</si>
  <si>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</si>
  <si>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</si>
  <si>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</si>
  <si>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</si>
  <si>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</si>
  <si>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</si>
  <si>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</si>
  <si>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</si>
  <si>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</si>
  <si>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</si>
  <si>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</si>
  <si>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</si>
  <si>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</si>
  <si>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</si>
  <si>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</si>
  <si>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</si>
  <si>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</si>
  <si>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</si>
  <si>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</si>
  <si>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</si>
  <si>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</si>
  <si>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</si>
  <si>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</si>
  <si>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</si>
  <si>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</si>
  <si>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</si>
  <si>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</si>
  <si>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</si>
  <si>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</si>
  <si>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</si>
  <si>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</si>
  <si>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</si>
  <si>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</si>
  <si>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</si>
  <si>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</si>
  <si>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</si>
  <si>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</si>
  <si>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</si>
  <si>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</si>
  <si>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</si>
  <si>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</si>
  <si>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</si>
  <si>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</si>
  <si>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</si>
  <si>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</si>
  <si>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</si>
  <si>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</si>
  <si>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</si>
  <si>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</si>
  <si>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</si>
  <si>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</si>
  <si>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</si>
  <si>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</si>
  <si>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</si>
  <si>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</si>
  <si>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</si>
  <si>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</si>
  <si>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</si>
  <si>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</si>
  <si>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</si>
  <si>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</si>
  <si>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</si>
  <si>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</si>
  <si>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</si>
  <si>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</si>
  <si>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</si>
  <si>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</si>
  <si>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</si>
  <si>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</si>
  <si>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</si>
  <si>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</si>
  <si>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</si>
  <si>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</si>
  <si>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</si>
  <si>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</si>
  <si>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</si>
  <si>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</si>
  <si>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</si>
  <si>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</si>
  <si>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</si>
  <si>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</si>
  <si>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</si>
  <si>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</si>
  <si>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</si>
  <si>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</si>
  <si>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</si>
  <si>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</si>
  <si>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</si>
  <si>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</si>
  <si>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</si>
  <si>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</si>
  <si>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</si>
  <si>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</si>
  <si>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</si>
  <si>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</si>
  <si>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</si>
  <si>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</si>
  <si>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</si>
  <si>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</si>
  <si>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</si>
  <si>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</si>
  <si>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</si>
  <si>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</si>
  <si>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</si>
  <si>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</si>
  <si>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</si>
  <si>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</si>
  <si>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</si>
  <si>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</si>
  <si>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</si>
  <si>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</si>
  <si>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</si>
  <si>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</si>
  <si>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</si>
  <si>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</si>
  <si>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</si>
  <si>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</si>
  <si>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</si>
  <si>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</si>
  <si>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</si>
  <si>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</si>
  <si>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</si>
  <si>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</si>
  <si>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</si>
  <si>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</si>
  <si>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</si>
  <si>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</si>
  <si>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</si>
  <si>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</si>
  <si>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</si>
  <si>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</si>
  <si>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</si>
  <si>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</si>
  <si>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</si>
  <si>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</si>
  <si>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</si>
  <si>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</si>
  <si>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</si>
  <si>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</si>
  <si>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</si>
  <si>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</si>
  <si>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</si>
  <si>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</si>
  <si>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</si>
  <si>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</si>
  <si>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</si>
  <si>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</si>
  <si>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</si>
  <si>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</si>
  <si>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</si>
  <si>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</si>
  <si>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</si>
  <si>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</si>
  <si>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</si>
  <si>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</si>
  <si>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</si>
  <si>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</si>
  <si>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</si>
  <si>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</si>
  <si>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</si>
  <si>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</si>
  <si>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</si>
  <si>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</si>
  <si>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</si>
  <si>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</si>
  <si>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</si>
  <si>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</si>
  <si>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</si>
  <si>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</si>
  <si>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</si>
  <si>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</si>
  <si>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</si>
  <si>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</si>
  <si>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</si>
  <si>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</si>
  <si>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</si>
  <si>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</si>
  <si>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</si>
  <si>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</si>
  <si>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</si>
  <si>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</si>
  <si>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</si>
  <si>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</si>
  <si>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</si>
  <si>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</si>
  <si>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</si>
  <si>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</si>
  <si>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</si>
  <si>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</si>
  <si>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</si>
  <si>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</si>
  <si>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</si>
  <si>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</si>
  <si>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</si>
  <si>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</si>
  <si>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</si>
  <si>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</si>
  <si>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</si>
  <si>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</si>
  <si>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</si>
  <si>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</si>
  <si>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</si>
  <si>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</si>
  <si>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</si>
  <si>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</si>
  <si>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</si>
  <si>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</si>
  <si>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</si>
  <si>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</si>
  <si>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</si>
  <si>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</si>
  <si>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</si>
  <si>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</si>
  <si>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</si>
  <si>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</si>
  <si>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</si>
  <si>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</si>
  <si>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</si>
  <si>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</si>
  <si>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</si>
  <si>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</si>
  <si>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</si>
  <si>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</si>
  <si>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</si>
  <si>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</si>
  <si>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</si>
  <si>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</si>
  <si>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</si>
  <si>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</si>
  <si>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</si>
  <si>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</si>
  <si>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</si>
  <si>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</si>
  <si>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</si>
  <si>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</si>
  <si>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</si>
  <si>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</si>
  <si>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</si>
  <si>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</si>
  <si>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</si>
  <si>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</si>
  <si>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</si>
  <si>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</si>
  <si>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</si>
  <si>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</si>
  <si>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</si>
  <si>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</si>
  <si>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</si>
  <si>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</si>
  <si>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</si>
  <si>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</si>
  <si>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</si>
  <si>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</si>
  <si>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</si>
  <si>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</si>
  <si>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</si>
  <si>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</si>
  <si>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</si>
  <si>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</si>
  <si>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</si>
  <si>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</si>
  <si>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</si>
  <si>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</si>
  <si>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</si>
  <si>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</si>
  <si>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</si>
  <si>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</si>
  <si>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</si>
  <si>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</si>
  <si>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</si>
  <si>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</si>
  <si>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</si>
  <si>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</si>
  <si>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</si>
  <si>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</si>
  <si>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</si>
  <si>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</si>
  <si>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</si>
  <si>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</si>
  <si>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</si>
  <si>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</si>
  <si>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</si>
  <si>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</si>
  <si>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</si>
  <si>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</si>
  <si>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</si>
  <si>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</si>
  <si>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</si>
  <si>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</si>
  <si>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</si>
  <si>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</si>
  <si>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</si>
  <si>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</si>
  <si>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</si>
  <si>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</si>
  <si>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</si>
  <si>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</si>
  <si>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</si>
  <si>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</si>
  <si>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</si>
  <si>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</si>
  <si>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</si>
  <si>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</si>
  <si>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</si>
  <si>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</si>
  <si>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</si>
  <si>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</si>
  <si>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</si>
  <si>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</si>
  <si>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</si>
  <si>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</si>
  <si>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</si>
  <si>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</si>
  <si>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</si>
  <si>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</si>
  <si>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</si>
  <si>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</si>
  <si>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</si>
  <si>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</si>
  <si>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</si>
  <si>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</si>
  <si>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</si>
  <si>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</si>
  <si>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</si>
  <si>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</si>
  <si>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</si>
  <si>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</si>
  <si>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</si>
  <si>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</si>
  <si>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</si>
  <si>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</si>
  <si>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</si>
  <si>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</si>
  <si>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</si>
  <si>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</si>
  <si>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</si>
  <si>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</si>
  <si>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</si>
  <si>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</si>
  <si>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</si>
  <si>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</si>
  <si>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</si>
  <si>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</si>
  <si>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</si>
  <si>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</si>
  <si>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</si>
  <si>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</si>
  <si>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</si>
  <si>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</si>
  <si>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</si>
  <si>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</si>
  <si>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</si>
  <si>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</si>
  <si>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</si>
  <si>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</si>
  <si>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</si>
  <si>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</si>
  <si>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</si>
  <si>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</si>
  <si>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</si>
  <si>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</si>
  <si>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</si>
  <si>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</si>
  <si>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</si>
  <si>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</si>
  <si>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</si>
  <si>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</si>
  <si>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</si>
  <si>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</si>
  <si>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</si>
  <si>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</si>
  <si>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</si>
  <si>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</si>
  <si>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</si>
  <si>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</si>
  <si>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</si>
  <si>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</si>
  <si>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</si>
  <si>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</si>
  <si>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</si>
  <si>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</si>
  <si>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</si>
  <si>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</si>
  <si>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</si>
  <si>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</si>
  <si>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</si>
  <si>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</si>
  <si>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</si>
  <si>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</si>
  <si>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</si>
  <si>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</si>
  <si>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</si>
  <si>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</si>
  <si>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</si>
  <si>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</si>
  <si>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</si>
  <si>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</si>
  <si>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</si>
  <si>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</si>
  <si>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</si>
  <si>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</si>
  <si>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</si>
  <si>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</si>
  <si>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</si>
  <si>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</si>
  <si>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</si>
  <si>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</si>
  <si>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</si>
  <si>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</si>
  <si>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</si>
  <si>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</si>
  <si>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</si>
  <si>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</si>
  <si>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</si>
  <si>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</si>
  <si>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</si>
  <si>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</si>
  <si>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</si>
  <si>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</si>
  <si>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</si>
  <si>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</si>
  <si>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</si>
  <si>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</si>
  <si>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</si>
  <si>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</si>
  <si>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</si>
  <si>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</si>
  <si>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</si>
  <si>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</si>
  <si>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</si>
  <si>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</si>
  <si>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</si>
  <si>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</si>
  <si>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</si>
  <si>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</si>
  <si>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</si>
  <si>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</si>
  <si>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</si>
  <si>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</si>
  <si>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</si>
  <si>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</si>
  <si>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</si>
  <si>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</si>
  <si>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</si>
  <si>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</si>
  <si>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</si>
  <si>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</si>
  <si>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</si>
  <si>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</si>
  <si>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</si>
  <si>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</si>
  <si>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</si>
  <si>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</si>
  <si>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</si>
  <si>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</si>
  <si>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</si>
  <si>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</si>
  <si>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</si>
  <si>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</si>
  <si>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</si>
  <si>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</si>
  <si>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</si>
  <si>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</si>
  <si>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</si>
  <si>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</si>
  <si>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</si>
  <si>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</si>
  <si>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</si>
  <si>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</si>
  <si>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</si>
  <si>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</si>
  <si>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</si>
  <si>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</si>
  <si>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</si>
  <si>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</si>
  <si>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</si>
  <si>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</si>
  <si>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</si>
  <si>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</si>
  <si>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</si>
  <si>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</si>
  <si>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</si>
  <si>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</si>
  <si>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</si>
  <si>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</si>
  <si>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</si>
  <si>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</si>
  <si>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</si>
  <si>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</si>
  <si>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</si>
  <si>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</si>
  <si>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</si>
  <si>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</si>
  <si>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</si>
  <si>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</si>
  <si>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</si>
  <si>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</si>
  <si>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</si>
  <si>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</si>
  <si>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</si>
  <si>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</si>
  <si>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</si>
  <si>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</si>
  <si>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</si>
  <si>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</si>
  <si>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</si>
  <si>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</si>
  <si>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</si>
  <si>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</si>
  <si>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</si>
  <si>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</si>
  <si>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</si>
  <si>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</si>
  <si>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</si>
  <si>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</si>
  <si>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</si>
  <si>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</si>
  <si>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</si>
  <si>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</si>
  <si>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</si>
  <si>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</si>
  <si>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</si>
  <si>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</si>
  <si>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</si>
  <si>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</si>
  <si>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</si>
  <si>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</si>
  <si>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</si>
  <si>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</si>
  <si>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</si>
  <si>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</si>
  <si>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</si>
  <si>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</si>
  <si>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</si>
  <si>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</si>
  <si>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</si>
  <si>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</si>
  <si>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</si>
  <si>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</si>
  <si>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</si>
  <si>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</si>
  <si>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</si>
  <si>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</si>
  <si>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</si>
  <si>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</si>
  <si>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</si>
  <si>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</si>
  <si>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</si>
  <si>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</si>
  <si>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</si>
  <si>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</si>
  <si>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</si>
  <si>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</si>
  <si>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</si>
  <si>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</si>
  <si>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</si>
  <si>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</si>
  <si>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</si>
  <si>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</si>
  <si>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</si>
  <si>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</si>
  <si>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</si>
  <si>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</si>
  <si>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</si>
  <si>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</si>
  <si>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</si>
  <si>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</si>
  <si>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</si>
  <si>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</si>
  <si>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</si>
  <si>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</si>
  <si>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</si>
  <si>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</si>
  <si>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</si>
  <si>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</si>
  <si>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</si>
  <si>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</si>
  <si>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</si>
  <si>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</si>
  <si>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</si>
  <si>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</si>
  <si>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</si>
  <si>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</si>
  <si>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</si>
  <si>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</si>
  <si>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</si>
  <si>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</si>
  <si>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</si>
  <si>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</si>
  <si>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</si>
  <si>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</si>
  <si>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</si>
  <si>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</si>
  <si>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</si>
  <si>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</si>
  <si>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</si>
  <si>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</si>
  <si>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</si>
  <si>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</si>
  <si>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</si>
  <si>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</si>
  <si>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</si>
  <si>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</si>
  <si>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</si>
  <si>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</si>
  <si>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</si>
  <si>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</si>
  <si>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</si>
  <si>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</si>
  <si>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2 Gavetas Vacias + 1 Fallando</t>
  </si>
  <si>
    <t>GAVETAS PROBLEMAS</t>
  </si>
  <si>
    <t>3335888138</t>
  </si>
  <si>
    <t>3335888136</t>
  </si>
  <si>
    <t>3335888134</t>
  </si>
  <si>
    <t>3335888133</t>
  </si>
  <si>
    <t>3335888132</t>
  </si>
  <si>
    <t>3335888131</t>
  </si>
  <si>
    <t>3335888130</t>
  </si>
  <si>
    <t>3335888129</t>
  </si>
  <si>
    <t>3335888128</t>
  </si>
  <si>
    <t>3335888127</t>
  </si>
  <si>
    <t>3335888126</t>
  </si>
  <si>
    <t>3335888125</t>
  </si>
  <si>
    <t>3335888124</t>
  </si>
  <si>
    <t>3335888123</t>
  </si>
  <si>
    <t>3335888122</t>
  </si>
  <si>
    <t>3335888112</t>
  </si>
  <si>
    <t>GAVETA DE DEPOSITO</t>
  </si>
  <si>
    <t>GAVETA VACIAS + GAVETA FALLANDO</t>
  </si>
  <si>
    <t>3335888147</t>
  </si>
  <si>
    <t>3335888148</t>
  </si>
  <si>
    <t>3335888149</t>
  </si>
  <si>
    <t>3335888150</t>
  </si>
  <si>
    <t>3335888151</t>
  </si>
  <si>
    <t>3335888152</t>
  </si>
  <si>
    <t>3335888153</t>
  </si>
  <si>
    <t>3335888154</t>
  </si>
  <si>
    <t>3335888155</t>
  </si>
  <si>
    <t>3335888156</t>
  </si>
  <si>
    <t>3335888157</t>
  </si>
  <si>
    <t>3335888158</t>
  </si>
  <si>
    <t>3335888159</t>
  </si>
  <si>
    <t>3335888174</t>
  </si>
  <si>
    <t>3335888175</t>
  </si>
  <si>
    <t>3335888176</t>
  </si>
  <si>
    <t>3335888177</t>
  </si>
  <si>
    <t>3335888178</t>
  </si>
  <si>
    <t>3335888179</t>
  </si>
  <si>
    <t>3335888181</t>
  </si>
  <si>
    <t>3335888182</t>
  </si>
  <si>
    <t>3335888183</t>
  </si>
  <si>
    <t>3335888184</t>
  </si>
  <si>
    <t>3335888185</t>
  </si>
  <si>
    <t>3335888186</t>
  </si>
  <si>
    <t>3335888188</t>
  </si>
  <si>
    <t>3335888190</t>
  </si>
  <si>
    <t>3335888191</t>
  </si>
  <si>
    <t>3335888192</t>
  </si>
  <si>
    <t>3335888193</t>
  </si>
  <si>
    <t>3335888194</t>
  </si>
  <si>
    <t>3335888195</t>
  </si>
  <si>
    <t>3335888196</t>
  </si>
  <si>
    <t>3335888197</t>
  </si>
  <si>
    <t>3335888198</t>
  </si>
  <si>
    <t>3335888199</t>
  </si>
  <si>
    <t>3335888200</t>
  </si>
  <si>
    <t>3335888201</t>
  </si>
  <si>
    <t>3335888202</t>
  </si>
  <si>
    <t>3335888203</t>
  </si>
  <si>
    <t>3335888204</t>
  </si>
  <si>
    <t>3335888205</t>
  </si>
  <si>
    <t>3335888215</t>
  </si>
  <si>
    <t>3335888214</t>
  </si>
  <si>
    <t>3335888213</t>
  </si>
  <si>
    <t>3335888212</t>
  </si>
  <si>
    <t>3335888211</t>
  </si>
  <si>
    <t>3335888210</t>
  </si>
  <si>
    <t>3335888209</t>
  </si>
  <si>
    <t>3335888208</t>
  </si>
  <si>
    <t>3335888207</t>
  </si>
  <si>
    <t>3335888206</t>
  </si>
  <si>
    <t>1 Gaveta Vacia + 2 Fallando</t>
  </si>
  <si>
    <t>En Servicio</t>
  </si>
  <si>
    <t>17 Mayo de 2021</t>
  </si>
  <si>
    <t>3335888264</t>
  </si>
  <si>
    <t>3335888261</t>
  </si>
  <si>
    <t>3335888250</t>
  </si>
  <si>
    <t>3335888227</t>
  </si>
  <si>
    <t>3335888218</t>
  </si>
  <si>
    <t>3335888216</t>
  </si>
  <si>
    <t>Morales Payano, Wilfredy Leandro</t>
  </si>
  <si>
    <t>3335888853</t>
  </si>
  <si>
    <t>3335888840</t>
  </si>
  <si>
    <t>3335888825</t>
  </si>
  <si>
    <t>3335888808</t>
  </si>
  <si>
    <t>3335888774</t>
  </si>
  <si>
    <t>3335888759</t>
  </si>
  <si>
    <t>3335888738</t>
  </si>
  <si>
    <t>3335888713</t>
  </si>
  <si>
    <t>3335888704</t>
  </si>
  <si>
    <t>3335888698</t>
  </si>
  <si>
    <t>3335888696</t>
  </si>
  <si>
    <t>3335888692</t>
  </si>
  <si>
    <t>3335888689</t>
  </si>
  <si>
    <t>3335888682</t>
  </si>
  <si>
    <t>3335888681</t>
  </si>
  <si>
    <t>3335888655</t>
  </si>
  <si>
    <t>3335888651</t>
  </si>
  <si>
    <t>3335888633</t>
  </si>
  <si>
    <t>3335888371</t>
  </si>
  <si>
    <t>3335888368</t>
  </si>
  <si>
    <t>3335888367</t>
  </si>
  <si>
    <t>3335888366</t>
  </si>
  <si>
    <t>3335888293</t>
  </si>
  <si>
    <t>Acevedo Dominguez, Victor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</si>
</sst>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64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30" fillId="40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9" xfId="0" applyFont="1" applyFill="1" applyBorder="1" applyAlignment="1">
      <alignment horizontal="center" vertical="center"/>
    </xf>
    <xf numFmtId="22" fontId="54" fillId="5" borderId="69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40" borderId="0" xfId="0" applyFill="1"/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7"/>
      <tableStyleElement type="headerRow" dxfId="96"/>
      <tableStyleElement type="totalRow" dxfId="95"/>
      <tableStyleElement type="firstColumn" dxfId="94"/>
      <tableStyleElement type="lastColumn" dxfId="93"/>
      <tableStyleElement type="firstRowStripe" dxfId="92"/>
      <tableStyleElement type="firstColumnStripe" dxfId="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REPORTE!$A$94:$Q$94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m/d/yyyy\ h:mm">
                  <c:v>44332.614502314813</c:v>
                </c:pt>
                <c:pt idx="3" formatCode="m/d/yyyy\ h:mm">
                  <c:v>0</c:v>
                </c:pt>
                <c:pt idx="4">
                  <c:v>577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REPORTE!$A$94:$Q$94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 formatCode="m/d/yyyy\ h:mm">
                  <c:v>44332.614502314813</c:v>
                </c:pt>
                <c:pt idx="3" formatCode="m/d/yyyy\ h:mm">
                  <c:v>0</c:v>
                </c:pt>
                <c:pt idx="4">
                  <c:v>577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96585" TargetMode="External"/><Relationship Id="rId18" Type="http://schemas.openxmlformats.org/officeDocument/2006/relationships/hyperlink" Target="http://s460-helpdesk/CAisd/pdmweb.exe?OP=SEARCH+FACTORY=in+SKIPLIST=1+QBE.EQ.id=3596566" TargetMode="External"/><Relationship Id="rId26" Type="http://schemas.openxmlformats.org/officeDocument/2006/relationships/hyperlink" Target="http://s460-helpdesk/CAisd/pdmweb.exe?OP=SEARCH+FACTORY=in+SKIPLIST=1+QBE.EQ.id=3596558" TargetMode="External"/><Relationship Id="rId39" Type="http://schemas.openxmlformats.org/officeDocument/2006/relationships/hyperlink" Target="http://s460-helpdesk/CAisd/pdmweb.exe?OP=SEARCH+FACTORY=in+SKIPLIST=1+QBE.EQ.id=3596604" TargetMode="External"/><Relationship Id="rId21" Type="http://schemas.openxmlformats.org/officeDocument/2006/relationships/hyperlink" Target="http://s460-helpdesk/CAisd/pdmweb.exe?OP=SEARCH+FACTORY=in+SKIPLIST=1+QBE.EQ.id=3596563" TargetMode="External"/><Relationship Id="rId34" Type="http://schemas.openxmlformats.org/officeDocument/2006/relationships/hyperlink" Target="http://s460-helpdesk/CAisd/pdmweb.exe?OP=SEARCH+FACTORY=in+SKIPLIST=1+QBE.EQ.id=3596609" TargetMode="External"/><Relationship Id="rId42" Type="http://schemas.openxmlformats.org/officeDocument/2006/relationships/hyperlink" Target="http://s460-helpdesk/CAisd/pdmweb.exe?OP=SEARCH+FACTORY=in+SKIPLIST=1+QBE.EQ.id=3596601" TargetMode="External"/><Relationship Id="rId47" Type="http://schemas.openxmlformats.org/officeDocument/2006/relationships/hyperlink" Target="http://s460-helpdesk/CAisd/pdmweb.exe?OP=SEARCH+FACTORY=in+SKIPLIST=1+QBE.EQ.id=3596595" TargetMode="External"/><Relationship Id="rId7" Type="http://schemas.openxmlformats.org/officeDocument/2006/relationships/hyperlink" Target="http://s460-helpdesk/CAisd/pdmweb.exe?OP=SEARCH+FACTORY=in+SKIPLIST=1+QBE.EQ.id=3596592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96582" TargetMode="External"/><Relationship Id="rId29" Type="http://schemas.openxmlformats.org/officeDocument/2006/relationships/hyperlink" Target="http://s460-helpdesk/CAisd/pdmweb.exe?OP=SEARCH+FACTORY=in+SKIPLIST=1+QBE.EQ.id=3596555" TargetMode="External"/><Relationship Id="rId11" Type="http://schemas.openxmlformats.org/officeDocument/2006/relationships/hyperlink" Target="http://s460-helpdesk/CAisd/pdmweb.exe?OP=SEARCH+FACTORY=in+SKIPLIST=1+QBE.EQ.id=3596588" TargetMode="External"/><Relationship Id="rId24" Type="http://schemas.openxmlformats.org/officeDocument/2006/relationships/hyperlink" Target="http://s460-helpdesk/CAisd/pdmweb.exe?OP=SEARCH+FACTORY=in+SKIPLIST=1+QBE.EQ.id=3596560" TargetMode="External"/><Relationship Id="rId32" Type="http://schemas.openxmlformats.org/officeDocument/2006/relationships/hyperlink" Target="http://s460-helpdesk/CAisd/pdmweb.exe?OP=SEARCH+FACTORY=in+SKIPLIST=1+QBE.EQ.id=3596611" TargetMode="External"/><Relationship Id="rId37" Type="http://schemas.openxmlformats.org/officeDocument/2006/relationships/hyperlink" Target="http://s460-helpdesk/CAisd/pdmweb.exe?OP=SEARCH+FACTORY=in+SKIPLIST=1+QBE.EQ.id=3596606" TargetMode="External"/><Relationship Id="rId40" Type="http://schemas.openxmlformats.org/officeDocument/2006/relationships/hyperlink" Target="http://s460-helpdesk/CAisd/pdmweb.exe?OP=SEARCH+FACTORY=in+SKIPLIST=1+QBE.EQ.id=3596603" TargetMode="External"/><Relationship Id="rId45" Type="http://schemas.openxmlformats.org/officeDocument/2006/relationships/hyperlink" Target="http://s460-helpdesk/CAisd/pdmweb.exe?OP=SEARCH+FACTORY=in+SKIPLIST=1+QBE.EQ.id=359659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96583" TargetMode="External"/><Relationship Id="rId23" Type="http://schemas.openxmlformats.org/officeDocument/2006/relationships/hyperlink" Target="http://s460-helpdesk/CAisd/pdmweb.exe?OP=SEARCH+FACTORY=in+SKIPLIST=1+QBE.EQ.id=3596561" TargetMode="External"/><Relationship Id="rId28" Type="http://schemas.openxmlformats.org/officeDocument/2006/relationships/hyperlink" Target="http://s460-helpdesk/CAisd/pdmweb.exe?OP=SEARCH+FACTORY=in+SKIPLIST=1+QBE.EQ.id=3596556" TargetMode="External"/><Relationship Id="rId36" Type="http://schemas.openxmlformats.org/officeDocument/2006/relationships/hyperlink" Target="http://s460-helpdesk/CAisd/pdmweb.exe?OP=SEARCH+FACTORY=in+SKIPLIST=1+QBE.EQ.id=3596607" TargetMode="External"/><Relationship Id="rId49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96589" TargetMode="External"/><Relationship Id="rId19" Type="http://schemas.openxmlformats.org/officeDocument/2006/relationships/hyperlink" Target="http://s460-helpdesk/CAisd/pdmweb.exe?OP=SEARCH+FACTORY=in+SKIPLIST=1+QBE.EQ.id=3596565" TargetMode="External"/><Relationship Id="rId31" Type="http://schemas.openxmlformats.org/officeDocument/2006/relationships/hyperlink" Target="http://s460-helpdesk/CAisd/pdmweb.exe?OP=SEARCH+FACTORY=in+SKIPLIST=1+QBE.EQ.id=3596612" TargetMode="External"/><Relationship Id="rId44" Type="http://schemas.openxmlformats.org/officeDocument/2006/relationships/hyperlink" Target="http://s460-helpdesk/CAisd/pdmweb.exe?OP=SEARCH+FACTORY=in+SKIPLIST=1+QBE.EQ.id=35965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96590" TargetMode="External"/><Relationship Id="rId14" Type="http://schemas.openxmlformats.org/officeDocument/2006/relationships/hyperlink" Target="http://s460-helpdesk/CAisd/pdmweb.exe?OP=SEARCH+FACTORY=in+SKIPLIST=1+QBE.EQ.id=3596584" TargetMode="External"/><Relationship Id="rId22" Type="http://schemas.openxmlformats.org/officeDocument/2006/relationships/hyperlink" Target="http://s460-helpdesk/CAisd/pdmweb.exe?OP=SEARCH+FACTORY=in+SKIPLIST=1+QBE.EQ.id=3596562" TargetMode="External"/><Relationship Id="rId27" Type="http://schemas.openxmlformats.org/officeDocument/2006/relationships/hyperlink" Target="http://s460-helpdesk/CAisd/pdmweb.exe?OP=SEARCH+FACTORY=in+SKIPLIST=1+QBE.EQ.id=3596557" TargetMode="External"/><Relationship Id="rId30" Type="http://schemas.openxmlformats.org/officeDocument/2006/relationships/hyperlink" Target="http://s460-helpdesk/CAisd/pdmweb.exe?OP=SEARCH+FACTORY=in+SKIPLIST=1+QBE.EQ.id=3596554" TargetMode="External"/><Relationship Id="rId35" Type="http://schemas.openxmlformats.org/officeDocument/2006/relationships/hyperlink" Target="http://s460-helpdesk/CAisd/pdmweb.exe?OP=SEARCH+FACTORY=in+SKIPLIST=1+QBE.EQ.id=3596608" TargetMode="External"/><Relationship Id="rId43" Type="http://schemas.openxmlformats.org/officeDocument/2006/relationships/hyperlink" Target="http://s460-helpdesk/CAisd/pdmweb.exe?OP=SEARCH+FACTORY=in+SKIPLIST=1+QBE.EQ.id=3596600" TargetMode="External"/><Relationship Id="rId48" Type="http://schemas.openxmlformats.org/officeDocument/2006/relationships/hyperlink" Target="http://s460-helpdesk/CAisd/pdmweb.exe?OP=SEARCH+FACTORY=in+SKIPLIST=1+QBE.EQ.id=3596593" TargetMode="External"/><Relationship Id="rId8" Type="http://schemas.openxmlformats.org/officeDocument/2006/relationships/hyperlink" Target="http://s460-helpdesk/CAisd/pdmweb.exe?OP=SEARCH+FACTORY=in+SKIPLIST=1+QBE.EQ.id=3596591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96586" TargetMode="External"/><Relationship Id="rId17" Type="http://schemas.openxmlformats.org/officeDocument/2006/relationships/hyperlink" Target="http://s460-helpdesk/CAisd/pdmweb.exe?OP=SEARCH+FACTORY=in+SKIPLIST=1+QBE.EQ.id=3596581" TargetMode="External"/><Relationship Id="rId25" Type="http://schemas.openxmlformats.org/officeDocument/2006/relationships/hyperlink" Target="http://s460-helpdesk/CAisd/pdmweb.exe?OP=SEARCH+FACTORY=in+SKIPLIST=1+QBE.EQ.id=3596559" TargetMode="External"/><Relationship Id="rId33" Type="http://schemas.openxmlformats.org/officeDocument/2006/relationships/hyperlink" Target="http://s460-helpdesk/CAisd/pdmweb.exe?OP=SEARCH+FACTORY=in+SKIPLIST=1+QBE.EQ.id=3596610" TargetMode="External"/><Relationship Id="rId38" Type="http://schemas.openxmlformats.org/officeDocument/2006/relationships/hyperlink" Target="http://s460-helpdesk/CAisd/pdmweb.exe?OP=SEARCH+FACTORY=in+SKIPLIST=1+QBE.EQ.id=3596605" TargetMode="External"/><Relationship Id="rId46" Type="http://schemas.openxmlformats.org/officeDocument/2006/relationships/hyperlink" Target="http://s460-helpdesk/CAisd/pdmweb.exe?OP=SEARCH+FACTORY=in+SKIPLIST=1+QBE.EQ.id=3596597" TargetMode="External"/><Relationship Id="rId20" Type="http://schemas.openxmlformats.org/officeDocument/2006/relationships/hyperlink" Target="http://s460-helpdesk/CAisd/pdmweb.exe?OP=SEARCH+FACTORY=in+SKIPLIST=1+QBE.EQ.id=3596564" TargetMode="External"/><Relationship Id="rId41" Type="http://schemas.openxmlformats.org/officeDocument/2006/relationships/hyperlink" Target="http://s460-helpdesk/CAisd/pdmweb.exe?OP=SEARCH+FACTORY=in+SKIPLIST=1+QBE.EQ.id=359660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06"/>
  <sheetViews>
    <sheetView tabSelected="1" zoomScaleNormal="100" workbookViewId="0">
      <pane ySplit="4" topLeftCell="A5" activePane="bottomLeft" state="frozen"/>
      <selection pane="bottomLeft" activeCell="A3" sqref="A3:Q3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7" style="44" bestFit="1" customWidth="1"/>
    <col min="4" max="4" width="28.5703125" style="87" bestFit="1" customWidth="1"/>
    <col min="5" max="5" width="10.5703125" style="82" bestFit="1" customWidth="1"/>
    <col min="6" max="6" width="11.140625" style="45" customWidth="1"/>
    <col min="7" max="7" width="53.42578125" style="45" customWidth="1"/>
    <col min="8" max="11" width="5.140625" style="45" customWidth="1"/>
    <col min="12" max="12" width="47.85546875" style="45" customWidth="1"/>
    <col min="13" max="13" width="20" style="87" bestFit="1" customWidth="1"/>
    <col min="14" max="14" width="16.42578125" style="87" customWidth="1"/>
    <col min="15" max="15" width="38.7109375" style="87" customWidth="1"/>
    <col min="16" max="16" width="16.5703125" style="89" customWidth="1"/>
    <col min="17" max="17" width="52.5703125" style="75" bestFit="1" customWidth="1"/>
    <col min="18" max="16384" width="25.85546875" style="43"/>
  </cols>
  <sheetData>
    <row r="1" spans="1:17" ht="18" x14ac:dyDescent="0.25">
      <c r="A1" s="167" t="s">
        <v>2153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2150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2656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ht="18" x14ac:dyDescent="0.25">
      <c r="A5" s="134" t="str">
        <f>VLOOKUP(E5,'LISTADO ATM'!$A$2:$C$898,3,0)</f>
        <v>ESTE</v>
      </c>
      <c r="B5" s="129" t="s">
        <v>2664</v>
      </c>
      <c r="C5" s="136">
        <v>44333.45579861111</v>
      </c>
      <c r="D5" s="136" t="s">
        <v>2180</v>
      </c>
      <c r="E5" s="124">
        <v>368</v>
      </c>
      <c r="F5" s="147" t="str">
        <f>VLOOKUP(E5,VIP!$A$2:$O13152,2,0)</f>
        <v xml:space="preserve">DRBR368 </v>
      </c>
      <c r="G5" s="134" t="str">
        <f>VLOOKUP(E5,'LISTADO ATM'!$A$2:$B$897,2,0)</f>
        <v>ATM Ayuntamiento Peralvillo</v>
      </c>
      <c r="H5" s="134" t="str">
        <f>VLOOKUP(E5,VIP!$A$2:$O18028,7,FALSE)</f>
        <v>N/A</v>
      </c>
      <c r="I5" s="134" t="str">
        <f>VLOOKUP(E5,VIP!$A$2:$O9993,8,FALSE)</f>
        <v>N/A</v>
      </c>
      <c r="J5" s="134" t="str">
        <f>VLOOKUP(E5,VIP!$A$2:$O9943,8,FALSE)</f>
        <v>N/A</v>
      </c>
      <c r="K5" s="134" t="str">
        <f>VLOOKUP(E5,VIP!$A$2:$O13517,6,0)</f>
        <v>N/A</v>
      </c>
      <c r="L5" s="125" t="s">
        <v>2470</v>
      </c>
      <c r="M5" s="135" t="s">
        <v>2448</v>
      </c>
      <c r="N5" s="135" t="s">
        <v>2455</v>
      </c>
      <c r="O5" s="134" t="s">
        <v>2457</v>
      </c>
      <c r="P5" s="146"/>
      <c r="Q5" s="145" t="s">
        <v>2470</v>
      </c>
    </row>
    <row r="6" spans="1:17" ht="18" x14ac:dyDescent="0.25">
      <c r="A6" s="134" t="str">
        <f>VLOOKUP(E6,'LISTADO ATM'!$A$2:$C$898,3,0)</f>
        <v>NORTE</v>
      </c>
      <c r="B6" s="129" t="s">
        <v>2665</v>
      </c>
      <c r="C6" s="136">
        <v>44333.454050925924</v>
      </c>
      <c r="D6" s="136" t="s">
        <v>2181</v>
      </c>
      <c r="E6" s="124">
        <v>502</v>
      </c>
      <c r="F6" s="147" t="str">
        <f>VLOOKUP(E6,VIP!$A$2:$O13153,2,0)</f>
        <v>DRBR502</v>
      </c>
      <c r="G6" s="134" t="str">
        <f>VLOOKUP(E6,'LISTADO ATM'!$A$2:$B$897,2,0)</f>
        <v xml:space="preserve">ATM Materno Infantil de (Santiago) </v>
      </c>
      <c r="H6" s="134" t="str">
        <f>VLOOKUP(E6,VIP!$A$2:$O18029,7,FALSE)</f>
        <v>Si</v>
      </c>
      <c r="I6" s="134" t="str">
        <f>VLOOKUP(E6,VIP!$A$2:$O9994,8,FALSE)</f>
        <v>Si</v>
      </c>
      <c r="J6" s="134" t="str">
        <f>VLOOKUP(E6,VIP!$A$2:$O9944,8,FALSE)</f>
        <v>Si</v>
      </c>
      <c r="K6" s="134" t="str">
        <f>VLOOKUP(E6,VIP!$A$2:$O13518,6,0)</f>
        <v>NO</v>
      </c>
      <c r="L6" s="125" t="s">
        <v>2219</v>
      </c>
      <c r="M6" s="135" t="s">
        <v>2448</v>
      </c>
      <c r="N6" s="135" t="s">
        <v>2455</v>
      </c>
      <c r="O6" s="134" t="s">
        <v>2687</v>
      </c>
      <c r="P6" s="146"/>
      <c r="Q6" s="145" t="s">
        <v>2219</v>
      </c>
    </row>
    <row r="7" spans="1:17" ht="18" x14ac:dyDescent="0.25">
      <c r="A7" s="134" t="str">
        <f>VLOOKUP(E7,'LISTADO ATM'!$A$2:$C$898,3,0)</f>
        <v>ESTE</v>
      </c>
      <c r="B7" s="129" t="s">
        <v>2666</v>
      </c>
      <c r="C7" s="136">
        <v>44333.453680555554</v>
      </c>
      <c r="D7" s="136" t="s">
        <v>2180</v>
      </c>
      <c r="E7" s="124">
        <v>366</v>
      </c>
      <c r="F7" s="147" t="str">
        <f>VLOOKUP(E7,VIP!$A$2:$O13154,2,0)</f>
        <v>DRBR366</v>
      </c>
      <c r="G7" s="134" t="str">
        <f>VLOOKUP(E7,'LISTADO ATM'!$A$2:$B$897,2,0)</f>
        <v>ATM Oficina Boulevard (Higuey) II</v>
      </c>
      <c r="H7" s="134" t="str">
        <f>VLOOKUP(E7,VIP!$A$2:$O18030,7,FALSE)</f>
        <v>N/A</v>
      </c>
      <c r="I7" s="134" t="str">
        <f>VLOOKUP(E7,VIP!$A$2:$O9995,8,FALSE)</f>
        <v>N/A</v>
      </c>
      <c r="J7" s="134" t="str">
        <f>VLOOKUP(E7,VIP!$A$2:$O9945,8,FALSE)</f>
        <v>N/A</v>
      </c>
      <c r="K7" s="134" t="str">
        <f>VLOOKUP(E7,VIP!$A$2:$O13519,6,0)</f>
        <v>N/A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46"/>
      <c r="Q7" s="145" t="s">
        <v>2219</v>
      </c>
    </row>
    <row r="8" spans="1:17" ht="18" x14ac:dyDescent="0.25">
      <c r="A8" s="134" t="str">
        <f>VLOOKUP(E8,'LISTADO ATM'!$A$2:$C$898,3,0)</f>
        <v>ESTE</v>
      </c>
      <c r="B8" s="129" t="s">
        <v>2667</v>
      </c>
      <c r="C8" s="136">
        <v>44333.448252314818</v>
      </c>
      <c r="D8" s="136" t="s">
        <v>2180</v>
      </c>
      <c r="E8" s="124">
        <v>121</v>
      </c>
      <c r="F8" s="147" t="str">
        <f>VLOOKUP(E8,VIP!$A$2:$O13155,2,0)</f>
        <v>DRBR121</v>
      </c>
      <c r="G8" s="134" t="str">
        <f>VLOOKUP(E8,'LISTADO ATM'!$A$2:$B$897,2,0)</f>
        <v xml:space="preserve">ATM Oficina Bayaguana </v>
      </c>
      <c r="H8" s="134" t="str">
        <f>VLOOKUP(E8,VIP!$A$2:$O18031,7,FALSE)</f>
        <v>Si</v>
      </c>
      <c r="I8" s="134" t="str">
        <f>VLOOKUP(E8,VIP!$A$2:$O9996,8,FALSE)</f>
        <v>Si</v>
      </c>
      <c r="J8" s="134" t="str">
        <f>VLOOKUP(E8,VIP!$A$2:$O9946,8,FALSE)</f>
        <v>Si</v>
      </c>
      <c r="K8" s="134" t="str">
        <f>VLOOKUP(E8,VIP!$A$2:$O13520,6,0)</f>
        <v>SI</v>
      </c>
      <c r="L8" s="125" t="s">
        <v>2421</v>
      </c>
      <c r="M8" s="135" t="s">
        <v>2448</v>
      </c>
      <c r="N8" s="135" t="s">
        <v>2455</v>
      </c>
      <c r="O8" s="134" t="s">
        <v>2457</v>
      </c>
      <c r="P8" s="146"/>
      <c r="Q8" s="145" t="s">
        <v>2421</v>
      </c>
    </row>
    <row r="9" spans="1:17" ht="18" x14ac:dyDescent="0.25">
      <c r="A9" s="134" t="str">
        <f>VLOOKUP(E9,'LISTADO ATM'!$A$2:$C$898,3,0)</f>
        <v>NORTE</v>
      </c>
      <c r="B9" s="129" t="s">
        <v>2668</v>
      </c>
      <c r="C9" s="136">
        <v>44333.440752314818</v>
      </c>
      <c r="D9" s="136" t="s">
        <v>2474</v>
      </c>
      <c r="E9" s="124">
        <v>154</v>
      </c>
      <c r="F9" s="147" t="str">
        <f>VLOOKUP(E9,VIP!$A$2:$O13156,2,0)</f>
        <v>DRBR154</v>
      </c>
      <c r="G9" s="134" t="str">
        <f>VLOOKUP(E9,'LISTADO ATM'!$A$2:$B$897,2,0)</f>
        <v xml:space="preserve">ATM Oficina Sánchez </v>
      </c>
      <c r="H9" s="134" t="str">
        <f>VLOOKUP(E9,VIP!$A$2:$O18032,7,FALSE)</f>
        <v>Si</v>
      </c>
      <c r="I9" s="134" t="str">
        <f>VLOOKUP(E9,VIP!$A$2:$O9997,8,FALSE)</f>
        <v>Si</v>
      </c>
      <c r="J9" s="134" t="str">
        <f>VLOOKUP(E9,VIP!$A$2:$O9947,8,FALSE)</f>
        <v>Si</v>
      </c>
      <c r="K9" s="134" t="str">
        <f>VLOOKUP(E9,VIP!$A$2:$O13521,6,0)</f>
        <v>SI</v>
      </c>
      <c r="L9" s="125" t="s">
        <v>2418</v>
      </c>
      <c r="M9" s="135" t="s">
        <v>2448</v>
      </c>
      <c r="N9" s="135" t="s">
        <v>2455</v>
      </c>
      <c r="O9" s="134" t="s">
        <v>2663</v>
      </c>
      <c r="P9" s="146"/>
      <c r="Q9" s="145" t="s">
        <v>2418</v>
      </c>
    </row>
    <row r="10" spans="1:17" ht="18" x14ac:dyDescent="0.25">
      <c r="A10" s="134" t="str">
        <f>VLOOKUP(E10,'LISTADO ATM'!$A$2:$C$898,3,0)</f>
        <v>DISTRITO NACIONAL</v>
      </c>
      <c r="B10" s="129" t="s">
        <v>2669</v>
      </c>
      <c r="C10" s="136">
        <v>44333.437951388885</v>
      </c>
      <c r="D10" s="136" t="s">
        <v>2474</v>
      </c>
      <c r="E10" s="124">
        <v>743</v>
      </c>
      <c r="F10" s="147" t="str">
        <f>VLOOKUP(E10,VIP!$A$2:$O13157,2,0)</f>
        <v>DRBR287</v>
      </c>
      <c r="G10" s="134" t="str">
        <f>VLOOKUP(E10,'LISTADO ATM'!$A$2:$B$897,2,0)</f>
        <v xml:space="preserve">ATM Oficina Los Frailes </v>
      </c>
      <c r="H10" s="134" t="str">
        <f>VLOOKUP(E10,VIP!$A$2:$O18033,7,FALSE)</f>
        <v>Si</v>
      </c>
      <c r="I10" s="134" t="str">
        <f>VLOOKUP(E10,VIP!$A$2:$O9998,8,FALSE)</f>
        <v>Si</v>
      </c>
      <c r="J10" s="134" t="str">
        <f>VLOOKUP(E10,VIP!$A$2:$O9948,8,FALSE)</f>
        <v>Si</v>
      </c>
      <c r="K10" s="134" t="str">
        <f>VLOOKUP(E10,VIP!$A$2:$O13522,6,0)</f>
        <v>SI</v>
      </c>
      <c r="L10" s="125" t="s">
        <v>2418</v>
      </c>
      <c r="M10" s="135" t="s">
        <v>2448</v>
      </c>
      <c r="N10" s="135" t="s">
        <v>2455</v>
      </c>
      <c r="O10" s="134" t="s">
        <v>2663</v>
      </c>
      <c r="P10" s="146"/>
      <c r="Q10" s="145" t="s">
        <v>2418</v>
      </c>
    </row>
    <row r="11" spans="1:17" ht="18" x14ac:dyDescent="0.25">
      <c r="A11" s="134" t="str">
        <f>VLOOKUP(E11,'LISTADO ATM'!$A$2:$C$898,3,0)</f>
        <v>NORTE</v>
      </c>
      <c r="B11" s="129" t="s">
        <v>2670</v>
      </c>
      <c r="C11" s="136">
        <v>44333.433333333334</v>
      </c>
      <c r="D11" s="136" t="s">
        <v>2181</v>
      </c>
      <c r="E11" s="124">
        <v>746</v>
      </c>
      <c r="F11" s="147" t="str">
        <f>VLOOKUP(E11,VIP!$A$2:$O13158,2,0)</f>
        <v>DRBR156</v>
      </c>
      <c r="G11" s="134" t="str">
        <f>VLOOKUP(E11,'LISTADO ATM'!$A$2:$B$897,2,0)</f>
        <v xml:space="preserve">ATM Oficina Las Terrenas </v>
      </c>
      <c r="H11" s="134" t="str">
        <f>VLOOKUP(E11,VIP!$A$2:$O18034,7,FALSE)</f>
        <v>Si</v>
      </c>
      <c r="I11" s="134" t="str">
        <f>VLOOKUP(E11,VIP!$A$2:$O9999,8,FALSE)</f>
        <v>Si</v>
      </c>
      <c r="J11" s="134" t="str">
        <f>VLOOKUP(E11,VIP!$A$2:$O9949,8,FALSE)</f>
        <v>Si</v>
      </c>
      <c r="K11" s="134" t="str">
        <f>VLOOKUP(E11,VIP!$A$2:$O13523,6,0)</f>
        <v>SI</v>
      </c>
      <c r="L11" s="125" t="s">
        <v>2470</v>
      </c>
      <c r="M11" s="135" t="s">
        <v>2448</v>
      </c>
      <c r="N11" s="135" t="s">
        <v>2455</v>
      </c>
      <c r="O11" s="134" t="s">
        <v>2687</v>
      </c>
      <c r="P11" s="146"/>
      <c r="Q11" s="145" t="s">
        <v>2470</v>
      </c>
    </row>
    <row r="12" spans="1:17" ht="18" x14ac:dyDescent="0.25">
      <c r="A12" s="134" t="str">
        <f>VLOOKUP(E12,'LISTADO ATM'!$A$2:$C$898,3,0)</f>
        <v>NORTE</v>
      </c>
      <c r="B12" s="129" t="s">
        <v>2671</v>
      </c>
      <c r="C12" s="136">
        <v>44333.430671296293</v>
      </c>
      <c r="D12" s="136" t="s">
        <v>2181</v>
      </c>
      <c r="E12" s="124">
        <v>752</v>
      </c>
      <c r="F12" s="147" t="str">
        <f>VLOOKUP(E12,VIP!$A$2:$O13159,2,0)</f>
        <v>DRBR280</v>
      </c>
      <c r="G12" s="134" t="str">
        <f>VLOOKUP(E12,'LISTADO ATM'!$A$2:$B$897,2,0)</f>
        <v xml:space="preserve">ATM UNP Las Carolinas (La Vega) </v>
      </c>
      <c r="H12" s="134" t="str">
        <f>VLOOKUP(E12,VIP!$A$2:$O18035,7,FALSE)</f>
        <v>Si</v>
      </c>
      <c r="I12" s="134" t="str">
        <f>VLOOKUP(E12,VIP!$A$2:$O10000,8,FALSE)</f>
        <v>Si</v>
      </c>
      <c r="J12" s="134" t="str">
        <f>VLOOKUP(E12,VIP!$A$2:$O9950,8,FALSE)</f>
        <v>Si</v>
      </c>
      <c r="K12" s="134" t="str">
        <f>VLOOKUP(E12,VIP!$A$2:$O13524,6,0)</f>
        <v>SI</v>
      </c>
      <c r="L12" s="125" t="s">
        <v>2421</v>
      </c>
      <c r="M12" s="135" t="s">
        <v>2448</v>
      </c>
      <c r="N12" s="135" t="s">
        <v>2455</v>
      </c>
      <c r="O12" s="134" t="s">
        <v>2687</v>
      </c>
      <c r="P12" s="146"/>
      <c r="Q12" s="145" t="s">
        <v>2421</v>
      </c>
    </row>
    <row r="13" spans="1:17" ht="18" x14ac:dyDescent="0.25">
      <c r="A13" s="134" t="str">
        <f>VLOOKUP(E13,'LISTADO ATM'!$A$2:$C$898,3,0)</f>
        <v>DISTRITO NACIONAL</v>
      </c>
      <c r="B13" s="129" t="s">
        <v>2672</v>
      </c>
      <c r="C13" s="136">
        <v>44333.42696759259</v>
      </c>
      <c r="D13" s="136" t="s">
        <v>2180</v>
      </c>
      <c r="E13" s="124">
        <v>517</v>
      </c>
      <c r="F13" s="148" t="str">
        <f>VLOOKUP(E13,VIP!$A$2:$O13160,2,0)</f>
        <v>DRBR517</v>
      </c>
      <c r="G13" s="134" t="str">
        <f>VLOOKUP(E13,'LISTADO ATM'!$A$2:$B$897,2,0)</f>
        <v xml:space="preserve">ATM Autobanco Oficina Sans Soucí </v>
      </c>
      <c r="H13" s="134" t="str">
        <f>VLOOKUP(E13,VIP!$A$2:$O18036,7,FALSE)</f>
        <v>Si</v>
      </c>
      <c r="I13" s="134" t="str">
        <f>VLOOKUP(E13,VIP!$A$2:$O10001,8,FALSE)</f>
        <v>Si</v>
      </c>
      <c r="J13" s="134" t="str">
        <f>VLOOKUP(E13,VIP!$A$2:$O9951,8,FALSE)</f>
        <v>Si</v>
      </c>
      <c r="K13" s="134" t="str">
        <f>VLOOKUP(E13,VIP!$A$2:$O13525,6,0)</f>
        <v>SI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46"/>
      <c r="Q13" s="145" t="s">
        <v>2219</v>
      </c>
    </row>
    <row r="14" spans="1:17" ht="18" x14ac:dyDescent="0.25">
      <c r="A14" s="134" t="str">
        <f>VLOOKUP(E14,'LISTADO ATM'!$A$2:$C$898,3,0)</f>
        <v>NORTE</v>
      </c>
      <c r="B14" s="129" t="s">
        <v>2673</v>
      </c>
      <c r="C14" s="136">
        <v>44333.425243055557</v>
      </c>
      <c r="D14" s="136" t="s">
        <v>2181</v>
      </c>
      <c r="E14" s="124">
        <v>482</v>
      </c>
      <c r="F14" s="148" t="str">
        <f>VLOOKUP(E14,VIP!$A$2:$O13161,2,0)</f>
        <v>DRBR482</v>
      </c>
      <c r="G14" s="134" t="str">
        <f>VLOOKUP(E14,'LISTADO ATM'!$A$2:$B$897,2,0)</f>
        <v xml:space="preserve">ATM Centro de Caja Plaza Lama (Santiago) </v>
      </c>
      <c r="H14" s="134" t="str">
        <f>VLOOKUP(E14,VIP!$A$2:$O18037,7,FALSE)</f>
        <v>Si</v>
      </c>
      <c r="I14" s="134" t="str">
        <f>VLOOKUP(E14,VIP!$A$2:$O10002,8,FALSE)</f>
        <v>Si</v>
      </c>
      <c r="J14" s="134" t="str">
        <f>VLOOKUP(E14,VIP!$A$2:$O9952,8,FALSE)</f>
        <v>Si</v>
      </c>
      <c r="K14" s="134" t="str">
        <f>VLOOKUP(E14,VIP!$A$2:$O13526,6,0)</f>
        <v>NO</v>
      </c>
      <c r="L14" s="125" t="s">
        <v>2219</v>
      </c>
      <c r="M14" s="135" t="s">
        <v>2448</v>
      </c>
      <c r="N14" s="135" t="s">
        <v>2455</v>
      </c>
      <c r="O14" s="134" t="s">
        <v>2687</v>
      </c>
      <c r="P14" s="146"/>
      <c r="Q14" s="145" t="s">
        <v>2219</v>
      </c>
    </row>
    <row r="15" spans="1:17" ht="18" x14ac:dyDescent="0.25">
      <c r="A15" s="134" t="str">
        <f>VLOOKUP(E15,'LISTADO ATM'!$A$2:$C$898,3,0)</f>
        <v>DISTRITO NACIONAL</v>
      </c>
      <c r="B15" s="129" t="s">
        <v>2674</v>
      </c>
      <c r="C15" s="136">
        <v>44333.424861111111</v>
      </c>
      <c r="D15" s="136" t="s">
        <v>2180</v>
      </c>
      <c r="E15" s="124">
        <v>232</v>
      </c>
      <c r="F15" s="148" t="str">
        <f>VLOOKUP(E15,VIP!$A$2:$O13162,2,0)</f>
        <v>DRBR232</v>
      </c>
      <c r="G15" s="134" t="str">
        <f>VLOOKUP(E15,'LISTADO ATM'!$A$2:$B$897,2,0)</f>
        <v xml:space="preserve">ATM S/M Nacional Charles de Gaulle </v>
      </c>
      <c r="H15" s="134" t="str">
        <f>VLOOKUP(E15,VIP!$A$2:$O18038,7,FALSE)</f>
        <v>Si</v>
      </c>
      <c r="I15" s="134" t="str">
        <f>VLOOKUP(E15,VIP!$A$2:$O10003,8,FALSE)</f>
        <v>Si</v>
      </c>
      <c r="J15" s="134" t="str">
        <f>VLOOKUP(E15,VIP!$A$2:$O9953,8,FALSE)</f>
        <v>Si</v>
      </c>
      <c r="K15" s="134" t="str">
        <f>VLOOKUP(E15,VIP!$A$2:$O13527,6,0)</f>
        <v>SI</v>
      </c>
      <c r="L15" s="125" t="s">
        <v>2219</v>
      </c>
      <c r="M15" s="135" t="s">
        <v>2448</v>
      </c>
      <c r="N15" s="135" t="s">
        <v>2455</v>
      </c>
      <c r="O15" s="134" t="s">
        <v>2457</v>
      </c>
      <c r="P15" s="146"/>
      <c r="Q15" s="145" t="s">
        <v>2219</v>
      </c>
    </row>
    <row r="16" spans="1:17" ht="18" x14ac:dyDescent="0.25">
      <c r="A16" s="134" t="str">
        <f>VLOOKUP(E16,'LISTADO ATM'!$A$2:$C$898,3,0)</f>
        <v>DISTRITO NACIONAL</v>
      </c>
      <c r="B16" s="129" t="s">
        <v>2675</v>
      </c>
      <c r="C16" s="136">
        <v>44333.424490740741</v>
      </c>
      <c r="D16" s="136" t="s">
        <v>2180</v>
      </c>
      <c r="E16" s="124">
        <v>225</v>
      </c>
      <c r="F16" s="148" t="str">
        <f>VLOOKUP(E16,VIP!$A$2:$O13163,2,0)</f>
        <v>DRBR225</v>
      </c>
      <c r="G16" s="134" t="str">
        <f>VLOOKUP(E16,'LISTADO ATM'!$A$2:$B$897,2,0)</f>
        <v xml:space="preserve">ATM S/M Nacional Arroyo Hondo </v>
      </c>
      <c r="H16" s="134" t="str">
        <f>VLOOKUP(E16,VIP!$A$2:$O18039,7,FALSE)</f>
        <v>Si</v>
      </c>
      <c r="I16" s="134" t="str">
        <f>VLOOKUP(E16,VIP!$A$2:$O10004,8,FALSE)</f>
        <v>Si</v>
      </c>
      <c r="J16" s="134" t="str">
        <f>VLOOKUP(E16,VIP!$A$2:$O9954,8,FALSE)</f>
        <v>Si</v>
      </c>
      <c r="K16" s="134" t="str">
        <f>VLOOKUP(E16,VIP!$A$2:$O13528,6,0)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46"/>
      <c r="Q16" s="145" t="s">
        <v>2219</v>
      </c>
    </row>
    <row r="17" spans="1:17" ht="18" x14ac:dyDescent="0.25">
      <c r="A17" s="134" t="str">
        <f>VLOOKUP(E17,'LISTADO ATM'!$A$2:$C$898,3,0)</f>
        <v>DISTRITO NACIONAL</v>
      </c>
      <c r="B17" s="129" t="s">
        <v>2676</v>
      </c>
      <c r="C17" s="136">
        <v>44333.424016203702</v>
      </c>
      <c r="D17" s="136" t="s">
        <v>2180</v>
      </c>
      <c r="E17" s="124">
        <v>115</v>
      </c>
      <c r="F17" s="148" t="str">
        <f>VLOOKUP(E17,VIP!$A$2:$O13164,2,0)</f>
        <v>DRBR115</v>
      </c>
      <c r="G17" s="134" t="str">
        <f>VLOOKUP(E17,'LISTADO ATM'!$A$2:$B$897,2,0)</f>
        <v xml:space="preserve">ATM Oficina Megacentro I </v>
      </c>
      <c r="H17" s="134" t="str">
        <f>VLOOKUP(E17,VIP!$A$2:$O18040,7,FALSE)</f>
        <v>Si</v>
      </c>
      <c r="I17" s="134" t="str">
        <f>VLOOKUP(E17,VIP!$A$2:$O10005,8,FALSE)</f>
        <v>Si</v>
      </c>
      <c r="J17" s="134" t="str">
        <f>VLOOKUP(E17,VIP!$A$2:$O9955,8,FALSE)</f>
        <v>Si</v>
      </c>
      <c r="K17" s="134" t="str">
        <f>VLOOKUP(E17,VIP!$A$2:$O13529,6,0)</f>
        <v>SI</v>
      </c>
      <c r="L17" s="125" t="s">
        <v>2219</v>
      </c>
      <c r="M17" s="135" t="s">
        <v>2448</v>
      </c>
      <c r="N17" s="135" t="s">
        <v>2455</v>
      </c>
      <c r="O17" s="134" t="s">
        <v>2457</v>
      </c>
      <c r="P17" s="146"/>
      <c r="Q17" s="145" t="s">
        <v>2219</v>
      </c>
    </row>
    <row r="18" spans="1:17" ht="18" x14ac:dyDescent="0.25">
      <c r="A18" s="134" t="str">
        <f>VLOOKUP(E18,'LISTADO ATM'!$A$2:$C$898,3,0)</f>
        <v>DISTRITO NACIONAL</v>
      </c>
      <c r="B18" s="129" t="s">
        <v>2677</v>
      </c>
      <c r="C18" s="136">
        <v>44333.423078703701</v>
      </c>
      <c r="D18" s="136" t="s">
        <v>2180</v>
      </c>
      <c r="E18" s="124">
        <v>473</v>
      </c>
      <c r="F18" s="148" t="str">
        <f>VLOOKUP(E18,VIP!$A$2:$O13165,2,0)</f>
        <v>DRBR473</v>
      </c>
      <c r="G18" s="134" t="str">
        <f>VLOOKUP(E18,'LISTADO ATM'!$A$2:$B$897,2,0)</f>
        <v xml:space="preserve">ATM Oficina Carrefour II </v>
      </c>
      <c r="H18" s="134" t="str">
        <f>VLOOKUP(E18,VIP!$A$2:$O18041,7,FALSE)</f>
        <v>Si</v>
      </c>
      <c r="I18" s="134" t="str">
        <f>VLOOKUP(E18,VIP!$A$2:$O10006,8,FALSE)</f>
        <v>Si</v>
      </c>
      <c r="J18" s="134" t="str">
        <f>VLOOKUP(E18,VIP!$A$2:$O9956,8,FALSE)</f>
        <v>Si</v>
      </c>
      <c r="K18" s="134" t="str">
        <f>VLOOKUP(E18,VIP!$A$2:$O13530,6,0)</f>
        <v>NO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46"/>
      <c r="Q18" s="145" t="s">
        <v>2219</v>
      </c>
    </row>
    <row r="19" spans="1:17" ht="18" x14ac:dyDescent="0.25">
      <c r="A19" s="134" t="str">
        <f>VLOOKUP(E19,'LISTADO ATM'!$A$2:$C$898,3,0)</f>
        <v>DISTRITO NACIONAL</v>
      </c>
      <c r="B19" s="129" t="s">
        <v>2678</v>
      </c>
      <c r="C19" s="136">
        <v>44333.422592592593</v>
      </c>
      <c r="D19" s="136" t="s">
        <v>2180</v>
      </c>
      <c r="E19" s="124">
        <v>237</v>
      </c>
      <c r="F19" s="148" t="str">
        <f>VLOOKUP(E19,VIP!$A$2:$O13166,2,0)</f>
        <v>DRBR237</v>
      </c>
      <c r="G19" s="134" t="str">
        <f>VLOOKUP(E19,'LISTADO ATM'!$A$2:$B$897,2,0)</f>
        <v xml:space="preserve">ATM UNP Plaza Vásquez </v>
      </c>
      <c r="H19" s="134" t="str">
        <f>VLOOKUP(E19,VIP!$A$2:$O18042,7,FALSE)</f>
        <v>Si</v>
      </c>
      <c r="I19" s="134" t="str">
        <f>VLOOKUP(E19,VIP!$A$2:$O10007,8,FALSE)</f>
        <v>Si</v>
      </c>
      <c r="J19" s="134" t="str">
        <f>VLOOKUP(E19,VIP!$A$2:$O9957,8,FALSE)</f>
        <v>Si</v>
      </c>
      <c r="K19" s="134" t="str">
        <f>VLOOKUP(E19,VIP!$A$2:$O13531,6,0)</f>
        <v>SI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46"/>
      <c r="Q19" s="145" t="s">
        <v>2219</v>
      </c>
    </row>
    <row r="20" spans="1:17" ht="18" x14ac:dyDescent="0.25">
      <c r="A20" s="134" t="str">
        <f>VLOOKUP(E20,'LISTADO ATM'!$A$2:$C$898,3,0)</f>
        <v>NORTE</v>
      </c>
      <c r="B20" s="129" t="s">
        <v>2679</v>
      </c>
      <c r="C20" s="136">
        <v>44333.417187500003</v>
      </c>
      <c r="D20" s="136" t="s">
        <v>2181</v>
      </c>
      <c r="E20" s="124">
        <v>105</v>
      </c>
      <c r="F20" s="148" t="str">
        <f>VLOOKUP(E20,VIP!$A$2:$O13167,2,0)</f>
        <v>DRBR105</v>
      </c>
      <c r="G20" s="134" t="str">
        <f>VLOOKUP(E20,'LISTADO ATM'!$A$2:$B$897,2,0)</f>
        <v xml:space="preserve">ATM Autobanco Estancia Nueva (Moca) </v>
      </c>
      <c r="H20" s="134" t="str">
        <f>VLOOKUP(E20,VIP!$A$2:$O18043,7,FALSE)</f>
        <v>Si</v>
      </c>
      <c r="I20" s="134" t="str">
        <f>VLOOKUP(E20,VIP!$A$2:$O10008,8,FALSE)</f>
        <v>Si</v>
      </c>
      <c r="J20" s="134" t="str">
        <f>VLOOKUP(E20,VIP!$A$2:$O9958,8,FALSE)</f>
        <v>Si</v>
      </c>
      <c r="K20" s="134" t="str">
        <f>VLOOKUP(E20,VIP!$A$2:$O13532,6,0)</f>
        <v>NO</v>
      </c>
      <c r="L20" s="125" t="s">
        <v>2219</v>
      </c>
      <c r="M20" s="135" t="s">
        <v>2448</v>
      </c>
      <c r="N20" s="135" t="s">
        <v>2455</v>
      </c>
      <c r="O20" s="134" t="s">
        <v>2687</v>
      </c>
      <c r="P20" s="146"/>
      <c r="Q20" s="145" t="s">
        <v>2219</v>
      </c>
    </row>
    <row r="21" spans="1:17" ht="18" x14ac:dyDescent="0.25">
      <c r="A21" s="134" t="str">
        <f>VLOOKUP(E21,'LISTADO ATM'!$A$2:$C$898,3,0)</f>
        <v>DISTRITO NACIONAL</v>
      </c>
      <c r="B21" s="129" t="s">
        <v>2680</v>
      </c>
      <c r="C21" s="136">
        <v>44333.416319444441</v>
      </c>
      <c r="D21" s="136" t="s">
        <v>2180</v>
      </c>
      <c r="E21" s="124">
        <v>904</v>
      </c>
      <c r="F21" s="148" t="str">
        <f>VLOOKUP(E21,VIP!$A$2:$O13168,2,0)</f>
        <v>DRBR24B</v>
      </c>
      <c r="G21" s="134" t="str">
        <f>VLOOKUP(E21,'LISTADO ATM'!$A$2:$B$897,2,0)</f>
        <v xml:space="preserve">ATM Oficina Multicentro La Sirena Churchill </v>
      </c>
      <c r="H21" s="134" t="str">
        <f>VLOOKUP(E21,VIP!$A$2:$O18044,7,FALSE)</f>
        <v>Si</v>
      </c>
      <c r="I21" s="134" t="str">
        <f>VLOOKUP(E21,VIP!$A$2:$O10009,8,FALSE)</f>
        <v>Si</v>
      </c>
      <c r="J21" s="134" t="str">
        <f>VLOOKUP(E21,VIP!$A$2:$O9959,8,FALSE)</f>
        <v>Si</v>
      </c>
      <c r="K21" s="134" t="str">
        <f>VLOOKUP(E21,VIP!$A$2:$O13533,6,0)</f>
        <v>SI</v>
      </c>
      <c r="L21" s="125" t="s">
        <v>2470</v>
      </c>
      <c r="M21" s="135" t="s">
        <v>2448</v>
      </c>
      <c r="N21" s="135" t="s">
        <v>2455</v>
      </c>
      <c r="O21" s="134" t="s">
        <v>2457</v>
      </c>
      <c r="P21" s="146"/>
      <c r="Q21" s="145" t="s">
        <v>2470</v>
      </c>
    </row>
    <row r="22" spans="1:17" ht="18" x14ac:dyDescent="0.25">
      <c r="A22" s="134" t="str">
        <f>VLOOKUP(E22,'LISTADO ATM'!$A$2:$C$898,3,0)</f>
        <v>DISTRITO NACIONAL</v>
      </c>
      <c r="B22" s="129" t="s">
        <v>2681</v>
      </c>
      <c r="C22" s="136">
        <v>44333.409259259257</v>
      </c>
      <c r="D22" s="136" t="s">
        <v>2180</v>
      </c>
      <c r="E22" s="124">
        <v>973</v>
      </c>
      <c r="F22" s="148" t="str">
        <f>VLOOKUP(E22,VIP!$A$2:$O13169,2,0)</f>
        <v>DRBR912</v>
      </c>
      <c r="G22" s="134" t="str">
        <f>VLOOKUP(E22,'LISTADO ATM'!$A$2:$B$897,2,0)</f>
        <v xml:space="preserve">ATM Oficina Sabana de la Mar </v>
      </c>
      <c r="H22" s="134" t="str">
        <f>VLOOKUP(E22,VIP!$A$2:$O18045,7,FALSE)</f>
        <v>Si</v>
      </c>
      <c r="I22" s="134" t="str">
        <f>VLOOKUP(E22,VIP!$A$2:$O10010,8,FALSE)</f>
        <v>Si</v>
      </c>
      <c r="J22" s="134" t="str">
        <f>VLOOKUP(E22,VIP!$A$2:$O9960,8,FALSE)</f>
        <v>Si</v>
      </c>
      <c r="K22" s="134" t="str">
        <f>VLOOKUP(E22,VIP!$A$2:$O13534,6,0)</f>
        <v>NO</v>
      </c>
      <c r="L22" s="125" t="s">
        <v>2421</v>
      </c>
      <c r="M22" s="135" t="s">
        <v>2448</v>
      </c>
      <c r="N22" s="135" t="s">
        <v>2455</v>
      </c>
      <c r="O22" s="134" t="s">
        <v>2457</v>
      </c>
      <c r="P22" s="146"/>
      <c r="Q22" s="145" t="s">
        <v>2421</v>
      </c>
    </row>
    <row r="23" spans="1:17" ht="18" x14ac:dyDescent="0.25">
      <c r="A23" s="134" t="str">
        <f>VLOOKUP(E23,'LISTADO ATM'!$A$2:$C$898,3,0)</f>
        <v>DISTRITO NACIONAL</v>
      </c>
      <c r="B23" s="129" t="s">
        <v>2682</v>
      </c>
      <c r="C23" s="136">
        <v>44333.3675</v>
      </c>
      <c r="D23" s="136" t="s">
        <v>2451</v>
      </c>
      <c r="E23" s="124">
        <v>20</v>
      </c>
      <c r="F23" s="148" t="str">
        <f>VLOOKUP(E23,VIP!$A$2:$O13170,2,0)</f>
        <v>DRBR049</v>
      </c>
      <c r="G23" s="134" t="str">
        <f>VLOOKUP(E23,'LISTADO ATM'!$A$2:$B$897,2,0)</f>
        <v>ATM S/M Aprezio Las Palmas</v>
      </c>
      <c r="H23" s="134" t="str">
        <f>VLOOKUP(E23,VIP!$A$2:$O18046,7,FALSE)</f>
        <v>Si</v>
      </c>
      <c r="I23" s="134" t="str">
        <f>VLOOKUP(E23,VIP!$A$2:$O10011,8,FALSE)</f>
        <v>Si</v>
      </c>
      <c r="J23" s="134" t="str">
        <f>VLOOKUP(E23,VIP!$A$2:$O9961,8,FALSE)</f>
        <v>Si</v>
      </c>
      <c r="K23" s="134" t="str">
        <f>VLOOKUP(E23,VIP!$A$2:$O13535,6,0)</f>
        <v>NO</v>
      </c>
      <c r="L23" s="125" t="s">
        <v>2418</v>
      </c>
      <c r="M23" s="135" t="s">
        <v>2448</v>
      </c>
      <c r="N23" s="135" t="s">
        <v>2455</v>
      </c>
      <c r="O23" s="134" t="s">
        <v>2456</v>
      </c>
      <c r="P23" s="146"/>
      <c r="Q23" s="145" t="s">
        <v>2418</v>
      </c>
    </row>
    <row r="24" spans="1:17" ht="18" x14ac:dyDescent="0.25">
      <c r="A24" s="134" t="str">
        <f>VLOOKUP(E24,'LISTADO ATM'!$A$2:$C$898,3,0)</f>
        <v>NORTE</v>
      </c>
      <c r="B24" s="129" t="s">
        <v>2683</v>
      </c>
      <c r="C24" s="136">
        <v>44333.365555555552</v>
      </c>
      <c r="D24" s="136" t="s">
        <v>2474</v>
      </c>
      <c r="E24" s="124">
        <v>712</v>
      </c>
      <c r="F24" s="148" t="str">
        <f>VLOOKUP(E24,VIP!$A$2:$O13171,2,0)</f>
        <v>DRBR128</v>
      </c>
      <c r="G24" s="134" t="str">
        <f>VLOOKUP(E24,'LISTADO ATM'!$A$2:$B$897,2,0)</f>
        <v xml:space="preserve">ATM Oficina Imbert </v>
      </c>
      <c r="H24" s="134" t="str">
        <f>VLOOKUP(E24,VIP!$A$2:$O18047,7,FALSE)</f>
        <v>Si</v>
      </c>
      <c r="I24" s="134" t="str">
        <f>VLOOKUP(E24,VIP!$A$2:$O10012,8,FALSE)</f>
        <v>Si</v>
      </c>
      <c r="J24" s="134" t="str">
        <f>VLOOKUP(E24,VIP!$A$2:$O9962,8,FALSE)</f>
        <v>Si</v>
      </c>
      <c r="K24" s="134" t="str">
        <f>VLOOKUP(E24,VIP!$A$2:$O13536,6,0)</f>
        <v>SI</v>
      </c>
      <c r="L24" s="125" t="s">
        <v>2418</v>
      </c>
      <c r="M24" s="135" t="s">
        <v>2448</v>
      </c>
      <c r="N24" s="135" t="s">
        <v>2455</v>
      </c>
      <c r="O24" s="134" t="s">
        <v>2663</v>
      </c>
      <c r="P24" s="146"/>
      <c r="Q24" s="145" t="s">
        <v>2418</v>
      </c>
    </row>
    <row r="25" spans="1:17" ht="18" x14ac:dyDescent="0.25">
      <c r="A25" s="134" t="str">
        <f>VLOOKUP(E25,'LISTADO ATM'!$A$2:$C$898,3,0)</f>
        <v>NORTE</v>
      </c>
      <c r="B25" s="129" t="s">
        <v>2684</v>
      </c>
      <c r="C25" s="136">
        <v>44333.364027777781</v>
      </c>
      <c r="D25" s="136" t="s">
        <v>2181</v>
      </c>
      <c r="E25" s="124">
        <v>291</v>
      </c>
      <c r="F25" s="148" t="str">
        <f>VLOOKUP(E25,VIP!$A$2:$O13172,2,0)</f>
        <v>DRBR291</v>
      </c>
      <c r="G25" s="134" t="str">
        <f>VLOOKUP(E25,'LISTADO ATM'!$A$2:$B$897,2,0)</f>
        <v xml:space="preserve">ATM S/M Jumbo Las Colinas </v>
      </c>
      <c r="H25" s="134" t="str">
        <f>VLOOKUP(E25,VIP!$A$2:$O18048,7,FALSE)</f>
        <v>Si</v>
      </c>
      <c r="I25" s="134" t="str">
        <f>VLOOKUP(E25,VIP!$A$2:$O10013,8,FALSE)</f>
        <v>Si</v>
      </c>
      <c r="J25" s="134" t="str">
        <f>VLOOKUP(E25,VIP!$A$2:$O9963,8,FALSE)</f>
        <v>Si</v>
      </c>
      <c r="K25" s="134" t="str">
        <f>VLOOKUP(E25,VIP!$A$2:$O13537,6,0)</f>
        <v>NO</v>
      </c>
      <c r="L25" s="125" t="s">
        <v>2470</v>
      </c>
      <c r="M25" s="135" t="s">
        <v>2448</v>
      </c>
      <c r="N25" s="135" t="s">
        <v>2455</v>
      </c>
      <c r="O25" s="134" t="s">
        <v>2687</v>
      </c>
      <c r="P25" s="146"/>
      <c r="Q25" s="145" t="s">
        <v>2470</v>
      </c>
    </row>
    <row r="26" spans="1:17" ht="18" x14ac:dyDescent="0.25">
      <c r="A26" s="134" t="str">
        <f>VLOOKUP(E26,'LISTADO ATM'!$A$2:$C$898,3,0)</f>
        <v>NORTE</v>
      </c>
      <c r="B26" s="129" t="s">
        <v>2685</v>
      </c>
      <c r="C26" s="136">
        <v>44333.363379629627</v>
      </c>
      <c r="D26" s="136" t="s">
        <v>2181</v>
      </c>
      <c r="E26" s="124">
        <v>882</v>
      </c>
      <c r="F26" s="148" t="str">
        <f>VLOOKUP(E26,VIP!$A$2:$O13173,2,0)</f>
        <v>DRBR882</v>
      </c>
      <c r="G26" s="134" t="str">
        <f>VLOOKUP(E26,'LISTADO ATM'!$A$2:$B$897,2,0)</f>
        <v xml:space="preserve">ATM Oficina Moca II </v>
      </c>
      <c r="H26" s="134" t="str">
        <f>VLOOKUP(E26,VIP!$A$2:$O18049,7,FALSE)</f>
        <v>Si</v>
      </c>
      <c r="I26" s="134" t="str">
        <f>VLOOKUP(E26,VIP!$A$2:$O10014,8,FALSE)</f>
        <v>Si</v>
      </c>
      <c r="J26" s="134" t="str">
        <f>VLOOKUP(E26,VIP!$A$2:$O9964,8,FALSE)</f>
        <v>Si</v>
      </c>
      <c r="K26" s="134" t="str">
        <f>VLOOKUP(E26,VIP!$A$2:$O13538,6,0)</f>
        <v>SI</v>
      </c>
      <c r="L26" s="125" t="s">
        <v>2470</v>
      </c>
      <c r="M26" s="135" t="s">
        <v>2448</v>
      </c>
      <c r="N26" s="135" t="s">
        <v>2455</v>
      </c>
      <c r="O26" s="134" t="s">
        <v>2687</v>
      </c>
      <c r="P26" s="146"/>
      <c r="Q26" s="145" t="s">
        <v>2470</v>
      </c>
    </row>
    <row r="27" spans="1:17" ht="18" x14ac:dyDescent="0.25">
      <c r="A27" s="134" t="str">
        <f>VLOOKUP(E27,'LISTADO ATM'!$A$2:$C$898,3,0)</f>
        <v>DISTRITO NACIONAL</v>
      </c>
      <c r="B27" s="129" t="s">
        <v>2686</v>
      </c>
      <c r="C27" s="136">
        <v>44333.341307870367</v>
      </c>
      <c r="D27" s="136" t="s">
        <v>2180</v>
      </c>
      <c r="E27" s="124">
        <v>835</v>
      </c>
      <c r="F27" s="148" t="str">
        <f>VLOOKUP(E27,VIP!$A$2:$O13174,2,0)</f>
        <v>DRBR835</v>
      </c>
      <c r="G27" s="134" t="str">
        <f>VLOOKUP(E27,'LISTADO ATM'!$A$2:$B$897,2,0)</f>
        <v xml:space="preserve">ATM UNP Megacentro </v>
      </c>
      <c r="H27" s="134" t="str">
        <f>VLOOKUP(E27,VIP!$A$2:$O18050,7,FALSE)</f>
        <v>Si</v>
      </c>
      <c r="I27" s="134" t="str">
        <f>VLOOKUP(E27,VIP!$A$2:$O10015,8,FALSE)</f>
        <v>Si</v>
      </c>
      <c r="J27" s="134" t="str">
        <f>VLOOKUP(E27,VIP!$A$2:$O9965,8,FALSE)</f>
        <v>Si</v>
      </c>
      <c r="K27" s="134" t="str">
        <f>VLOOKUP(E27,VIP!$A$2:$O13539,6,0)</f>
        <v>SI</v>
      </c>
      <c r="L27" s="125" t="s">
        <v>2470</v>
      </c>
      <c r="M27" s="135" t="s">
        <v>2448</v>
      </c>
      <c r="N27" s="135" t="s">
        <v>2455</v>
      </c>
      <c r="O27" s="134" t="s">
        <v>2457</v>
      </c>
      <c r="P27" s="146"/>
      <c r="Q27" s="145" t="s">
        <v>2470</v>
      </c>
    </row>
    <row r="28" spans="1:17" ht="18" x14ac:dyDescent="0.25">
      <c r="A28" s="134" t="str">
        <f>VLOOKUP(E28,'LISTADO ATM'!$A$2:$C$898,3,0)</f>
        <v>DISTRITO NACIONAL</v>
      </c>
      <c r="B28" s="129">
        <v>3335888266</v>
      </c>
      <c r="C28" s="136">
        <v>44333.333958333336</v>
      </c>
      <c r="D28" s="136" t="s">
        <v>2180</v>
      </c>
      <c r="E28" s="124">
        <v>642</v>
      </c>
      <c r="F28" s="148" t="str">
        <f>VLOOKUP(E28,VIP!$A$2:$O13145,2,0)</f>
        <v>DRBR24O</v>
      </c>
      <c r="G28" s="134" t="str">
        <f>VLOOKUP(E28,'LISTADO ATM'!$A$2:$B$897,2,0)</f>
        <v xml:space="preserve">ATM OMSA Sto. Dgo. </v>
      </c>
      <c r="H28" s="134" t="str">
        <f>VLOOKUP(E28,VIP!$A$2:$O18021,7,FALSE)</f>
        <v>Si</v>
      </c>
      <c r="I28" s="134" t="str">
        <f>VLOOKUP(E28,VIP!$A$2:$O9986,8,FALSE)</f>
        <v>Si</v>
      </c>
      <c r="J28" s="134" t="str">
        <f>VLOOKUP(E28,VIP!$A$2:$O9936,8,FALSE)</f>
        <v>Si</v>
      </c>
      <c r="K28" s="134" t="str">
        <f>VLOOKUP(E28,VIP!$A$2:$O13510,6,0)</f>
        <v>NO</v>
      </c>
      <c r="L28" s="125" t="s">
        <v>2219</v>
      </c>
      <c r="M28" s="135" t="s">
        <v>2448</v>
      </c>
      <c r="N28" s="135" t="s">
        <v>2455</v>
      </c>
      <c r="O28" s="134" t="s">
        <v>2457</v>
      </c>
      <c r="P28" s="146"/>
      <c r="Q28" s="145" t="s">
        <v>2219</v>
      </c>
    </row>
    <row r="29" spans="1:17" ht="18" x14ac:dyDescent="0.25">
      <c r="A29" s="134" t="str">
        <f>VLOOKUP(E29,'LISTADO ATM'!$A$2:$C$898,3,0)</f>
        <v>ESTE</v>
      </c>
      <c r="B29" s="129" t="s">
        <v>2657</v>
      </c>
      <c r="C29" s="136">
        <v>44333.333229166667</v>
      </c>
      <c r="D29" s="136" t="s">
        <v>2180</v>
      </c>
      <c r="E29" s="124">
        <v>480</v>
      </c>
      <c r="F29" s="148" t="str">
        <f>VLOOKUP(E29,VIP!$A$2:$O13146,2,0)</f>
        <v>DRBR480</v>
      </c>
      <c r="G29" s="134" t="str">
        <f>VLOOKUP(E29,'LISTADO ATM'!$A$2:$B$897,2,0)</f>
        <v>ATM UNP Farmaconal Higuey</v>
      </c>
      <c r="H29" s="134" t="str">
        <f>VLOOKUP(E29,VIP!$A$2:$O18022,7,FALSE)</f>
        <v>N/A</v>
      </c>
      <c r="I29" s="134" t="str">
        <f>VLOOKUP(E29,VIP!$A$2:$O9987,8,FALSE)</f>
        <v>N/A</v>
      </c>
      <c r="J29" s="134" t="str">
        <f>VLOOKUP(E29,VIP!$A$2:$O9937,8,FALSE)</f>
        <v>N/A</v>
      </c>
      <c r="K29" s="134" t="str">
        <f>VLOOKUP(E29,VIP!$A$2:$O13511,6,0)</f>
        <v>N/A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46"/>
      <c r="Q29" s="145" t="s">
        <v>2219</v>
      </c>
    </row>
    <row r="30" spans="1:17" ht="18" x14ac:dyDescent="0.25">
      <c r="A30" s="134" t="str">
        <f>VLOOKUP(E30,'LISTADO ATM'!$A$2:$C$898,3,0)</f>
        <v>DISTRITO NACIONAL</v>
      </c>
      <c r="B30" s="129" t="s">
        <v>2658</v>
      </c>
      <c r="C30" s="136">
        <v>44333.332430555558</v>
      </c>
      <c r="D30" s="136" t="s">
        <v>2180</v>
      </c>
      <c r="E30" s="124">
        <v>162</v>
      </c>
      <c r="F30" s="149" t="str">
        <f>VLOOKUP(E30,VIP!$A$2:$O13147,2,0)</f>
        <v>DRBR162</v>
      </c>
      <c r="G30" s="134" t="str">
        <f>VLOOKUP(E30,'LISTADO ATM'!$A$2:$B$897,2,0)</f>
        <v xml:space="preserve">ATM Oficina Tiradentes I </v>
      </c>
      <c r="H30" s="134" t="str">
        <f>VLOOKUP(E30,VIP!$A$2:$O18023,7,FALSE)</f>
        <v>Si</v>
      </c>
      <c r="I30" s="134" t="str">
        <f>VLOOKUP(E30,VIP!$A$2:$O9988,8,FALSE)</f>
        <v>Si</v>
      </c>
      <c r="J30" s="134" t="str">
        <f>VLOOKUP(E30,VIP!$A$2:$O9938,8,FALSE)</f>
        <v>Si</v>
      </c>
      <c r="K30" s="134" t="str">
        <f>VLOOKUP(E30,VIP!$A$2:$O13512,6,0)</f>
        <v>NO</v>
      </c>
      <c r="L30" s="125" t="s">
        <v>2219</v>
      </c>
      <c r="M30" s="135" t="s">
        <v>2448</v>
      </c>
      <c r="N30" s="135" t="s">
        <v>2455</v>
      </c>
      <c r="O30" s="134" t="s">
        <v>2457</v>
      </c>
      <c r="P30" s="146"/>
      <c r="Q30" s="145" t="s">
        <v>2219</v>
      </c>
    </row>
    <row r="31" spans="1:17" ht="18" x14ac:dyDescent="0.25">
      <c r="A31" s="134" t="str">
        <f>VLOOKUP(E31,'LISTADO ATM'!$A$2:$C$898,3,0)</f>
        <v>DISTRITO NACIONAL</v>
      </c>
      <c r="B31" s="129" t="s">
        <v>2659</v>
      </c>
      <c r="C31" s="136">
        <v>44333.33016203704</v>
      </c>
      <c r="D31" s="136" t="s">
        <v>2180</v>
      </c>
      <c r="E31" s="124">
        <v>685</v>
      </c>
      <c r="F31" s="149" t="str">
        <f>VLOOKUP(E31,VIP!$A$2:$O13148,2,0)</f>
        <v>DRBR685</v>
      </c>
      <c r="G31" s="134" t="str">
        <f>VLOOKUP(E31,'LISTADO ATM'!$A$2:$B$897,2,0)</f>
        <v>ATM Autoservicio UASD</v>
      </c>
      <c r="H31" s="134" t="str">
        <f>VLOOKUP(E31,VIP!$A$2:$O18024,7,FALSE)</f>
        <v>NO</v>
      </c>
      <c r="I31" s="134" t="str">
        <f>VLOOKUP(E31,VIP!$A$2:$O9989,8,FALSE)</f>
        <v>SI</v>
      </c>
      <c r="J31" s="134" t="str">
        <f>VLOOKUP(E31,VIP!$A$2:$O9939,8,FALSE)</f>
        <v>SI</v>
      </c>
      <c r="K31" s="134" t="str">
        <f>VLOOKUP(E31,VIP!$A$2:$O13513,6,0)</f>
        <v>NO</v>
      </c>
      <c r="L31" s="125" t="s">
        <v>2219</v>
      </c>
      <c r="M31" s="135" t="s">
        <v>2448</v>
      </c>
      <c r="N31" s="135" t="s">
        <v>2455</v>
      </c>
      <c r="O31" s="134" t="s">
        <v>2457</v>
      </c>
      <c r="P31" s="146"/>
      <c r="Q31" s="145" t="s">
        <v>2219</v>
      </c>
    </row>
    <row r="32" spans="1:17" ht="18" x14ac:dyDescent="0.25">
      <c r="A32" s="134" t="str">
        <f>VLOOKUP(E32,'LISTADO ATM'!$A$2:$C$898,3,0)</f>
        <v>NORTE</v>
      </c>
      <c r="B32" s="129" t="s">
        <v>2660</v>
      </c>
      <c r="C32" s="136">
        <v>44333.320590277777</v>
      </c>
      <c r="D32" s="136" t="s">
        <v>2474</v>
      </c>
      <c r="E32" s="124">
        <v>749</v>
      </c>
      <c r="F32" s="149" t="str">
        <f>VLOOKUP(E32,VIP!$A$2:$O13149,2,0)</f>
        <v>DRBR251</v>
      </c>
      <c r="G32" s="134" t="str">
        <f>VLOOKUP(E32,'LISTADO ATM'!$A$2:$B$897,2,0)</f>
        <v xml:space="preserve">ATM Oficina Yaque </v>
      </c>
      <c r="H32" s="134" t="str">
        <f>VLOOKUP(E32,VIP!$A$2:$O18025,7,FALSE)</f>
        <v>Si</v>
      </c>
      <c r="I32" s="134" t="str">
        <f>VLOOKUP(E32,VIP!$A$2:$O9990,8,FALSE)</f>
        <v>Si</v>
      </c>
      <c r="J32" s="134" t="str">
        <f>VLOOKUP(E32,VIP!$A$2:$O9940,8,FALSE)</f>
        <v>Si</v>
      </c>
      <c r="K32" s="134" t="str">
        <f>VLOOKUP(E32,VIP!$A$2:$O13514,6,0)</f>
        <v>NO</v>
      </c>
      <c r="L32" s="125" t="s">
        <v>2444</v>
      </c>
      <c r="M32" s="135" t="s">
        <v>2448</v>
      </c>
      <c r="N32" s="135" t="s">
        <v>2455</v>
      </c>
      <c r="O32" s="134" t="s">
        <v>2663</v>
      </c>
      <c r="P32" s="146"/>
      <c r="Q32" s="145" t="s">
        <v>2444</v>
      </c>
    </row>
    <row r="33" spans="1:17" ht="18" x14ac:dyDescent="0.25">
      <c r="A33" s="134" t="str">
        <f>VLOOKUP(E33,'LISTADO ATM'!$A$2:$C$898,3,0)</f>
        <v>DISTRITO NACIONAL</v>
      </c>
      <c r="B33" s="129" t="s">
        <v>2661</v>
      </c>
      <c r="C33" s="136">
        <v>44333.296215277776</v>
      </c>
      <c r="D33" s="136" t="s">
        <v>2180</v>
      </c>
      <c r="E33" s="124">
        <v>437</v>
      </c>
      <c r="F33" s="149" t="str">
        <f>VLOOKUP(E33,VIP!$A$2:$O13150,2,0)</f>
        <v>DRBR437</v>
      </c>
      <c r="G33" s="134" t="str">
        <f>VLOOKUP(E33,'LISTADO ATM'!$A$2:$B$897,2,0)</f>
        <v xml:space="preserve">ATM Autobanco Torre III </v>
      </c>
      <c r="H33" s="134" t="str">
        <f>VLOOKUP(E33,VIP!$A$2:$O18026,7,FALSE)</f>
        <v>Si</v>
      </c>
      <c r="I33" s="134" t="str">
        <f>VLOOKUP(E33,VIP!$A$2:$O9991,8,FALSE)</f>
        <v>Si</v>
      </c>
      <c r="J33" s="134" t="str">
        <f>VLOOKUP(E33,VIP!$A$2:$O9941,8,FALSE)</f>
        <v>Si</v>
      </c>
      <c r="K33" s="134" t="str">
        <f>VLOOKUP(E33,VIP!$A$2:$O13515,6,0)</f>
        <v>SI</v>
      </c>
      <c r="L33" s="125" t="s">
        <v>2418</v>
      </c>
      <c r="M33" s="135" t="s">
        <v>2448</v>
      </c>
      <c r="N33" s="135" t="s">
        <v>2565</v>
      </c>
      <c r="O33" s="134" t="s">
        <v>2457</v>
      </c>
      <c r="P33" s="146"/>
      <c r="Q33" s="145" t="s">
        <v>2418</v>
      </c>
    </row>
    <row r="34" spans="1:17" ht="18" x14ac:dyDescent="0.25">
      <c r="A34" s="134" t="str">
        <f>VLOOKUP(E34,'LISTADO ATM'!$A$2:$C$898,3,0)</f>
        <v>SUR</v>
      </c>
      <c r="B34" s="129" t="s">
        <v>2662</v>
      </c>
      <c r="C34" s="136">
        <v>44333.187719907408</v>
      </c>
      <c r="D34" s="136" t="s">
        <v>2180</v>
      </c>
      <c r="E34" s="124">
        <v>890</v>
      </c>
      <c r="F34" s="149" t="str">
        <f>VLOOKUP(E34,VIP!$A$2:$O13151,2,0)</f>
        <v>DRBR890</v>
      </c>
      <c r="G34" s="134" t="str">
        <f>VLOOKUP(E34,'LISTADO ATM'!$A$2:$B$897,2,0)</f>
        <v xml:space="preserve">ATM Escuela Penitenciaria (San Cristóbal) </v>
      </c>
      <c r="H34" s="134" t="str">
        <f>VLOOKUP(E34,VIP!$A$2:$O18027,7,FALSE)</f>
        <v>Si</v>
      </c>
      <c r="I34" s="134" t="str">
        <f>VLOOKUP(E34,VIP!$A$2:$O9992,8,FALSE)</f>
        <v>Si</v>
      </c>
      <c r="J34" s="134" t="str">
        <f>VLOOKUP(E34,VIP!$A$2:$O9942,8,FALSE)</f>
        <v>Si</v>
      </c>
      <c r="K34" s="134" t="str">
        <f>VLOOKUP(E34,VIP!$A$2:$O13516,6,0)</f>
        <v>NO</v>
      </c>
      <c r="L34" s="125" t="s">
        <v>2245</v>
      </c>
      <c r="M34" s="135" t="s">
        <v>2448</v>
      </c>
      <c r="N34" s="135" t="s">
        <v>2565</v>
      </c>
      <c r="O34" s="134" t="s">
        <v>2457</v>
      </c>
      <c r="P34" s="146"/>
      <c r="Q34" s="145" t="s">
        <v>2245</v>
      </c>
    </row>
    <row r="35" spans="1:17" ht="18" x14ac:dyDescent="0.25">
      <c r="A35" s="134" t="str">
        <f>VLOOKUP(E35,'LISTADO ATM'!$A$2:$C$898,3,0)</f>
        <v>NORTE</v>
      </c>
      <c r="B35" s="129" t="s">
        <v>2644</v>
      </c>
      <c r="C35" s="136">
        <v>44333.051192129627</v>
      </c>
      <c r="D35" s="136" t="s">
        <v>2474</v>
      </c>
      <c r="E35" s="124">
        <v>411</v>
      </c>
      <c r="F35" s="149" t="str">
        <f>VLOOKUP(E35,VIP!$A$2:$O13144,2,0)</f>
        <v>DRBR411</v>
      </c>
      <c r="G35" s="134" t="str">
        <f>VLOOKUP(E35,'LISTADO ATM'!$A$2:$B$897,2,0)</f>
        <v xml:space="preserve">ATM UNP Piedra Blanca </v>
      </c>
      <c r="H35" s="134" t="str">
        <f>VLOOKUP(E35,VIP!$A$2:$O18020,7,FALSE)</f>
        <v>Si</v>
      </c>
      <c r="I35" s="134" t="str">
        <f>VLOOKUP(E35,VIP!$A$2:$O9985,8,FALSE)</f>
        <v>Si</v>
      </c>
      <c r="J35" s="134" t="str">
        <f>VLOOKUP(E35,VIP!$A$2:$O9935,8,FALSE)</f>
        <v>Si</v>
      </c>
      <c r="K35" s="134" t="str">
        <f>VLOOKUP(E35,VIP!$A$2:$O13509,6,0)</f>
        <v>NO</v>
      </c>
      <c r="L35" s="125" t="s">
        <v>2444</v>
      </c>
      <c r="M35" s="135" t="s">
        <v>2448</v>
      </c>
      <c r="N35" s="135" t="s">
        <v>2455</v>
      </c>
      <c r="O35" s="134" t="s">
        <v>2475</v>
      </c>
      <c r="P35" s="146"/>
      <c r="Q35" s="145" t="s">
        <v>2444</v>
      </c>
    </row>
    <row r="36" spans="1:17" ht="18" x14ac:dyDescent="0.25">
      <c r="A36" s="134" t="str">
        <f>VLOOKUP(E36,'LISTADO ATM'!$A$2:$C$898,3,0)</f>
        <v>ESTE</v>
      </c>
      <c r="B36" s="129" t="s">
        <v>2645</v>
      </c>
      <c r="C36" s="136">
        <v>44333.049988425926</v>
      </c>
      <c r="D36" s="136" t="s">
        <v>2451</v>
      </c>
      <c r="E36" s="124">
        <v>366</v>
      </c>
      <c r="F36" s="149" t="str">
        <f>VLOOKUP(E36,VIP!$A$2:$O13145,2,0)</f>
        <v>DRBR366</v>
      </c>
      <c r="G36" s="134" t="str">
        <f>VLOOKUP(E36,'LISTADO ATM'!$A$2:$B$897,2,0)</f>
        <v>ATM Oficina Boulevard (Higuey) II</v>
      </c>
      <c r="H36" s="134" t="str">
        <f>VLOOKUP(E36,VIP!$A$2:$O18021,7,FALSE)</f>
        <v>N/A</v>
      </c>
      <c r="I36" s="134" t="str">
        <f>VLOOKUP(E36,VIP!$A$2:$O9986,8,FALSE)</f>
        <v>N/A</v>
      </c>
      <c r="J36" s="134" t="str">
        <f>VLOOKUP(E36,VIP!$A$2:$O9936,8,FALSE)</f>
        <v>N/A</v>
      </c>
      <c r="K36" s="134" t="str">
        <f>VLOOKUP(E36,VIP!$A$2:$O13510,6,0)</f>
        <v>N/A</v>
      </c>
      <c r="L36" s="125" t="s">
        <v>2444</v>
      </c>
      <c r="M36" s="135" t="s">
        <v>2448</v>
      </c>
      <c r="N36" s="135" t="s">
        <v>2455</v>
      </c>
      <c r="O36" s="134" t="s">
        <v>2456</v>
      </c>
      <c r="P36" s="146"/>
      <c r="Q36" s="145" t="s">
        <v>2444</v>
      </c>
    </row>
    <row r="37" spans="1:17" ht="18" x14ac:dyDescent="0.25">
      <c r="A37" s="134" t="str">
        <f>VLOOKUP(E37,'LISTADO ATM'!$A$2:$C$898,3,0)</f>
        <v>SUR</v>
      </c>
      <c r="B37" s="129" t="s">
        <v>2646</v>
      </c>
      <c r="C37" s="136">
        <v>44333.04755787037</v>
      </c>
      <c r="D37" s="136" t="s">
        <v>2451</v>
      </c>
      <c r="E37" s="124">
        <v>995</v>
      </c>
      <c r="F37" s="149" t="str">
        <f>VLOOKUP(E37,VIP!$A$2:$O13146,2,0)</f>
        <v>DRBR545</v>
      </c>
      <c r="G37" s="134" t="str">
        <f>VLOOKUP(E37,'LISTADO ATM'!$A$2:$B$897,2,0)</f>
        <v xml:space="preserve">ATM Oficina San Cristobal III (Lobby) </v>
      </c>
      <c r="H37" s="134" t="str">
        <f>VLOOKUP(E37,VIP!$A$2:$O18022,7,FALSE)</f>
        <v>Si</v>
      </c>
      <c r="I37" s="134" t="str">
        <f>VLOOKUP(E37,VIP!$A$2:$O9987,8,FALSE)</f>
        <v>No</v>
      </c>
      <c r="J37" s="134" t="str">
        <f>VLOOKUP(E37,VIP!$A$2:$O9937,8,FALSE)</f>
        <v>No</v>
      </c>
      <c r="K37" s="134" t="str">
        <f>VLOOKUP(E37,VIP!$A$2:$O13511,6,0)</f>
        <v>NO</v>
      </c>
      <c r="L37" s="125" t="s">
        <v>2444</v>
      </c>
      <c r="M37" s="135" t="s">
        <v>2448</v>
      </c>
      <c r="N37" s="135" t="s">
        <v>2455</v>
      </c>
      <c r="O37" s="134" t="s">
        <v>2456</v>
      </c>
      <c r="P37" s="146"/>
      <c r="Q37" s="145" t="s">
        <v>2444</v>
      </c>
    </row>
    <row r="38" spans="1:17" ht="18" x14ac:dyDescent="0.25">
      <c r="A38" s="134" t="str">
        <f>VLOOKUP(E38,'LISTADO ATM'!$A$2:$C$898,3,0)</f>
        <v>DISTRITO NACIONAL</v>
      </c>
      <c r="B38" s="129" t="s">
        <v>2647</v>
      </c>
      <c r="C38" s="136">
        <v>44333.045254629629</v>
      </c>
      <c r="D38" s="136" t="s">
        <v>2474</v>
      </c>
      <c r="E38" s="124">
        <v>957</v>
      </c>
      <c r="F38" s="149" t="str">
        <f>VLOOKUP(E38,VIP!$A$2:$O13147,2,0)</f>
        <v>DRBR23F</v>
      </c>
      <c r="G38" s="134" t="str">
        <f>VLOOKUP(E38,'LISTADO ATM'!$A$2:$B$897,2,0)</f>
        <v xml:space="preserve">ATM Oficina Venezuela </v>
      </c>
      <c r="H38" s="134" t="str">
        <f>VLOOKUP(E38,VIP!$A$2:$O18023,7,FALSE)</f>
        <v>Si</v>
      </c>
      <c r="I38" s="134" t="str">
        <f>VLOOKUP(E38,VIP!$A$2:$O9988,8,FALSE)</f>
        <v>Si</v>
      </c>
      <c r="J38" s="134" t="str">
        <f>VLOOKUP(E38,VIP!$A$2:$O9938,8,FALSE)</f>
        <v>Si</v>
      </c>
      <c r="K38" s="134" t="str">
        <f>VLOOKUP(E38,VIP!$A$2:$O13512,6,0)</f>
        <v>SI</v>
      </c>
      <c r="L38" s="125" t="s">
        <v>2444</v>
      </c>
      <c r="M38" s="135" t="s">
        <v>2448</v>
      </c>
      <c r="N38" s="135" t="s">
        <v>2455</v>
      </c>
      <c r="O38" s="134" t="s">
        <v>2475</v>
      </c>
      <c r="P38" s="146"/>
      <c r="Q38" s="145" t="s">
        <v>2444</v>
      </c>
    </row>
    <row r="39" spans="1:17" ht="18" x14ac:dyDescent="0.25">
      <c r="A39" s="134" t="str">
        <f>VLOOKUP(E39,'LISTADO ATM'!$A$2:$C$898,3,0)</f>
        <v>DISTRITO NACIONAL</v>
      </c>
      <c r="B39" s="129" t="s">
        <v>2648</v>
      </c>
      <c r="C39" s="136">
        <v>44333.042986111112</v>
      </c>
      <c r="D39" s="136" t="s">
        <v>2474</v>
      </c>
      <c r="E39" s="124">
        <v>884</v>
      </c>
      <c r="F39" s="149" t="str">
        <f>VLOOKUP(E39,VIP!$A$2:$O13148,2,0)</f>
        <v>DRBR884</v>
      </c>
      <c r="G39" s="134" t="str">
        <f>VLOOKUP(E39,'LISTADO ATM'!$A$2:$B$897,2,0)</f>
        <v xml:space="preserve">ATM UNP Olé Sabana Perdida </v>
      </c>
      <c r="H39" s="134" t="str">
        <f>VLOOKUP(E39,VIP!$A$2:$O18024,7,FALSE)</f>
        <v>Si</v>
      </c>
      <c r="I39" s="134" t="str">
        <f>VLOOKUP(E39,VIP!$A$2:$O9989,8,FALSE)</f>
        <v>Si</v>
      </c>
      <c r="J39" s="134" t="str">
        <f>VLOOKUP(E39,VIP!$A$2:$O9939,8,FALSE)</f>
        <v>Si</v>
      </c>
      <c r="K39" s="134" t="str">
        <f>VLOOKUP(E39,VIP!$A$2:$O13513,6,0)</f>
        <v>NO</v>
      </c>
      <c r="L39" s="125" t="s">
        <v>2418</v>
      </c>
      <c r="M39" s="135" t="s">
        <v>2448</v>
      </c>
      <c r="N39" s="135" t="s">
        <v>2455</v>
      </c>
      <c r="O39" s="134" t="s">
        <v>2475</v>
      </c>
      <c r="P39" s="146"/>
      <c r="Q39" s="145" t="s">
        <v>2418</v>
      </c>
    </row>
    <row r="40" spans="1:17" ht="18" x14ac:dyDescent="0.25">
      <c r="A40" s="134" t="str">
        <f>VLOOKUP(E40,'LISTADO ATM'!$A$2:$C$898,3,0)</f>
        <v>SUR</v>
      </c>
      <c r="B40" s="129" t="s">
        <v>2649</v>
      </c>
      <c r="C40" s="136">
        <v>44333.040567129632</v>
      </c>
      <c r="D40" s="136" t="s">
        <v>2474</v>
      </c>
      <c r="E40" s="124">
        <v>765</v>
      </c>
      <c r="F40" s="149" t="str">
        <f>VLOOKUP(E40,VIP!$A$2:$O13149,2,0)</f>
        <v>DRBR191</v>
      </c>
      <c r="G40" s="134" t="str">
        <f>VLOOKUP(E40,'LISTADO ATM'!$A$2:$B$897,2,0)</f>
        <v xml:space="preserve">ATM Oficina Azua I </v>
      </c>
      <c r="H40" s="134" t="str">
        <f>VLOOKUP(E40,VIP!$A$2:$O18025,7,FALSE)</f>
        <v>Si</v>
      </c>
      <c r="I40" s="134" t="str">
        <f>VLOOKUP(E40,VIP!$A$2:$O9990,8,FALSE)</f>
        <v>Si</v>
      </c>
      <c r="J40" s="134" t="str">
        <f>VLOOKUP(E40,VIP!$A$2:$O9940,8,FALSE)</f>
        <v>Si</v>
      </c>
      <c r="K40" s="134" t="str">
        <f>VLOOKUP(E40,VIP!$A$2:$O13514,6,0)</f>
        <v>NO</v>
      </c>
      <c r="L40" s="125" t="s">
        <v>2444</v>
      </c>
      <c r="M40" s="135" t="s">
        <v>2448</v>
      </c>
      <c r="N40" s="135" t="s">
        <v>2455</v>
      </c>
      <c r="O40" s="134" t="s">
        <v>2475</v>
      </c>
      <c r="P40" s="146"/>
      <c r="Q40" s="145" t="s">
        <v>2444</v>
      </c>
    </row>
    <row r="41" spans="1:17" ht="18" x14ac:dyDescent="0.25">
      <c r="A41" s="134" t="str">
        <f>VLOOKUP(E41,'LISTADO ATM'!$A$2:$C$898,3,0)</f>
        <v>NORTE</v>
      </c>
      <c r="B41" s="129" t="s">
        <v>2650</v>
      </c>
      <c r="C41" s="136">
        <v>44333.036504629628</v>
      </c>
      <c r="D41" s="136" t="s">
        <v>2474</v>
      </c>
      <c r="E41" s="124">
        <v>774</v>
      </c>
      <c r="F41" s="149" t="str">
        <f>VLOOKUP(E41,VIP!$A$2:$O13150,2,0)</f>
        <v>DRBR061</v>
      </c>
      <c r="G41" s="134" t="str">
        <f>VLOOKUP(E41,'LISTADO ATM'!$A$2:$B$897,2,0)</f>
        <v xml:space="preserve">ATM Oficina Montecristi </v>
      </c>
      <c r="H41" s="134" t="str">
        <f>VLOOKUP(E41,VIP!$A$2:$O18026,7,FALSE)</f>
        <v>Si</v>
      </c>
      <c r="I41" s="134" t="str">
        <f>VLOOKUP(E41,VIP!$A$2:$O9991,8,FALSE)</f>
        <v>Si</v>
      </c>
      <c r="J41" s="134" t="str">
        <f>VLOOKUP(E41,VIP!$A$2:$O9941,8,FALSE)</f>
        <v>Si</v>
      </c>
      <c r="K41" s="134" t="str">
        <f>VLOOKUP(E41,VIP!$A$2:$O13515,6,0)</f>
        <v>NO</v>
      </c>
      <c r="L41" s="125" t="s">
        <v>2418</v>
      </c>
      <c r="M41" s="135" t="s">
        <v>2448</v>
      </c>
      <c r="N41" s="135" t="s">
        <v>2455</v>
      </c>
      <c r="O41" s="134" t="s">
        <v>2475</v>
      </c>
      <c r="P41" s="146"/>
      <c r="Q41" s="145" t="s">
        <v>2418</v>
      </c>
    </row>
    <row r="42" spans="1:17" ht="18" x14ac:dyDescent="0.25">
      <c r="A42" s="134" t="str">
        <f>VLOOKUP(E42,'LISTADO ATM'!$A$2:$C$898,3,0)</f>
        <v>DISTRITO NACIONAL</v>
      </c>
      <c r="B42" s="129" t="s">
        <v>2651</v>
      </c>
      <c r="C42" s="136">
        <v>44332.98096064815</v>
      </c>
      <c r="D42" s="136" t="s">
        <v>2474</v>
      </c>
      <c r="E42" s="124">
        <v>545</v>
      </c>
      <c r="F42" s="149" t="str">
        <f>VLOOKUP(E42,VIP!$A$2:$O13151,2,0)</f>
        <v>DRBR995</v>
      </c>
      <c r="G42" s="134" t="str">
        <f>VLOOKUP(E42,'LISTADO ATM'!$A$2:$B$897,2,0)</f>
        <v xml:space="preserve">ATM Oficina Isabel La Católica II  </v>
      </c>
      <c r="H42" s="134" t="str">
        <f>VLOOKUP(E42,VIP!$A$2:$O18027,7,FALSE)</f>
        <v>Si</v>
      </c>
      <c r="I42" s="134" t="str">
        <f>VLOOKUP(E42,VIP!$A$2:$O9992,8,FALSE)</f>
        <v>Si</v>
      </c>
      <c r="J42" s="134" t="str">
        <f>VLOOKUP(E42,VIP!$A$2:$O9942,8,FALSE)</f>
        <v>Si</v>
      </c>
      <c r="K42" s="134" t="str">
        <f>VLOOKUP(E42,VIP!$A$2:$O13516,6,0)</f>
        <v>NO</v>
      </c>
      <c r="L42" s="125" t="s">
        <v>2571</v>
      </c>
      <c r="M42" s="135" t="s">
        <v>2448</v>
      </c>
      <c r="N42" s="135" t="s">
        <v>2455</v>
      </c>
      <c r="O42" s="134" t="s">
        <v>2475</v>
      </c>
      <c r="P42" s="146"/>
      <c r="Q42" s="145" t="s">
        <v>2571</v>
      </c>
    </row>
    <row r="43" spans="1:17" ht="18" x14ac:dyDescent="0.25">
      <c r="A43" s="134" t="str">
        <f>VLOOKUP(E43,'LISTADO ATM'!$A$2:$C$898,3,0)</f>
        <v>NORTE</v>
      </c>
      <c r="B43" s="129" t="s">
        <v>2652</v>
      </c>
      <c r="C43" s="136">
        <v>44332.966261574074</v>
      </c>
      <c r="D43" s="136" t="s">
        <v>2474</v>
      </c>
      <c r="E43" s="124">
        <v>431</v>
      </c>
      <c r="F43" s="149" t="str">
        <f>VLOOKUP(E43,VIP!$A$2:$O13152,2,0)</f>
        <v>DRBR583</v>
      </c>
      <c r="G43" s="134" t="str">
        <f>VLOOKUP(E43,'LISTADO ATM'!$A$2:$B$897,2,0)</f>
        <v xml:space="preserve">ATM Autoservicio Sol (Santiago) </v>
      </c>
      <c r="H43" s="134" t="str">
        <f>VLOOKUP(E43,VIP!$A$2:$O18028,7,FALSE)</f>
        <v>Si</v>
      </c>
      <c r="I43" s="134" t="str">
        <f>VLOOKUP(E43,VIP!$A$2:$O9993,8,FALSE)</f>
        <v>Si</v>
      </c>
      <c r="J43" s="134" t="str">
        <f>VLOOKUP(E43,VIP!$A$2:$O9943,8,FALSE)</f>
        <v>Si</v>
      </c>
      <c r="K43" s="134" t="str">
        <f>VLOOKUP(E43,VIP!$A$2:$O13517,6,0)</f>
        <v>SI</v>
      </c>
      <c r="L43" s="125" t="s">
        <v>2576</v>
      </c>
      <c r="M43" s="135" t="s">
        <v>2448</v>
      </c>
      <c r="N43" s="135" t="s">
        <v>2455</v>
      </c>
      <c r="O43" s="134" t="s">
        <v>2475</v>
      </c>
      <c r="P43" s="146"/>
      <c r="Q43" s="145" t="s">
        <v>2576</v>
      </c>
    </row>
    <row r="44" spans="1:17" ht="18" x14ac:dyDescent="0.25">
      <c r="A44" s="134" t="str">
        <f>VLOOKUP(E44,'LISTADO ATM'!$A$2:$C$898,3,0)</f>
        <v>NORTE</v>
      </c>
      <c r="B44" s="129" t="s">
        <v>2653</v>
      </c>
      <c r="C44" s="136">
        <v>44332.960914351854</v>
      </c>
      <c r="D44" s="136" t="s">
        <v>2574</v>
      </c>
      <c r="E44" s="124">
        <v>654</v>
      </c>
      <c r="F44" s="149" t="str">
        <f>VLOOKUP(E44,VIP!$A$2:$O13153,2,0)</f>
        <v>DRBR654</v>
      </c>
      <c r="G44" s="134" t="str">
        <f>VLOOKUP(E44,'LISTADO ATM'!$A$2:$B$897,2,0)</f>
        <v>ATM Autoservicio S/M Jumbo Puerto Plata</v>
      </c>
      <c r="H44" s="134" t="str">
        <f>VLOOKUP(E44,VIP!$A$2:$O18029,7,FALSE)</f>
        <v>Si</v>
      </c>
      <c r="I44" s="134" t="str">
        <f>VLOOKUP(E44,VIP!$A$2:$O9994,8,FALSE)</f>
        <v>Si</v>
      </c>
      <c r="J44" s="134" t="str">
        <f>VLOOKUP(E44,VIP!$A$2:$O9944,8,FALSE)</f>
        <v>Si</v>
      </c>
      <c r="K44" s="134" t="str">
        <f>VLOOKUP(E44,VIP!$A$2:$O13518,6,0)</f>
        <v>NO</v>
      </c>
      <c r="L44" s="125" t="s">
        <v>2576</v>
      </c>
      <c r="M44" s="135" t="s">
        <v>2448</v>
      </c>
      <c r="N44" s="135" t="s">
        <v>2455</v>
      </c>
      <c r="O44" s="134" t="s">
        <v>2575</v>
      </c>
      <c r="P44" s="146"/>
      <c r="Q44" s="145" t="s">
        <v>2576</v>
      </c>
    </row>
    <row r="45" spans="1:17" ht="18" x14ac:dyDescent="0.25">
      <c r="A45" s="134" t="str">
        <f>VLOOKUP(E45,'LISTADO ATM'!$A$2:$C$898,3,0)</f>
        <v>NORTE</v>
      </c>
      <c r="B45" s="129" t="s">
        <v>2643</v>
      </c>
      <c r="C45" s="136">
        <v>44332.949363425927</v>
      </c>
      <c r="D45" s="136" t="s">
        <v>2181</v>
      </c>
      <c r="E45" s="124">
        <v>64</v>
      </c>
      <c r="F45" s="149" t="str">
        <f>VLOOKUP(E45,VIP!$A$2:$O13143,2,0)</f>
        <v>DRBR064</v>
      </c>
      <c r="G45" s="134" t="str">
        <f>VLOOKUP(E45,'LISTADO ATM'!$A$2:$B$897,2,0)</f>
        <v xml:space="preserve">ATM COOPALINA (Cotuí) </v>
      </c>
      <c r="H45" s="134" t="str">
        <f>VLOOKUP(E45,VIP!$A$2:$O18019,7,FALSE)</f>
        <v>Si</v>
      </c>
      <c r="I45" s="134" t="str">
        <f>VLOOKUP(E45,VIP!$A$2:$O9984,8,FALSE)</f>
        <v>Si</v>
      </c>
      <c r="J45" s="134" t="str">
        <f>VLOOKUP(E45,VIP!$A$2:$O9934,8,FALSE)</f>
        <v>Si</v>
      </c>
      <c r="K45" s="134" t="str">
        <f>VLOOKUP(E45,VIP!$A$2:$O13508,6,0)</f>
        <v>NO</v>
      </c>
      <c r="L45" s="125" t="s">
        <v>2245</v>
      </c>
      <c r="M45" s="207" t="s">
        <v>2655</v>
      </c>
      <c r="N45" s="135" t="s">
        <v>2455</v>
      </c>
      <c r="O45" s="134" t="s">
        <v>2573</v>
      </c>
      <c r="P45" s="146"/>
      <c r="Q45" s="208">
        <v>44333.332743055558</v>
      </c>
    </row>
    <row r="46" spans="1:17" ht="18" x14ac:dyDescent="0.25">
      <c r="A46" s="134" t="str">
        <f>VLOOKUP(E46,'LISTADO ATM'!$A$2:$C$898,3,0)</f>
        <v>DISTRITO NACIONAL</v>
      </c>
      <c r="B46" s="129" t="s">
        <v>2642</v>
      </c>
      <c r="C46" s="136">
        <v>44332.946134259262</v>
      </c>
      <c r="D46" s="136" t="s">
        <v>2180</v>
      </c>
      <c r="E46" s="124">
        <v>231</v>
      </c>
      <c r="F46" s="149" t="str">
        <f>VLOOKUP(E46,VIP!$A$2:$O13142,2,0)</f>
        <v>DRBR231</v>
      </c>
      <c r="G46" s="134" t="str">
        <f>VLOOKUP(E46,'LISTADO ATM'!$A$2:$B$897,2,0)</f>
        <v xml:space="preserve">ATM Oficina Zona Oriental </v>
      </c>
      <c r="H46" s="134" t="str">
        <f>VLOOKUP(E46,VIP!$A$2:$O18018,7,FALSE)</f>
        <v>Si</v>
      </c>
      <c r="I46" s="134" t="str">
        <f>VLOOKUP(E46,VIP!$A$2:$O9983,8,FALSE)</f>
        <v>Si</v>
      </c>
      <c r="J46" s="134" t="str">
        <f>VLOOKUP(E46,VIP!$A$2:$O9933,8,FALSE)</f>
        <v>Si</v>
      </c>
      <c r="K46" s="134" t="str">
        <f>VLOOKUP(E46,VIP!$A$2:$O13507,6,0)</f>
        <v>SI</v>
      </c>
      <c r="L46" s="125" t="s">
        <v>2470</v>
      </c>
      <c r="M46" s="135" t="s">
        <v>2448</v>
      </c>
      <c r="N46" s="135" t="s">
        <v>2455</v>
      </c>
      <c r="O46" s="134" t="s">
        <v>2457</v>
      </c>
      <c r="P46" s="146"/>
      <c r="Q46" s="145" t="s">
        <v>2470</v>
      </c>
    </row>
    <row r="47" spans="1:17" ht="18" x14ac:dyDescent="0.25">
      <c r="A47" s="134" t="str">
        <f>VLOOKUP(E47,'LISTADO ATM'!$A$2:$C$898,3,0)</f>
        <v>NORTE</v>
      </c>
      <c r="B47" s="129" t="s">
        <v>2641</v>
      </c>
      <c r="C47" s="136">
        <v>44332.936168981483</v>
      </c>
      <c r="D47" s="136" t="s">
        <v>2474</v>
      </c>
      <c r="E47" s="124">
        <v>8</v>
      </c>
      <c r="F47" s="149" t="str">
        <f>VLOOKUP(E47,VIP!$A$2:$O13141,2,0)</f>
        <v>DRBR008</v>
      </c>
      <c r="G47" s="134" t="str">
        <f>VLOOKUP(E47,'LISTADO ATM'!$A$2:$B$897,2,0)</f>
        <v>ATM Autoservicio Yaque</v>
      </c>
      <c r="H47" s="134" t="str">
        <f>VLOOKUP(E47,VIP!$A$2:$O18017,7,FALSE)</f>
        <v>Si</v>
      </c>
      <c r="I47" s="134" t="str">
        <f>VLOOKUP(E47,VIP!$A$2:$O9982,8,FALSE)</f>
        <v>Si</v>
      </c>
      <c r="J47" s="134" t="str">
        <f>VLOOKUP(E47,VIP!$A$2:$O9932,8,FALSE)</f>
        <v>Si</v>
      </c>
      <c r="K47" s="134" t="str">
        <f>VLOOKUP(E47,VIP!$A$2:$O13506,6,0)</f>
        <v>NO</v>
      </c>
      <c r="L47" s="125" t="s">
        <v>2418</v>
      </c>
      <c r="M47" s="135" t="s">
        <v>2448</v>
      </c>
      <c r="N47" s="135" t="s">
        <v>2455</v>
      </c>
      <c r="O47" s="134" t="s">
        <v>2475</v>
      </c>
      <c r="P47" s="146"/>
      <c r="Q47" s="145" t="s">
        <v>2418</v>
      </c>
    </row>
    <row r="48" spans="1:17" ht="18" x14ac:dyDescent="0.25">
      <c r="A48" s="134" t="str">
        <f>VLOOKUP(E48,'LISTADO ATM'!$A$2:$C$898,3,0)</f>
        <v>DISTRITO NACIONAL</v>
      </c>
      <c r="B48" s="129" t="s">
        <v>2640</v>
      </c>
      <c r="C48" s="136">
        <v>44332.927314814813</v>
      </c>
      <c r="D48" s="136" t="s">
        <v>2451</v>
      </c>
      <c r="E48" s="124">
        <v>325</v>
      </c>
      <c r="F48" s="149" t="str">
        <f>VLOOKUP(E48,VIP!$A$2:$O13140,2,0)</f>
        <v>DRBR325</v>
      </c>
      <c r="G48" s="134" t="str">
        <f>VLOOKUP(E48,'LISTADO ATM'!$A$2:$B$897,2,0)</f>
        <v>ATM Casa Edwin</v>
      </c>
      <c r="H48" s="134" t="str">
        <f>VLOOKUP(E48,VIP!$A$2:$O18016,7,FALSE)</f>
        <v>Si</v>
      </c>
      <c r="I48" s="134" t="str">
        <f>VLOOKUP(E48,VIP!$A$2:$O9981,8,FALSE)</f>
        <v>Si</v>
      </c>
      <c r="J48" s="134" t="str">
        <f>VLOOKUP(E48,VIP!$A$2:$O9931,8,FALSE)</f>
        <v>Si</v>
      </c>
      <c r="K48" s="134" t="str">
        <f>VLOOKUP(E48,VIP!$A$2:$O13505,6,0)</f>
        <v>NO</v>
      </c>
      <c r="L48" s="125" t="s">
        <v>2418</v>
      </c>
      <c r="M48" s="135" t="s">
        <v>2448</v>
      </c>
      <c r="N48" s="135" t="s">
        <v>2455</v>
      </c>
      <c r="O48" s="134" t="s">
        <v>2456</v>
      </c>
      <c r="P48" s="146"/>
      <c r="Q48" s="145" t="s">
        <v>2418</v>
      </c>
    </row>
    <row r="49" spans="1:17" ht="18" x14ac:dyDescent="0.25">
      <c r="A49" s="134" t="str">
        <f>VLOOKUP(E49,'LISTADO ATM'!$A$2:$C$898,3,0)</f>
        <v>NORTE</v>
      </c>
      <c r="B49" s="129" t="s">
        <v>2639</v>
      </c>
      <c r="C49" s="136">
        <v>44332.925451388888</v>
      </c>
      <c r="D49" s="136" t="s">
        <v>2574</v>
      </c>
      <c r="E49" s="124">
        <v>633</v>
      </c>
      <c r="F49" s="150" t="str">
        <f>VLOOKUP(E49,VIP!$A$2:$O13139,2,0)</f>
        <v>DRBR260</v>
      </c>
      <c r="G49" s="134" t="str">
        <f>VLOOKUP(E49,'LISTADO ATM'!$A$2:$B$897,2,0)</f>
        <v xml:space="preserve">ATM Autobanco Las Colinas </v>
      </c>
      <c r="H49" s="134" t="str">
        <f>VLOOKUP(E49,VIP!$A$2:$O18015,7,FALSE)</f>
        <v>Si</v>
      </c>
      <c r="I49" s="134" t="str">
        <f>VLOOKUP(E49,VIP!$A$2:$O9980,8,FALSE)</f>
        <v>Si</v>
      </c>
      <c r="J49" s="134" t="str">
        <f>VLOOKUP(E49,VIP!$A$2:$O9930,8,FALSE)</f>
        <v>Si</v>
      </c>
      <c r="K49" s="134" t="str">
        <f>VLOOKUP(E49,VIP!$A$2:$O13504,6,0)</f>
        <v>SI</v>
      </c>
      <c r="L49" s="125" t="s">
        <v>2418</v>
      </c>
      <c r="M49" s="135" t="s">
        <v>2448</v>
      </c>
      <c r="N49" s="135" t="s">
        <v>2455</v>
      </c>
      <c r="O49" s="134" t="s">
        <v>2575</v>
      </c>
      <c r="P49" s="146"/>
      <c r="Q49" s="145" t="s">
        <v>2418</v>
      </c>
    </row>
    <row r="50" spans="1:17" ht="18" x14ac:dyDescent="0.25">
      <c r="A50" s="134" t="str">
        <f>VLOOKUP(E50,'LISTADO ATM'!$A$2:$C$898,3,0)</f>
        <v>NORTE</v>
      </c>
      <c r="B50" s="129" t="s">
        <v>2638</v>
      </c>
      <c r="C50" s="136">
        <v>44332.922129629631</v>
      </c>
      <c r="D50" s="136" t="s">
        <v>2574</v>
      </c>
      <c r="E50" s="124">
        <v>732</v>
      </c>
      <c r="F50" s="150" t="str">
        <f>VLOOKUP(E50,VIP!$A$2:$O13138,2,0)</f>
        <v>DRBR12H</v>
      </c>
      <c r="G50" s="134" t="str">
        <f>VLOOKUP(E50,'LISTADO ATM'!$A$2:$B$897,2,0)</f>
        <v xml:space="preserve">ATM Molino del Valle (Santiago) </v>
      </c>
      <c r="H50" s="134" t="str">
        <f>VLOOKUP(E50,VIP!$A$2:$O18014,7,FALSE)</f>
        <v>Si</v>
      </c>
      <c r="I50" s="134" t="str">
        <f>VLOOKUP(E50,VIP!$A$2:$O9979,8,FALSE)</f>
        <v>Si</v>
      </c>
      <c r="J50" s="134" t="str">
        <f>VLOOKUP(E50,VIP!$A$2:$O9929,8,FALSE)</f>
        <v>Si</v>
      </c>
      <c r="K50" s="134" t="str">
        <f>VLOOKUP(E50,VIP!$A$2:$O13503,6,0)</f>
        <v>NO</v>
      </c>
      <c r="L50" s="125" t="s">
        <v>2418</v>
      </c>
      <c r="M50" s="135" t="s">
        <v>2448</v>
      </c>
      <c r="N50" s="135" t="s">
        <v>2455</v>
      </c>
      <c r="O50" s="134" t="s">
        <v>2575</v>
      </c>
      <c r="P50" s="146"/>
      <c r="Q50" s="145" t="s">
        <v>2418</v>
      </c>
    </row>
    <row r="51" spans="1:17" ht="18" x14ac:dyDescent="0.25">
      <c r="A51" s="134" t="str">
        <f>VLOOKUP(E51,'LISTADO ATM'!$A$2:$C$898,3,0)</f>
        <v>NORTE</v>
      </c>
      <c r="B51" s="129" t="s">
        <v>2637</v>
      </c>
      <c r="C51" s="136">
        <v>44332.918692129628</v>
      </c>
      <c r="D51" s="136" t="s">
        <v>2181</v>
      </c>
      <c r="E51" s="124">
        <v>372</v>
      </c>
      <c r="F51" s="150" t="str">
        <f>VLOOKUP(E51,VIP!$A$2:$O13137,2,0)</f>
        <v>DRBR372</v>
      </c>
      <c r="G51" s="134" t="str">
        <f>VLOOKUP(E51,'LISTADO ATM'!$A$2:$B$897,2,0)</f>
        <v>ATM Oficina Sánchez II</v>
      </c>
      <c r="H51" s="134" t="str">
        <f>VLOOKUP(E51,VIP!$A$2:$O18013,7,FALSE)</f>
        <v>N/A</v>
      </c>
      <c r="I51" s="134" t="str">
        <f>VLOOKUP(E51,VIP!$A$2:$O9978,8,FALSE)</f>
        <v>N/A</v>
      </c>
      <c r="J51" s="134" t="str">
        <f>VLOOKUP(E51,VIP!$A$2:$O9928,8,FALSE)</f>
        <v>N/A</v>
      </c>
      <c r="K51" s="134" t="str">
        <f>VLOOKUP(E51,VIP!$A$2:$O13502,6,0)</f>
        <v>N/A</v>
      </c>
      <c r="L51" s="125" t="s">
        <v>2470</v>
      </c>
      <c r="M51" s="207" t="s">
        <v>2655</v>
      </c>
      <c r="N51" s="135" t="s">
        <v>2455</v>
      </c>
      <c r="O51" s="134" t="s">
        <v>2573</v>
      </c>
      <c r="P51" s="146"/>
      <c r="Q51" s="208">
        <v>44333.329467592594</v>
      </c>
    </row>
    <row r="52" spans="1:17" ht="18" x14ac:dyDescent="0.25">
      <c r="A52" s="134" t="str">
        <f>VLOOKUP(E52,'LISTADO ATM'!$A$2:$C$898,3,0)</f>
        <v>DISTRITO NACIONAL</v>
      </c>
      <c r="B52" s="129" t="s">
        <v>2636</v>
      </c>
      <c r="C52" s="136">
        <v>44332.916493055556</v>
      </c>
      <c r="D52" s="136" t="s">
        <v>2180</v>
      </c>
      <c r="E52" s="124">
        <v>622</v>
      </c>
      <c r="F52" s="150" t="str">
        <f>VLOOKUP(E52,VIP!$A$2:$O13136,2,0)</f>
        <v>DRBR622</v>
      </c>
      <c r="G52" s="134" t="str">
        <f>VLOOKUP(E52,'LISTADO ATM'!$A$2:$B$897,2,0)</f>
        <v xml:space="preserve">ATM Ayuntamiento D.N. </v>
      </c>
      <c r="H52" s="134" t="str">
        <f>VLOOKUP(E52,VIP!$A$2:$O18012,7,FALSE)</f>
        <v>Si</v>
      </c>
      <c r="I52" s="134" t="str">
        <f>VLOOKUP(E52,VIP!$A$2:$O9977,8,FALSE)</f>
        <v>Si</v>
      </c>
      <c r="J52" s="134" t="str">
        <f>VLOOKUP(E52,VIP!$A$2:$O9927,8,FALSE)</f>
        <v>Si</v>
      </c>
      <c r="K52" s="134" t="str">
        <f>VLOOKUP(E52,VIP!$A$2:$O13501,6,0)</f>
        <v>NO</v>
      </c>
      <c r="L52" s="125" t="s">
        <v>2245</v>
      </c>
      <c r="M52" s="207" t="s">
        <v>2655</v>
      </c>
      <c r="N52" s="135" t="s">
        <v>2455</v>
      </c>
      <c r="O52" s="134" t="s">
        <v>2457</v>
      </c>
      <c r="P52" s="146"/>
      <c r="Q52" s="208">
        <v>44333.317476851851</v>
      </c>
    </row>
    <row r="53" spans="1:17" ht="18" x14ac:dyDescent="0.25">
      <c r="A53" s="134" t="str">
        <f>VLOOKUP(E53,'LISTADO ATM'!$A$2:$C$898,3,0)</f>
        <v>NORTE</v>
      </c>
      <c r="B53" s="129" t="s">
        <v>2635</v>
      </c>
      <c r="C53" s="136">
        <v>44332.914571759262</v>
      </c>
      <c r="D53" s="136" t="s">
        <v>2574</v>
      </c>
      <c r="E53" s="124">
        <v>728</v>
      </c>
      <c r="F53" s="151" t="str">
        <f>VLOOKUP(E53,VIP!$A$2:$O13135,2,0)</f>
        <v>DRBR051</v>
      </c>
      <c r="G53" s="134" t="str">
        <f>VLOOKUP(E53,'LISTADO ATM'!$A$2:$B$897,2,0)</f>
        <v xml:space="preserve">ATM UNP La Vega Oficina Regional Norcentral </v>
      </c>
      <c r="H53" s="134" t="str">
        <f>VLOOKUP(E53,VIP!$A$2:$O18011,7,FALSE)</f>
        <v>Si</v>
      </c>
      <c r="I53" s="134" t="str">
        <f>VLOOKUP(E53,VIP!$A$2:$O9976,8,FALSE)</f>
        <v>Si</v>
      </c>
      <c r="J53" s="134" t="str">
        <f>VLOOKUP(E53,VIP!$A$2:$O9926,8,FALSE)</f>
        <v>Si</v>
      </c>
      <c r="K53" s="134" t="str">
        <f>VLOOKUP(E53,VIP!$A$2:$O13500,6,0)</f>
        <v>SI</v>
      </c>
      <c r="L53" s="125" t="s">
        <v>2418</v>
      </c>
      <c r="M53" s="135" t="s">
        <v>2448</v>
      </c>
      <c r="N53" s="135" t="s">
        <v>2455</v>
      </c>
      <c r="O53" s="134" t="s">
        <v>2575</v>
      </c>
      <c r="P53" s="146"/>
      <c r="Q53" s="145" t="s">
        <v>2418</v>
      </c>
    </row>
    <row r="54" spans="1:17" ht="18" x14ac:dyDescent="0.25">
      <c r="A54" s="134" t="str">
        <f>VLOOKUP(E54,'LISTADO ATM'!$A$2:$C$898,3,0)</f>
        <v>DISTRITO NACIONAL</v>
      </c>
      <c r="B54" s="129" t="s">
        <v>2634</v>
      </c>
      <c r="C54" s="136">
        <v>44332.913252314815</v>
      </c>
      <c r="D54" s="136" t="s">
        <v>2474</v>
      </c>
      <c r="E54" s="124">
        <v>85</v>
      </c>
      <c r="F54" s="151" t="str">
        <f>VLOOKUP(E54,VIP!$A$2:$O13134,2,0)</f>
        <v>DRBR085</v>
      </c>
      <c r="G54" s="134" t="str">
        <f>VLOOKUP(E54,'LISTADO ATM'!$A$2:$B$897,2,0)</f>
        <v xml:space="preserve">ATM Oficina San Isidro (Fuerza Aérea) </v>
      </c>
      <c r="H54" s="134" t="str">
        <f>VLOOKUP(E54,VIP!$A$2:$O18010,7,FALSE)</f>
        <v>Si</v>
      </c>
      <c r="I54" s="134" t="str">
        <f>VLOOKUP(E54,VIP!$A$2:$O9975,8,FALSE)</f>
        <v>Si</v>
      </c>
      <c r="J54" s="134" t="str">
        <f>VLOOKUP(E54,VIP!$A$2:$O9925,8,FALSE)</f>
        <v>Si</v>
      </c>
      <c r="K54" s="134" t="str">
        <f>VLOOKUP(E54,VIP!$A$2:$O13499,6,0)</f>
        <v>NO</v>
      </c>
      <c r="L54" s="125" t="s">
        <v>2418</v>
      </c>
      <c r="M54" s="135" t="s">
        <v>2448</v>
      </c>
      <c r="N54" s="135" t="s">
        <v>2455</v>
      </c>
      <c r="O54" s="134" t="s">
        <v>2475</v>
      </c>
      <c r="P54" s="146"/>
      <c r="Q54" s="145" t="s">
        <v>2418</v>
      </c>
    </row>
    <row r="55" spans="1:17" s="96" customFormat="1" ht="18" x14ac:dyDescent="0.25">
      <c r="A55" s="134" t="str">
        <f>VLOOKUP(E55,'LISTADO ATM'!$A$2:$C$898,3,0)</f>
        <v>DISTRITO NACIONAL</v>
      </c>
      <c r="B55" s="129" t="s">
        <v>2633</v>
      </c>
      <c r="C55" s="136">
        <v>44332.907071759262</v>
      </c>
      <c r="D55" s="136" t="s">
        <v>2451</v>
      </c>
      <c r="E55" s="124">
        <v>967</v>
      </c>
      <c r="F55" s="152" t="str">
        <f>VLOOKUP(E55,VIP!$A$2:$O13133,2,0)</f>
        <v>DRBR967</v>
      </c>
      <c r="G55" s="134" t="str">
        <f>VLOOKUP(E55,'LISTADO ATM'!$A$2:$B$897,2,0)</f>
        <v xml:space="preserve">ATM UNP Hiper Olé Autopista Duarte </v>
      </c>
      <c r="H55" s="134" t="str">
        <f>VLOOKUP(E55,VIP!$A$2:$O18009,7,FALSE)</f>
        <v>Si</v>
      </c>
      <c r="I55" s="134" t="str">
        <f>VLOOKUP(E55,VIP!$A$2:$O9974,8,FALSE)</f>
        <v>Si</v>
      </c>
      <c r="J55" s="134" t="str">
        <f>VLOOKUP(E55,VIP!$A$2:$O9924,8,FALSE)</f>
        <v>Si</v>
      </c>
      <c r="K55" s="134" t="str">
        <f>VLOOKUP(E55,VIP!$A$2:$O13498,6,0)</f>
        <v>NO</v>
      </c>
      <c r="L55" s="125" t="s">
        <v>2418</v>
      </c>
      <c r="M55" s="135" t="s">
        <v>2448</v>
      </c>
      <c r="N55" s="135" t="s">
        <v>2455</v>
      </c>
      <c r="O55" s="134" t="s">
        <v>2456</v>
      </c>
      <c r="P55" s="146"/>
      <c r="Q55" s="145" t="s">
        <v>2418</v>
      </c>
    </row>
    <row r="56" spans="1:17" s="96" customFormat="1" ht="18" x14ac:dyDescent="0.25">
      <c r="A56" s="134" t="str">
        <f>VLOOKUP(E56,'LISTADO ATM'!$A$2:$C$898,3,0)</f>
        <v>DISTRITO NACIONAL</v>
      </c>
      <c r="B56" s="129" t="s">
        <v>2632</v>
      </c>
      <c r="C56" s="136">
        <v>44332.905405092592</v>
      </c>
      <c r="D56" s="136" t="s">
        <v>2451</v>
      </c>
      <c r="E56" s="124">
        <v>572</v>
      </c>
      <c r="F56" s="152" t="str">
        <f>VLOOKUP(E56,VIP!$A$2:$O13132,2,0)</f>
        <v>DRBR174</v>
      </c>
      <c r="G56" s="134" t="str">
        <f>VLOOKUP(E56,'LISTADO ATM'!$A$2:$B$897,2,0)</f>
        <v xml:space="preserve">ATM Olé Ovando </v>
      </c>
      <c r="H56" s="134" t="str">
        <f>VLOOKUP(E56,VIP!$A$2:$O18008,7,FALSE)</f>
        <v>Si</v>
      </c>
      <c r="I56" s="134" t="str">
        <f>VLOOKUP(E56,VIP!$A$2:$O9973,8,FALSE)</f>
        <v>Si</v>
      </c>
      <c r="J56" s="134" t="str">
        <f>VLOOKUP(E56,VIP!$A$2:$O9923,8,FALSE)</f>
        <v>Si</v>
      </c>
      <c r="K56" s="134" t="str">
        <f>VLOOKUP(E56,VIP!$A$2:$O13497,6,0)</f>
        <v>NO</v>
      </c>
      <c r="L56" s="125" t="s">
        <v>2444</v>
      </c>
      <c r="M56" s="135" t="s">
        <v>2448</v>
      </c>
      <c r="N56" s="135" t="s">
        <v>2455</v>
      </c>
      <c r="O56" s="134" t="s">
        <v>2456</v>
      </c>
      <c r="P56" s="146"/>
      <c r="Q56" s="145" t="s">
        <v>2444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2631</v>
      </c>
      <c r="C57" s="136">
        <v>44332.903854166667</v>
      </c>
      <c r="D57" s="136" t="s">
        <v>2451</v>
      </c>
      <c r="E57" s="124">
        <v>868</v>
      </c>
      <c r="F57" s="152" t="str">
        <f>VLOOKUP(E57,VIP!$A$2:$O13131,2,0)</f>
        <v>DRBR868</v>
      </c>
      <c r="G57" s="134" t="str">
        <f>VLOOKUP(E57,'LISTADO ATM'!$A$2:$B$897,2,0)</f>
        <v xml:space="preserve">ATM Casino Diamante </v>
      </c>
      <c r="H57" s="134" t="str">
        <f>VLOOKUP(E57,VIP!$A$2:$O18007,7,FALSE)</f>
        <v>Si</v>
      </c>
      <c r="I57" s="134" t="str">
        <f>VLOOKUP(E57,VIP!$A$2:$O9972,8,FALSE)</f>
        <v>Si</v>
      </c>
      <c r="J57" s="134" t="str">
        <f>VLOOKUP(E57,VIP!$A$2:$O9922,8,FALSE)</f>
        <v>Si</v>
      </c>
      <c r="K57" s="134" t="str">
        <f>VLOOKUP(E57,VIP!$A$2:$O13496,6,0)</f>
        <v>NO</v>
      </c>
      <c r="L57" s="125" t="s">
        <v>2418</v>
      </c>
      <c r="M57" s="135" t="s">
        <v>2448</v>
      </c>
      <c r="N57" s="135" t="s">
        <v>2455</v>
      </c>
      <c r="O57" s="134" t="s">
        <v>2456</v>
      </c>
      <c r="P57" s="146"/>
      <c r="Q57" s="145" t="s">
        <v>2418</v>
      </c>
    </row>
    <row r="58" spans="1:17" s="96" customFormat="1" ht="18" x14ac:dyDescent="0.25">
      <c r="A58" s="134" t="str">
        <f>VLOOKUP(E58,'LISTADO ATM'!$A$2:$C$898,3,0)</f>
        <v>SUR</v>
      </c>
      <c r="B58" s="129" t="s">
        <v>2630</v>
      </c>
      <c r="C58" s="136">
        <v>44332.893506944441</v>
      </c>
      <c r="D58" s="136" t="s">
        <v>2451</v>
      </c>
      <c r="E58" s="124">
        <v>592</v>
      </c>
      <c r="F58" s="152" t="str">
        <f>VLOOKUP(E58,VIP!$A$2:$O13130,2,0)</f>
        <v>DRBR081</v>
      </c>
      <c r="G58" s="134" t="str">
        <f>VLOOKUP(E58,'LISTADO ATM'!$A$2:$B$897,2,0)</f>
        <v xml:space="preserve">ATM Centro de Caja San Cristóbal I </v>
      </c>
      <c r="H58" s="134" t="str">
        <f>VLOOKUP(E58,VIP!$A$2:$O18006,7,FALSE)</f>
        <v>Si</v>
      </c>
      <c r="I58" s="134" t="str">
        <f>VLOOKUP(E58,VIP!$A$2:$O9971,8,FALSE)</f>
        <v>Si</v>
      </c>
      <c r="J58" s="134" t="str">
        <f>VLOOKUP(E58,VIP!$A$2:$O9921,8,FALSE)</f>
        <v>Si</v>
      </c>
      <c r="K58" s="134" t="str">
        <f>VLOOKUP(E58,VIP!$A$2:$O13495,6,0)</f>
        <v>SI</v>
      </c>
      <c r="L58" s="125" t="s">
        <v>2418</v>
      </c>
      <c r="M58" s="135" t="s">
        <v>2448</v>
      </c>
      <c r="N58" s="135" t="s">
        <v>2455</v>
      </c>
      <c r="O58" s="134" t="s">
        <v>2456</v>
      </c>
      <c r="P58" s="146"/>
      <c r="Q58" s="145" t="s">
        <v>2418</v>
      </c>
    </row>
    <row r="59" spans="1:17" s="96" customFormat="1" ht="18" x14ac:dyDescent="0.25">
      <c r="A59" s="134" t="str">
        <f>VLOOKUP(E59,'LISTADO ATM'!$A$2:$C$898,3,0)</f>
        <v>DISTRITO NACIONAL</v>
      </c>
      <c r="B59" s="129" t="s">
        <v>2629</v>
      </c>
      <c r="C59" s="136">
        <v>44332.858923611115</v>
      </c>
      <c r="D59" s="136" t="s">
        <v>2451</v>
      </c>
      <c r="E59" s="124">
        <v>958</v>
      </c>
      <c r="F59" s="152" t="str">
        <f>VLOOKUP(E59,VIP!$A$2:$O13129,2,0)</f>
        <v>DRBR958</v>
      </c>
      <c r="G59" s="134" t="str">
        <f>VLOOKUP(E59,'LISTADO ATM'!$A$2:$B$897,2,0)</f>
        <v xml:space="preserve">ATM Olé Aut. San Isidro </v>
      </c>
      <c r="H59" s="134" t="str">
        <f>VLOOKUP(E59,VIP!$A$2:$O18005,7,FALSE)</f>
        <v>Si</v>
      </c>
      <c r="I59" s="134" t="str">
        <f>VLOOKUP(E59,VIP!$A$2:$O9970,8,FALSE)</f>
        <v>Si</v>
      </c>
      <c r="J59" s="134" t="str">
        <f>VLOOKUP(E59,VIP!$A$2:$O9920,8,FALSE)</f>
        <v>Si</v>
      </c>
      <c r="K59" s="134" t="str">
        <f>VLOOKUP(E59,VIP!$A$2:$O13494,6,0)</f>
        <v>NO</v>
      </c>
      <c r="L59" s="125" t="s">
        <v>2418</v>
      </c>
      <c r="M59" s="135" t="s">
        <v>2448</v>
      </c>
      <c r="N59" s="135" t="s">
        <v>2455</v>
      </c>
      <c r="O59" s="134" t="s">
        <v>2456</v>
      </c>
      <c r="P59" s="146"/>
      <c r="Q59" s="145" t="s">
        <v>2418</v>
      </c>
    </row>
    <row r="60" spans="1:17" s="96" customFormat="1" ht="18" x14ac:dyDescent="0.25">
      <c r="A60" s="134" t="str">
        <f>VLOOKUP(E60,'LISTADO ATM'!$A$2:$C$898,3,0)</f>
        <v>DISTRITO NACIONAL</v>
      </c>
      <c r="B60" s="129" t="s">
        <v>2628</v>
      </c>
      <c r="C60" s="136">
        <v>44332.856400462966</v>
      </c>
      <c r="D60" s="136" t="s">
        <v>2451</v>
      </c>
      <c r="E60" s="124">
        <v>486</v>
      </c>
      <c r="F60" s="152" t="str">
        <f>VLOOKUP(E60,VIP!$A$2:$O13128,2,0)</f>
        <v>DRBR486</v>
      </c>
      <c r="G60" s="134" t="str">
        <f>VLOOKUP(E60,'LISTADO ATM'!$A$2:$B$897,2,0)</f>
        <v xml:space="preserve">ATM Olé La Caleta </v>
      </c>
      <c r="H60" s="134" t="str">
        <f>VLOOKUP(E60,VIP!$A$2:$O18004,7,FALSE)</f>
        <v>Si</v>
      </c>
      <c r="I60" s="134" t="str">
        <f>VLOOKUP(E60,VIP!$A$2:$O9969,8,FALSE)</f>
        <v>Si</v>
      </c>
      <c r="J60" s="134" t="str">
        <f>VLOOKUP(E60,VIP!$A$2:$O9919,8,FALSE)</f>
        <v>Si</v>
      </c>
      <c r="K60" s="134" t="str">
        <f>VLOOKUP(E60,VIP!$A$2:$O13493,6,0)</f>
        <v>NO</v>
      </c>
      <c r="L60" s="125" t="s">
        <v>2418</v>
      </c>
      <c r="M60" s="135" t="s">
        <v>2448</v>
      </c>
      <c r="N60" s="135" t="s">
        <v>2455</v>
      </c>
      <c r="O60" s="134" t="s">
        <v>2456</v>
      </c>
      <c r="P60" s="146"/>
      <c r="Q60" s="14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2627</v>
      </c>
      <c r="C61" s="136">
        <v>44332.848425925928</v>
      </c>
      <c r="D61" s="136" t="s">
        <v>2451</v>
      </c>
      <c r="E61" s="124">
        <v>438</v>
      </c>
      <c r="F61" s="152" t="str">
        <f>VLOOKUP(E61,VIP!$A$2:$O13127,2,0)</f>
        <v>DRBR438</v>
      </c>
      <c r="G61" s="134" t="str">
        <f>VLOOKUP(E61,'LISTADO ATM'!$A$2:$B$897,2,0)</f>
        <v xml:space="preserve">ATM Autobanco Torre IV </v>
      </c>
      <c r="H61" s="134" t="str">
        <f>VLOOKUP(E61,VIP!$A$2:$O18003,7,FALSE)</f>
        <v>Si</v>
      </c>
      <c r="I61" s="134" t="str">
        <f>VLOOKUP(E61,VIP!$A$2:$O9968,8,FALSE)</f>
        <v>Si</v>
      </c>
      <c r="J61" s="134" t="str">
        <f>VLOOKUP(E61,VIP!$A$2:$O9918,8,FALSE)</f>
        <v>Si</v>
      </c>
      <c r="K61" s="134" t="str">
        <f>VLOOKUP(E61,VIP!$A$2:$O13492,6,0)</f>
        <v>SI</v>
      </c>
      <c r="L61" s="125" t="s">
        <v>2444</v>
      </c>
      <c r="M61" s="135" t="s">
        <v>2448</v>
      </c>
      <c r="N61" s="135" t="s">
        <v>2455</v>
      </c>
      <c r="O61" s="134" t="s">
        <v>2456</v>
      </c>
      <c r="P61" s="146"/>
      <c r="Q61" s="145" t="s">
        <v>2444</v>
      </c>
    </row>
    <row r="62" spans="1:17" s="96" customFormat="1" ht="18" x14ac:dyDescent="0.25">
      <c r="A62" s="134" t="str">
        <f>VLOOKUP(E62,'LISTADO ATM'!$A$2:$C$898,3,0)</f>
        <v>NORTE</v>
      </c>
      <c r="B62" s="129" t="s">
        <v>2626</v>
      </c>
      <c r="C62" s="136">
        <v>44332.84269675926</v>
      </c>
      <c r="D62" s="136" t="s">
        <v>2474</v>
      </c>
      <c r="E62" s="124">
        <v>888</v>
      </c>
      <c r="F62" s="152" t="str">
        <f>VLOOKUP(E62,VIP!$A$2:$O13126,2,0)</f>
        <v>DRBR888</v>
      </c>
      <c r="G62" s="134" t="str">
        <f>VLOOKUP(E62,'LISTADO ATM'!$A$2:$B$897,2,0)</f>
        <v>ATM Oficina galeria 56 II (SFM)</v>
      </c>
      <c r="H62" s="134" t="str">
        <f>VLOOKUP(E62,VIP!$A$2:$O18002,7,FALSE)</f>
        <v>Si</v>
      </c>
      <c r="I62" s="134" t="str">
        <f>VLOOKUP(E62,VIP!$A$2:$O9967,8,FALSE)</f>
        <v>Si</v>
      </c>
      <c r="J62" s="134" t="str">
        <f>VLOOKUP(E62,VIP!$A$2:$O9917,8,FALSE)</f>
        <v>Si</v>
      </c>
      <c r="K62" s="134" t="str">
        <f>VLOOKUP(E62,VIP!$A$2:$O13491,6,0)</f>
        <v>SI</v>
      </c>
      <c r="L62" s="125" t="s">
        <v>2444</v>
      </c>
      <c r="M62" s="135" t="s">
        <v>2448</v>
      </c>
      <c r="N62" s="135" t="s">
        <v>2455</v>
      </c>
      <c r="O62" s="134" t="s">
        <v>2475</v>
      </c>
      <c r="P62" s="146"/>
      <c r="Q62" s="145" t="s">
        <v>2444</v>
      </c>
    </row>
    <row r="63" spans="1:17" s="96" customFormat="1" ht="18" x14ac:dyDescent="0.25">
      <c r="A63" s="134" t="str">
        <f>VLOOKUP(E63,'LISTADO ATM'!$A$2:$C$898,3,0)</f>
        <v>DISTRITO NACIONAL</v>
      </c>
      <c r="B63" s="129" t="s">
        <v>2625</v>
      </c>
      <c r="C63" s="136">
        <v>44332.820763888885</v>
      </c>
      <c r="D63" s="136" t="s">
        <v>2180</v>
      </c>
      <c r="E63" s="124">
        <v>710</v>
      </c>
      <c r="F63" s="152" t="str">
        <f>VLOOKUP(E63,VIP!$A$2:$O13125,2,0)</f>
        <v>DRBR506</v>
      </c>
      <c r="G63" s="134" t="str">
        <f>VLOOKUP(E63,'LISTADO ATM'!$A$2:$B$897,2,0)</f>
        <v xml:space="preserve">ATM S/M Soberano </v>
      </c>
      <c r="H63" s="134" t="str">
        <f>VLOOKUP(E63,VIP!$A$2:$O18001,7,FALSE)</f>
        <v>Si</v>
      </c>
      <c r="I63" s="134" t="str">
        <f>VLOOKUP(E63,VIP!$A$2:$O9966,8,FALSE)</f>
        <v>Si</v>
      </c>
      <c r="J63" s="134" t="str">
        <f>VLOOKUP(E63,VIP!$A$2:$O9916,8,FALSE)</f>
        <v>Si</v>
      </c>
      <c r="K63" s="134" t="str">
        <f>VLOOKUP(E63,VIP!$A$2:$O13490,6,0)</f>
        <v>NO</v>
      </c>
      <c r="L63" s="125" t="s">
        <v>2421</v>
      </c>
      <c r="M63" s="135" t="s">
        <v>2448</v>
      </c>
      <c r="N63" s="135" t="s">
        <v>2455</v>
      </c>
      <c r="O63" s="134" t="s">
        <v>2457</v>
      </c>
      <c r="P63" s="146"/>
      <c r="Q63" s="145" t="s">
        <v>2421</v>
      </c>
    </row>
    <row r="64" spans="1:17" s="96" customFormat="1" ht="18" x14ac:dyDescent="0.25">
      <c r="A64" s="134" t="str">
        <f>VLOOKUP(E64,'LISTADO ATM'!$A$2:$C$898,3,0)</f>
        <v>NORTE</v>
      </c>
      <c r="B64" s="129" t="s">
        <v>2624</v>
      </c>
      <c r="C64" s="136">
        <v>44332.816967592589</v>
      </c>
      <c r="D64" s="136" t="s">
        <v>2180</v>
      </c>
      <c r="E64" s="124">
        <v>731</v>
      </c>
      <c r="F64" s="152" t="str">
        <f>VLOOKUP(E64,VIP!$A$2:$O13126,2,0)</f>
        <v>DRBR311</v>
      </c>
      <c r="G64" s="134" t="str">
        <f>VLOOKUP(E64,'LISTADO ATM'!$A$2:$B$897,2,0)</f>
        <v xml:space="preserve">ATM UNP Villa González </v>
      </c>
      <c r="H64" s="134" t="str">
        <f>VLOOKUP(E64,VIP!$A$2:$O18002,7,FALSE)</f>
        <v>Si</v>
      </c>
      <c r="I64" s="134" t="str">
        <f>VLOOKUP(E64,VIP!$A$2:$O9967,8,FALSE)</f>
        <v>Si</v>
      </c>
      <c r="J64" s="134" t="str">
        <f>VLOOKUP(E64,VIP!$A$2:$O9917,8,FALSE)</f>
        <v>Si</v>
      </c>
      <c r="K64" s="134" t="str">
        <f>VLOOKUP(E64,VIP!$A$2:$O13491,6,0)</f>
        <v>NO</v>
      </c>
      <c r="L64" s="125" t="s">
        <v>2421</v>
      </c>
      <c r="M64" s="135" t="s">
        <v>2448</v>
      </c>
      <c r="N64" s="135" t="s">
        <v>2455</v>
      </c>
      <c r="O64" s="134" t="s">
        <v>2457</v>
      </c>
      <c r="P64" s="146"/>
      <c r="Q64" s="145" t="s">
        <v>2421</v>
      </c>
    </row>
    <row r="65" spans="1:17" s="96" customFormat="1" ht="18" x14ac:dyDescent="0.25">
      <c r="A65" s="134" t="str">
        <f>VLOOKUP(E65,'LISTADO ATM'!$A$2:$C$898,3,0)</f>
        <v>ESTE</v>
      </c>
      <c r="B65" s="129" t="s">
        <v>2623</v>
      </c>
      <c r="C65" s="136">
        <v>44332.813726851855</v>
      </c>
      <c r="D65" s="136" t="s">
        <v>2180</v>
      </c>
      <c r="E65" s="124">
        <v>923</v>
      </c>
      <c r="F65" s="152" t="str">
        <f>VLOOKUP(E65,VIP!$A$2:$O13127,2,0)</f>
        <v>DRBR923</v>
      </c>
      <c r="G65" s="134" t="str">
        <f>VLOOKUP(E65,'LISTADO ATM'!$A$2:$B$897,2,0)</f>
        <v xml:space="preserve">ATM Agroindustrial San Pedro de Macorís </v>
      </c>
      <c r="H65" s="134" t="str">
        <f>VLOOKUP(E65,VIP!$A$2:$O18003,7,FALSE)</f>
        <v>Si</v>
      </c>
      <c r="I65" s="134" t="str">
        <f>VLOOKUP(E65,VIP!$A$2:$O9968,8,FALSE)</f>
        <v>Si</v>
      </c>
      <c r="J65" s="134" t="str">
        <f>VLOOKUP(E65,VIP!$A$2:$O9918,8,FALSE)</f>
        <v>Si</v>
      </c>
      <c r="K65" s="134" t="str">
        <f>VLOOKUP(E65,VIP!$A$2:$O13492,6,0)</f>
        <v>NO</v>
      </c>
      <c r="L65" s="125" t="s">
        <v>2245</v>
      </c>
      <c r="M65" s="135" t="s">
        <v>2448</v>
      </c>
      <c r="N65" s="135" t="s">
        <v>2455</v>
      </c>
      <c r="O65" s="134" t="s">
        <v>2457</v>
      </c>
      <c r="P65" s="146"/>
      <c r="Q65" s="145" t="s">
        <v>2245</v>
      </c>
    </row>
    <row r="66" spans="1:17" s="96" customFormat="1" ht="18" x14ac:dyDescent="0.25">
      <c r="A66" s="134" t="str">
        <f>VLOOKUP(E66,'LISTADO ATM'!$A$2:$C$898,3,0)</f>
        <v>NORTE</v>
      </c>
      <c r="B66" s="129" t="s">
        <v>2622</v>
      </c>
      <c r="C66" s="136">
        <v>44332.81181712963</v>
      </c>
      <c r="D66" s="136" t="s">
        <v>2181</v>
      </c>
      <c r="E66" s="124">
        <v>285</v>
      </c>
      <c r="F66" s="152" t="str">
        <f>VLOOKUP(E66,VIP!$A$2:$O13128,2,0)</f>
        <v>DRBR285</v>
      </c>
      <c r="G66" s="134" t="str">
        <f>VLOOKUP(E66,'LISTADO ATM'!$A$2:$B$897,2,0)</f>
        <v xml:space="preserve">ATM Oficina Camino Real (Puerto Plata) </v>
      </c>
      <c r="H66" s="134" t="str">
        <f>VLOOKUP(E66,VIP!$A$2:$O18004,7,FALSE)</f>
        <v>Si</v>
      </c>
      <c r="I66" s="134" t="str">
        <f>VLOOKUP(E66,VIP!$A$2:$O9969,8,FALSE)</f>
        <v>Si</v>
      </c>
      <c r="J66" s="134" t="str">
        <f>VLOOKUP(E66,VIP!$A$2:$O9919,8,FALSE)</f>
        <v>Si</v>
      </c>
      <c r="K66" s="134" t="str">
        <f>VLOOKUP(E66,VIP!$A$2:$O13493,6,0)</f>
        <v>NO</v>
      </c>
      <c r="L66" s="125" t="s">
        <v>2219</v>
      </c>
      <c r="M66" s="135" t="s">
        <v>2448</v>
      </c>
      <c r="N66" s="135" t="s">
        <v>2455</v>
      </c>
      <c r="O66" s="134" t="s">
        <v>2573</v>
      </c>
      <c r="P66" s="146"/>
      <c r="Q66" s="145" t="s">
        <v>2219</v>
      </c>
    </row>
    <row r="67" spans="1:17" s="96" customFormat="1" ht="18" x14ac:dyDescent="0.25">
      <c r="A67" s="134" t="str">
        <f>VLOOKUP(E67,'LISTADO ATM'!$A$2:$C$898,3,0)</f>
        <v>SUR</v>
      </c>
      <c r="B67" s="129" t="s">
        <v>2621</v>
      </c>
      <c r="C67" s="136">
        <v>44332.805520833332</v>
      </c>
      <c r="D67" s="136" t="s">
        <v>2180</v>
      </c>
      <c r="E67" s="124">
        <v>829</v>
      </c>
      <c r="F67" s="152" t="str">
        <f>VLOOKUP(E67,VIP!$A$2:$O13129,2,0)</f>
        <v>DRBR829</v>
      </c>
      <c r="G67" s="134" t="str">
        <f>VLOOKUP(E67,'LISTADO ATM'!$A$2:$B$897,2,0)</f>
        <v xml:space="preserve">ATM UNP Multicentro Sirena Baní </v>
      </c>
      <c r="H67" s="134" t="str">
        <f>VLOOKUP(E67,VIP!$A$2:$O18005,7,FALSE)</f>
        <v>Si</v>
      </c>
      <c r="I67" s="134" t="str">
        <f>VLOOKUP(E67,VIP!$A$2:$O9970,8,FALSE)</f>
        <v>Si</v>
      </c>
      <c r="J67" s="134" t="str">
        <f>VLOOKUP(E67,VIP!$A$2:$O9920,8,FALSE)</f>
        <v>Si</v>
      </c>
      <c r="K67" s="134" t="str">
        <f>VLOOKUP(E67,VIP!$A$2:$O13494,6,0)</f>
        <v>NO</v>
      </c>
      <c r="L67" s="125" t="s">
        <v>2219</v>
      </c>
      <c r="M67" s="135" t="s">
        <v>2448</v>
      </c>
      <c r="N67" s="135" t="s">
        <v>2455</v>
      </c>
      <c r="O67" s="134" t="s">
        <v>2457</v>
      </c>
      <c r="P67" s="146"/>
      <c r="Q67" s="145" t="s">
        <v>2219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2620</v>
      </c>
      <c r="C68" s="136">
        <v>44332.714745370373</v>
      </c>
      <c r="D68" s="136" t="s">
        <v>2180</v>
      </c>
      <c r="E68" s="124">
        <v>267</v>
      </c>
      <c r="F68" s="152" t="str">
        <f>VLOOKUP(E68,VIP!$A$2:$O13130,2,0)</f>
        <v>DRBR267</v>
      </c>
      <c r="G68" s="134" t="str">
        <f>VLOOKUP(E68,'LISTADO ATM'!$A$2:$B$897,2,0)</f>
        <v xml:space="preserve">ATM Centro de Caja México </v>
      </c>
      <c r="H68" s="134" t="str">
        <f>VLOOKUP(E68,VIP!$A$2:$O18006,7,FALSE)</f>
        <v>Si</v>
      </c>
      <c r="I68" s="134" t="str">
        <f>VLOOKUP(E68,VIP!$A$2:$O9971,8,FALSE)</f>
        <v>Si</v>
      </c>
      <c r="J68" s="134" t="str">
        <f>VLOOKUP(E68,VIP!$A$2:$O9921,8,FALSE)</f>
        <v>Si</v>
      </c>
      <c r="K68" s="134" t="str">
        <f>VLOOKUP(E68,VIP!$A$2:$O13495,6,0)</f>
        <v>NO</v>
      </c>
      <c r="L68" s="125" t="s">
        <v>2470</v>
      </c>
      <c r="M68" s="135" t="s">
        <v>2448</v>
      </c>
      <c r="N68" s="135" t="s">
        <v>2455</v>
      </c>
      <c r="O68" s="134" t="s">
        <v>2457</v>
      </c>
      <c r="P68" s="146"/>
      <c r="Q68" s="145" t="s">
        <v>2470</v>
      </c>
    </row>
    <row r="69" spans="1:17" ht="18" x14ac:dyDescent="0.25">
      <c r="A69" s="134" t="str">
        <f>VLOOKUP(E69,'LISTADO ATM'!$A$2:$C$898,3,0)</f>
        <v>DISTRITO NACIONAL</v>
      </c>
      <c r="B69" s="129" t="s">
        <v>2619</v>
      </c>
      <c r="C69" s="136">
        <v>44332.71402777778</v>
      </c>
      <c r="D69" s="136" t="s">
        <v>2180</v>
      </c>
      <c r="E69" s="124">
        <v>441</v>
      </c>
      <c r="F69" s="153" t="str">
        <f>VLOOKUP(E69,VIP!$A$2:$O13131,2,0)</f>
        <v>DRBR441</v>
      </c>
      <c r="G69" s="134" t="str">
        <f>VLOOKUP(E69,'LISTADO ATM'!$A$2:$B$897,2,0)</f>
        <v>ATM Estacion de Servicio Romulo Betancour</v>
      </c>
      <c r="H69" s="134" t="str">
        <f>VLOOKUP(E69,VIP!$A$2:$O18007,7,FALSE)</f>
        <v>NO</v>
      </c>
      <c r="I69" s="134" t="str">
        <f>VLOOKUP(E69,VIP!$A$2:$O9972,8,FALSE)</f>
        <v>NO</v>
      </c>
      <c r="J69" s="134" t="str">
        <f>VLOOKUP(E69,VIP!$A$2:$O9922,8,FALSE)</f>
        <v>NO</v>
      </c>
      <c r="K69" s="134" t="str">
        <f>VLOOKUP(E69,VIP!$A$2:$O13496,6,0)</f>
        <v>NO</v>
      </c>
      <c r="L69" s="125" t="s">
        <v>2470</v>
      </c>
      <c r="M69" s="135" t="s">
        <v>2448</v>
      </c>
      <c r="N69" s="135" t="s">
        <v>2455</v>
      </c>
      <c r="O69" s="134" t="s">
        <v>2457</v>
      </c>
      <c r="P69" s="146"/>
      <c r="Q69" s="145" t="s">
        <v>2470</v>
      </c>
    </row>
    <row r="70" spans="1:17" ht="18" x14ac:dyDescent="0.25">
      <c r="A70" s="134" t="str">
        <f>VLOOKUP(E70,'LISTADO ATM'!$A$2:$C$898,3,0)</f>
        <v>DISTRITO NACIONAL</v>
      </c>
      <c r="B70" s="129" t="s">
        <v>2618</v>
      </c>
      <c r="C70" s="136">
        <v>44332.713738425926</v>
      </c>
      <c r="D70" s="136" t="s">
        <v>2451</v>
      </c>
      <c r="E70" s="124">
        <v>979</v>
      </c>
      <c r="F70" s="153" t="str">
        <f>VLOOKUP(E70,VIP!$A$2:$O13132,2,0)</f>
        <v>DRBR979</v>
      </c>
      <c r="G70" s="134" t="str">
        <f>VLOOKUP(E70,'LISTADO ATM'!$A$2:$B$897,2,0)</f>
        <v xml:space="preserve">ATM Oficina Luperón I </v>
      </c>
      <c r="H70" s="134" t="str">
        <f>VLOOKUP(E70,VIP!$A$2:$O18008,7,FALSE)</f>
        <v>Si</v>
      </c>
      <c r="I70" s="134" t="str">
        <f>VLOOKUP(E70,VIP!$A$2:$O9973,8,FALSE)</f>
        <v>Si</v>
      </c>
      <c r="J70" s="134" t="str">
        <f>VLOOKUP(E70,VIP!$A$2:$O9923,8,FALSE)</f>
        <v>Si</v>
      </c>
      <c r="K70" s="134" t="str">
        <f>VLOOKUP(E70,VIP!$A$2:$O13497,6,0)</f>
        <v>NO</v>
      </c>
      <c r="L70" s="125" t="s">
        <v>2418</v>
      </c>
      <c r="M70" s="135" t="s">
        <v>2448</v>
      </c>
      <c r="N70" s="135" t="s">
        <v>2455</v>
      </c>
      <c r="O70" s="134" t="s">
        <v>2456</v>
      </c>
      <c r="P70" s="146"/>
      <c r="Q70" s="145" t="s">
        <v>2418</v>
      </c>
    </row>
    <row r="71" spans="1:17" ht="18" x14ac:dyDescent="0.25">
      <c r="A71" s="134" t="str">
        <f>VLOOKUP(E71,'LISTADO ATM'!$A$2:$C$898,3,0)</f>
        <v>ESTE</v>
      </c>
      <c r="B71" s="129" t="s">
        <v>2617</v>
      </c>
      <c r="C71" s="136">
        <v>44332.713194444441</v>
      </c>
      <c r="D71" s="136" t="s">
        <v>2180</v>
      </c>
      <c r="E71" s="124">
        <v>294</v>
      </c>
      <c r="F71" s="153" t="str">
        <f>VLOOKUP(E71,VIP!$A$2:$O13106,2,0)</f>
        <v>DRBR294</v>
      </c>
      <c r="G71" s="134" t="str">
        <f>VLOOKUP(E71,'LISTADO ATM'!$A$2:$B$897,2,0)</f>
        <v xml:space="preserve">ATM Plaza Zaglul San Pedro II </v>
      </c>
      <c r="H71" s="134" t="str">
        <f>VLOOKUP(E71,VIP!$A$2:$O17982,7,FALSE)</f>
        <v>Si</v>
      </c>
      <c r="I71" s="134" t="str">
        <f>VLOOKUP(E71,VIP!$A$2:$O9947,8,FALSE)</f>
        <v>Si</v>
      </c>
      <c r="J71" s="134" t="str">
        <f>VLOOKUP(E71,VIP!$A$2:$O9897,8,FALSE)</f>
        <v>Si</v>
      </c>
      <c r="K71" s="134" t="str">
        <f>VLOOKUP(E71,VIP!$A$2:$O13471,6,0)</f>
        <v>NO</v>
      </c>
      <c r="L71" s="125" t="s">
        <v>2245</v>
      </c>
      <c r="M71" s="135" t="s">
        <v>2448</v>
      </c>
      <c r="N71" s="135" t="s">
        <v>2455</v>
      </c>
      <c r="O71" s="134" t="s">
        <v>2457</v>
      </c>
      <c r="P71" s="146"/>
      <c r="Q71" s="145" t="s">
        <v>2245</v>
      </c>
    </row>
    <row r="72" spans="1:17" ht="18" x14ac:dyDescent="0.25">
      <c r="A72" s="134" t="str">
        <f>VLOOKUP(E72,'LISTADO ATM'!$A$2:$C$898,3,0)</f>
        <v>ESTE</v>
      </c>
      <c r="B72" s="129" t="s">
        <v>2616</v>
      </c>
      <c r="C72" s="136">
        <v>44332.710972222223</v>
      </c>
      <c r="D72" s="136" t="s">
        <v>2180</v>
      </c>
      <c r="E72" s="124">
        <v>859</v>
      </c>
      <c r="F72" s="153" t="str">
        <f>VLOOKUP(E72,VIP!$A$2:$O13133,2,0)</f>
        <v>DRBR859</v>
      </c>
      <c r="G72" s="134" t="str">
        <f>VLOOKUP(E72,'LISTADO ATM'!$A$2:$B$897,2,0)</f>
        <v xml:space="preserve">ATM Hotel Vista Sol (Punta Cana) </v>
      </c>
      <c r="H72" s="134" t="str">
        <f>VLOOKUP(E72,VIP!$A$2:$O18009,7,FALSE)</f>
        <v>Si</v>
      </c>
      <c r="I72" s="134" t="str">
        <f>VLOOKUP(E72,VIP!$A$2:$O9974,8,FALSE)</f>
        <v>Si</v>
      </c>
      <c r="J72" s="134" t="str">
        <f>VLOOKUP(E72,VIP!$A$2:$O9924,8,FALSE)</f>
        <v>Si</v>
      </c>
      <c r="K72" s="134" t="str">
        <f>VLOOKUP(E72,VIP!$A$2:$O13498,6,0)</f>
        <v>NO</v>
      </c>
      <c r="L72" s="125" t="s">
        <v>2219</v>
      </c>
      <c r="M72" s="135" t="s">
        <v>2448</v>
      </c>
      <c r="N72" s="135" t="s">
        <v>2455</v>
      </c>
      <c r="O72" s="134" t="s">
        <v>2457</v>
      </c>
      <c r="P72" s="146"/>
      <c r="Q72" s="145" t="s">
        <v>2219</v>
      </c>
    </row>
    <row r="73" spans="1:17" ht="18" x14ac:dyDescent="0.25">
      <c r="A73" s="134" t="str">
        <f>VLOOKUP(E73,'LISTADO ATM'!$A$2:$C$898,3,0)</f>
        <v>DISTRITO NACIONAL</v>
      </c>
      <c r="B73" s="129" t="s">
        <v>2615</v>
      </c>
      <c r="C73" s="136">
        <v>44332.708599537036</v>
      </c>
      <c r="D73" s="136" t="s">
        <v>2474</v>
      </c>
      <c r="E73" s="124">
        <v>813</v>
      </c>
      <c r="F73" s="153" t="str">
        <f>VLOOKUP(E73,VIP!$A$2:$O13107,2,0)</f>
        <v>DRBR815</v>
      </c>
      <c r="G73" s="134" t="str">
        <f>VLOOKUP(E73,'LISTADO ATM'!$A$2:$B$897,2,0)</f>
        <v>ATM Occidental Mall</v>
      </c>
      <c r="H73" s="134" t="str">
        <f>VLOOKUP(E73,VIP!$A$2:$O17983,7,FALSE)</f>
        <v>Si</v>
      </c>
      <c r="I73" s="134" t="str">
        <f>VLOOKUP(E73,VIP!$A$2:$O9948,8,FALSE)</f>
        <v>Si</v>
      </c>
      <c r="J73" s="134" t="str">
        <f>VLOOKUP(E73,VIP!$A$2:$O9898,8,FALSE)</f>
        <v>Si</v>
      </c>
      <c r="K73" s="134" t="str">
        <f>VLOOKUP(E73,VIP!$A$2:$O13472,6,0)</f>
        <v>NO</v>
      </c>
      <c r="L73" s="125" t="s">
        <v>2418</v>
      </c>
      <c r="M73" s="135" t="s">
        <v>2448</v>
      </c>
      <c r="N73" s="135" t="s">
        <v>2455</v>
      </c>
      <c r="O73" s="134" t="s">
        <v>2475</v>
      </c>
      <c r="P73" s="146"/>
      <c r="Q73" s="145" t="s">
        <v>2418</v>
      </c>
    </row>
    <row r="74" spans="1:17" ht="18" x14ac:dyDescent="0.25">
      <c r="A74" s="134" t="str">
        <f>VLOOKUP(E74,'LISTADO ATM'!$A$2:$C$898,3,0)</f>
        <v>DISTRITO NACIONAL</v>
      </c>
      <c r="B74" s="129" t="s">
        <v>2614</v>
      </c>
      <c r="C74" s="136">
        <v>44332.694409722222</v>
      </c>
      <c r="D74" s="136" t="s">
        <v>2451</v>
      </c>
      <c r="E74" s="124">
        <v>461</v>
      </c>
      <c r="F74" s="153" t="str">
        <f>VLOOKUP(E74,VIP!$A$2:$O13108,2,0)</f>
        <v>DRBR461</v>
      </c>
      <c r="G74" s="134" t="str">
        <f>VLOOKUP(E74,'LISTADO ATM'!$A$2:$B$897,2,0)</f>
        <v xml:space="preserve">ATM Autobanco Sarasota I </v>
      </c>
      <c r="H74" s="134" t="str">
        <f>VLOOKUP(E74,VIP!$A$2:$O17984,7,FALSE)</f>
        <v>Si</v>
      </c>
      <c r="I74" s="134" t="str">
        <f>VLOOKUP(E74,VIP!$A$2:$O9949,8,FALSE)</f>
        <v>Si</v>
      </c>
      <c r="J74" s="134" t="str">
        <f>VLOOKUP(E74,VIP!$A$2:$O9899,8,FALSE)</f>
        <v>Si</v>
      </c>
      <c r="K74" s="134" t="str">
        <f>VLOOKUP(E74,VIP!$A$2:$O13473,6,0)</f>
        <v>SI</v>
      </c>
      <c r="L74" s="125" t="s">
        <v>2418</v>
      </c>
      <c r="M74" s="135" t="s">
        <v>2448</v>
      </c>
      <c r="N74" s="135" t="s">
        <v>2455</v>
      </c>
      <c r="O74" s="134" t="s">
        <v>2456</v>
      </c>
      <c r="P74" s="146"/>
      <c r="Q74" s="145" t="s">
        <v>2418</v>
      </c>
    </row>
    <row r="75" spans="1:17" ht="18" x14ac:dyDescent="0.25">
      <c r="A75" s="134" t="str">
        <f>VLOOKUP(E75,'LISTADO ATM'!$A$2:$C$898,3,0)</f>
        <v>SUR</v>
      </c>
      <c r="B75" s="129" t="s">
        <v>2613</v>
      </c>
      <c r="C75" s="136">
        <v>44332.692546296297</v>
      </c>
      <c r="D75" s="136" t="s">
        <v>2474</v>
      </c>
      <c r="E75" s="124">
        <v>342</v>
      </c>
      <c r="F75" s="153" t="str">
        <f>VLOOKUP(E75,VIP!$A$2:$O13113,2,0)</f>
        <v>DRBR342</v>
      </c>
      <c r="G75" s="134" t="str">
        <f>VLOOKUP(E75,'LISTADO ATM'!$A$2:$B$897,2,0)</f>
        <v>ATM Oficina Obras Públicas Azua</v>
      </c>
      <c r="H75" s="134" t="str">
        <f>VLOOKUP(E75,VIP!$A$2:$O17989,7,FALSE)</f>
        <v>Si</v>
      </c>
      <c r="I75" s="134" t="str">
        <f>VLOOKUP(E75,VIP!$A$2:$O9954,8,FALSE)</f>
        <v>Si</v>
      </c>
      <c r="J75" s="134" t="str">
        <f>VLOOKUP(E75,VIP!$A$2:$O9904,8,FALSE)</f>
        <v>Si</v>
      </c>
      <c r="K75" s="134" t="str">
        <f>VLOOKUP(E75,VIP!$A$2:$O13478,6,0)</f>
        <v>SI</v>
      </c>
      <c r="L75" s="125" t="s">
        <v>2418</v>
      </c>
      <c r="M75" s="135" t="s">
        <v>2448</v>
      </c>
      <c r="N75" s="135" t="s">
        <v>2455</v>
      </c>
      <c r="O75" s="134" t="s">
        <v>2475</v>
      </c>
      <c r="P75" s="146"/>
      <c r="Q75" s="145" t="s">
        <v>2418</v>
      </c>
    </row>
    <row r="76" spans="1:17" ht="18" x14ac:dyDescent="0.25">
      <c r="A76" s="134" t="str">
        <f>VLOOKUP(E76,'LISTADO ATM'!$A$2:$C$898,3,0)</f>
        <v>ESTE</v>
      </c>
      <c r="B76" s="129" t="s">
        <v>2612</v>
      </c>
      <c r="C76" s="136">
        <v>44332.689756944441</v>
      </c>
      <c r="D76" s="136" t="s">
        <v>2451</v>
      </c>
      <c r="E76" s="124">
        <v>121</v>
      </c>
      <c r="F76" s="153" t="str">
        <f>VLOOKUP(E76,VIP!$A$2:$O13114,2,0)</f>
        <v>DRBR121</v>
      </c>
      <c r="G76" s="134" t="str">
        <f>VLOOKUP(E76,'LISTADO ATM'!$A$2:$B$897,2,0)</f>
        <v xml:space="preserve">ATM Oficina Bayaguana </v>
      </c>
      <c r="H76" s="134" t="str">
        <f>VLOOKUP(E76,VIP!$A$2:$O17990,7,FALSE)</f>
        <v>Si</v>
      </c>
      <c r="I76" s="134" t="str">
        <f>VLOOKUP(E76,VIP!$A$2:$O9955,8,FALSE)</f>
        <v>Si</v>
      </c>
      <c r="J76" s="134" t="str">
        <f>VLOOKUP(E76,VIP!$A$2:$O9905,8,FALSE)</f>
        <v>Si</v>
      </c>
      <c r="K76" s="134" t="str">
        <f>VLOOKUP(E76,VIP!$A$2:$O13479,6,0)</f>
        <v>SI</v>
      </c>
      <c r="L76" s="125" t="s">
        <v>2418</v>
      </c>
      <c r="M76" s="135" t="s">
        <v>2448</v>
      </c>
      <c r="N76" s="135" t="s">
        <v>2455</v>
      </c>
      <c r="O76" s="134" t="s">
        <v>2456</v>
      </c>
      <c r="P76" s="146"/>
      <c r="Q76" s="145" t="s">
        <v>2418</v>
      </c>
    </row>
    <row r="77" spans="1:17" ht="18" x14ac:dyDescent="0.25">
      <c r="A77" s="134" t="str">
        <f>VLOOKUP(E77,'LISTADO ATM'!$A$2:$C$898,3,0)</f>
        <v>SUR</v>
      </c>
      <c r="B77" s="129" t="s">
        <v>2611</v>
      </c>
      <c r="C77" s="136">
        <v>44332.687372685185</v>
      </c>
      <c r="D77" s="136" t="s">
        <v>2474</v>
      </c>
      <c r="E77" s="124">
        <v>881</v>
      </c>
      <c r="F77" s="153" t="str">
        <f>VLOOKUP(E77,VIP!$A$2:$O13115,2,0)</f>
        <v>DRBR881</v>
      </c>
      <c r="G77" s="134" t="str">
        <f>VLOOKUP(E77,'LISTADO ATM'!$A$2:$B$897,2,0)</f>
        <v xml:space="preserve">ATM UNP Yaguate (San Cristóbal) </v>
      </c>
      <c r="H77" s="134" t="str">
        <f>VLOOKUP(E77,VIP!$A$2:$O17991,7,FALSE)</f>
        <v>Si</v>
      </c>
      <c r="I77" s="134" t="str">
        <f>VLOOKUP(E77,VIP!$A$2:$O9956,8,FALSE)</f>
        <v>Si</v>
      </c>
      <c r="J77" s="134" t="str">
        <f>VLOOKUP(E77,VIP!$A$2:$O9906,8,FALSE)</f>
        <v>Si</v>
      </c>
      <c r="K77" s="134" t="str">
        <f>VLOOKUP(E77,VIP!$A$2:$O13480,6,0)</f>
        <v>NO</v>
      </c>
      <c r="L77" s="125" t="s">
        <v>2418</v>
      </c>
      <c r="M77" s="135" t="s">
        <v>2448</v>
      </c>
      <c r="N77" s="135" t="s">
        <v>2455</v>
      </c>
      <c r="O77" s="134" t="s">
        <v>2475</v>
      </c>
      <c r="P77" s="146"/>
      <c r="Q77" s="145" t="s">
        <v>2418</v>
      </c>
    </row>
    <row r="78" spans="1:17" ht="18" x14ac:dyDescent="0.25">
      <c r="A78" s="134" t="str">
        <f>VLOOKUP(E78,'LISTADO ATM'!$A$2:$C$898,3,0)</f>
        <v>DISTRITO NACIONAL</v>
      </c>
      <c r="B78" s="129" t="s">
        <v>2610</v>
      </c>
      <c r="C78" s="136">
        <v>44332.654999999999</v>
      </c>
      <c r="D78" s="136" t="s">
        <v>2451</v>
      </c>
      <c r="E78" s="124">
        <v>655</v>
      </c>
      <c r="F78" s="153" t="str">
        <f>VLOOKUP(E78,VIP!$A$2:$O13116,2,0)</f>
        <v>DRBR655</v>
      </c>
      <c r="G78" s="134" t="str">
        <f>VLOOKUP(E78,'LISTADO ATM'!$A$2:$B$897,2,0)</f>
        <v>ATM Farmacia Sandra</v>
      </c>
      <c r="H78" s="134" t="str">
        <f>VLOOKUP(E78,VIP!$A$2:$O17992,7,FALSE)</f>
        <v>Si</v>
      </c>
      <c r="I78" s="134" t="str">
        <f>VLOOKUP(E78,VIP!$A$2:$O9957,8,FALSE)</f>
        <v>Si</v>
      </c>
      <c r="J78" s="134" t="str">
        <f>VLOOKUP(E78,VIP!$A$2:$O9907,8,FALSE)</f>
        <v>Si</v>
      </c>
      <c r="K78" s="134" t="str">
        <f>VLOOKUP(E78,VIP!$A$2:$O13481,6,0)</f>
        <v>NO</v>
      </c>
      <c r="L78" s="125" t="s">
        <v>2418</v>
      </c>
      <c r="M78" s="135" t="s">
        <v>2448</v>
      </c>
      <c r="N78" s="135" t="s">
        <v>2455</v>
      </c>
      <c r="O78" s="134" t="s">
        <v>2456</v>
      </c>
      <c r="P78" s="146"/>
      <c r="Q78" s="145" t="s">
        <v>2418</v>
      </c>
    </row>
    <row r="79" spans="1:17" ht="18" x14ac:dyDescent="0.25">
      <c r="A79" s="134" t="str">
        <f>VLOOKUP(E79,'LISTADO ATM'!$A$2:$C$898,3,0)</f>
        <v>DISTRITO NACIONAL</v>
      </c>
      <c r="B79" s="129" t="s">
        <v>2609</v>
      </c>
      <c r="C79" s="136">
        <v>44332.653437499997</v>
      </c>
      <c r="D79" s="136" t="s">
        <v>2474</v>
      </c>
      <c r="E79" s="124">
        <v>56</v>
      </c>
      <c r="F79" s="153" t="str">
        <f>VLOOKUP(E79,VIP!$A$2:$O13117,2,0)</f>
        <v>DRBR725</v>
      </c>
      <c r="G79" s="134" t="str">
        <f>VLOOKUP(E79,'LISTADO ATM'!$A$2:$B$897,2,0)</f>
        <v xml:space="preserve">ATM Oficina Villa Mella II </v>
      </c>
      <c r="H79" s="134" t="str">
        <f>VLOOKUP(E79,VIP!$A$2:$O17993,7,FALSE)</f>
        <v>Si</v>
      </c>
      <c r="I79" s="134" t="str">
        <f>VLOOKUP(E79,VIP!$A$2:$O9958,8,FALSE)</f>
        <v>Si</v>
      </c>
      <c r="J79" s="134" t="str">
        <f>VLOOKUP(E79,VIP!$A$2:$O9908,8,FALSE)</f>
        <v>Si</v>
      </c>
      <c r="K79" s="134" t="str">
        <f>VLOOKUP(E79,VIP!$A$2:$O13482,6,0)</f>
        <v>NO</v>
      </c>
      <c r="L79" s="125" t="s">
        <v>2579</v>
      </c>
      <c r="M79" s="135" t="s">
        <v>2448</v>
      </c>
      <c r="N79" s="135" t="s">
        <v>2455</v>
      </c>
      <c r="O79" s="134" t="s">
        <v>2475</v>
      </c>
      <c r="P79" s="146"/>
      <c r="Q79" s="145" t="s">
        <v>2601</v>
      </c>
    </row>
    <row r="80" spans="1:17" ht="18" x14ac:dyDescent="0.25">
      <c r="A80" s="134" t="str">
        <f>VLOOKUP(E80,'LISTADO ATM'!$A$2:$C$898,3,0)</f>
        <v>ESTE</v>
      </c>
      <c r="B80" s="129" t="s">
        <v>2608</v>
      </c>
      <c r="C80" s="136">
        <v>44332.651608796295</v>
      </c>
      <c r="D80" s="136" t="s">
        <v>2474</v>
      </c>
      <c r="E80" s="124">
        <v>631</v>
      </c>
      <c r="F80" s="153" t="str">
        <f>VLOOKUP(E80,VIP!$A$2:$O13118,2,0)</f>
        <v>DRBR417</v>
      </c>
      <c r="G80" s="134" t="str">
        <f>VLOOKUP(E80,'LISTADO ATM'!$A$2:$B$897,2,0)</f>
        <v xml:space="preserve">ATM ASOCODEQUI (San Pedro) </v>
      </c>
      <c r="H80" s="134" t="str">
        <f>VLOOKUP(E80,VIP!$A$2:$O17994,7,FALSE)</f>
        <v>Si</v>
      </c>
      <c r="I80" s="134" t="str">
        <f>VLOOKUP(E80,VIP!$A$2:$O9959,8,FALSE)</f>
        <v>Si</v>
      </c>
      <c r="J80" s="134" t="str">
        <f>VLOOKUP(E80,VIP!$A$2:$O9909,8,FALSE)</f>
        <v>Si</v>
      </c>
      <c r="K80" s="134" t="str">
        <f>VLOOKUP(E80,VIP!$A$2:$O13483,6,0)</f>
        <v>NO</v>
      </c>
      <c r="L80" s="125" t="s">
        <v>2418</v>
      </c>
      <c r="M80" s="135" t="s">
        <v>2448</v>
      </c>
      <c r="N80" s="135" t="s">
        <v>2455</v>
      </c>
      <c r="O80" s="134" t="s">
        <v>2475</v>
      </c>
      <c r="P80" s="146"/>
      <c r="Q80" s="145" t="s">
        <v>2418</v>
      </c>
    </row>
    <row r="81" spans="1:17" ht="18" x14ac:dyDescent="0.25">
      <c r="A81" s="134" t="str">
        <f>VLOOKUP(E81,'LISTADO ATM'!$A$2:$C$898,3,0)</f>
        <v>DISTRITO NACIONAL</v>
      </c>
      <c r="B81" s="129" t="s">
        <v>2607</v>
      </c>
      <c r="C81" s="136">
        <v>44332.648553240739</v>
      </c>
      <c r="D81" s="136" t="s">
        <v>2451</v>
      </c>
      <c r="E81" s="124">
        <v>415</v>
      </c>
      <c r="F81" s="153" t="str">
        <f>VLOOKUP(E81,VIP!$A$2:$O13119,2,0)</f>
        <v>DRBR415</v>
      </c>
      <c r="G81" s="134" t="str">
        <f>VLOOKUP(E81,'LISTADO ATM'!$A$2:$B$897,2,0)</f>
        <v xml:space="preserve">ATM Autobanco San Martín I </v>
      </c>
      <c r="H81" s="134" t="str">
        <f>VLOOKUP(E81,VIP!$A$2:$O17995,7,FALSE)</f>
        <v>Si</v>
      </c>
      <c r="I81" s="134" t="str">
        <f>VLOOKUP(E81,VIP!$A$2:$O9960,8,FALSE)</f>
        <v>Si</v>
      </c>
      <c r="J81" s="134" t="str">
        <f>VLOOKUP(E81,VIP!$A$2:$O9910,8,FALSE)</f>
        <v>Si</v>
      </c>
      <c r="K81" s="134" t="str">
        <f>VLOOKUP(E81,VIP!$A$2:$O13484,6,0)</f>
        <v>NO</v>
      </c>
      <c r="L81" s="125" t="s">
        <v>2579</v>
      </c>
      <c r="M81" s="135" t="s">
        <v>2448</v>
      </c>
      <c r="N81" s="135" t="s">
        <v>2455</v>
      </c>
      <c r="O81" s="134" t="s">
        <v>2456</v>
      </c>
      <c r="P81" s="146"/>
      <c r="Q81" s="145" t="s">
        <v>2601</v>
      </c>
    </row>
    <row r="82" spans="1:17" ht="18" x14ac:dyDescent="0.25">
      <c r="A82" s="134" t="str">
        <f>VLOOKUP(E82,'LISTADO ATM'!$A$2:$C$898,3,0)</f>
        <v>DISTRITO NACIONAL</v>
      </c>
      <c r="B82" s="129" t="s">
        <v>2606</v>
      </c>
      <c r="C82" s="136">
        <v>44332.646527777775</v>
      </c>
      <c r="D82" s="136" t="s">
        <v>2474</v>
      </c>
      <c r="E82" s="124">
        <v>408</v>
      </c>
      <c r="F82" s="153" t="str">
        <f>VLOOKUP(E82,VIP!$A$2:$O13120,2,0)</f>
        <v>DRBR408</v>
      </c>
      <c r="G82" s="134" t="str">
        <f>VLOOKUP(E82,'LISTADO ATM'!$A$2:$B$897,2,0)</f>
        <v xml:space="preserve">ATM Autobanco Las Palmas de Herrera </v>
      </c>
      <c r="H82" s="134" t="str">
        <f>VLOOKUP(E82,VIP!$A$2:$O17996,7,FALSE)</f>
        <v>Si</v>
      </c>
      <c r="I82" s="134" t="str">
        <f>VLOOKUP(E82,VIP!$A$2:$O9961,8,FALSE)</f>
        <v>Si</v>
      </c>
      <c r="J82" s="134" t="str">
        <f>VLOOKUP(E82,VIP!$A$2:$O9911,8,FALSE)</f>
        <v>Si</v>
      </c>
      <c r="K82" s="134" t="str">
        <f>VLOOKUP(E82,VIP!$A$2:$O13485,6,0)</f>
        <v>NO</v>
      </c>
      <c r="L82" s="125" t="s">
        <v>2579</v>
      </c>
      <c r="M82" s="135" t="s">
        <v>2448</v>
      </c>
      <c r="N82" s="135" t="s">
        <v>2455</v>
      </c>
      <c r="O82" s="134" t="s">
        <v>2475</v>
      </c>
      <c r="P82" s="146"/>
      <c r="Q82" s="145" t="s">
        <v>2601</v>
      </c>
    </row>
    <row r="83" spans="1:17" ht="18" x14ac:dyDescent="0.25">
      <c r="A83" s="134" t="str">
        <f>VLOOKUP(E83,'LISTADO ATM'!$A$2:$C$898,3,0)</f>
        <v>SUR</v>
      </c>
      <c r="B83" s="129" t="s">
        <v>2605</v>
      </c>
      <c r="C83" s="136">
        <v>44332.642858796295</v>
      </c>
      <c r="D83" s="136" t="s">
        <v>2451</v>
      </c>
      <c r="E83" s="124">
        <v>356</v>
      </c>
      <c r="F83" s="153" t="str">
        <f>VLOOKUP(E83,VIP!$A$2:$O13094,2,0)</f>
        <v>DRBR356</v>
      </c>
      <c r="G83" s="134" t="str">
        <f>VLOOKUP(E83,'LISTADO ATM'!$A$2:$B$897,2,0)</f>
        <v xml:space="preserve">ATM Estación Sigma (San Cristóbal) </v>
      </c>
      <c r="H83" s="134" t="str">
        <f>VLOOKUP(E83,VIP!$A$2:$O17970,7,FALSE)</f>
        <v>Si</v>
      </c>
      <c r="I83" s="134" t="str">
        <f>VLOOKUP(E83,VIP!$A$2:$O9935,8,FALSE)</f>
        <v>Si</v>
      </c>
      <c r="J83" s="134" t="str">
        <f>VLOOKUP(E83,VIP!$A$2:$O9885,8,FALSE)</f>
        <v>Si</v>
      </c>
      <c r="K83" s="134" t="str">
        <f>VLOOKUP(E83,VIP!$A$2:$O13459,6,0)</f>
        <v>NO</v>
      </c>
      <c r="L83" s="125" t="s">
        <v>2418</v>
      </c>
      <c r="M83" s="135" t="s">
        <v>2448</v>
      </c>
      <c r="N83" s="135" t="s">
        <v>2455</v>
      </c>
      <c r="O83" s="134" t="s">
        <v>2456</v>
      </c>
      <c r="P83" s="146"/>
      <c r="Q83" s="145" t="s">
        <v>2418</v>
      </c>
    </row>
    <row r="84" spans="1:17" ht="18" x14ac:dyDescent="0.25">
      <c r="A84" s="134" t="str">
        <f>VLOOKUP(E84,'LISTADO ATM'!$A$2:$C$898,3,0)</f>
        <v>ESTE</v>
      </c>
      <c r="B84" s="129" t="s">
        <v>2604</v>
      </c>
      <c r="C84" s="136">
        <v>44332.638738425929</v>
      </c>
      <c r="D84" s="136" t="s">
        <v>2474</v>
      </c>
      <c r="E84" s="124">
        <v>844</v>
      </c>
      <c r="F84" s="153" t="str">
        <f>VLOOKUP(E84,VIP!$A$2:$O13121,2,0)</f>
        <v>DRBR844</v>
      </c>
      <c r="G84" s="134" t="str">
        <f>VLOOKUP(E84,'LISTADO ATM'!$A$2:$B$897,2,0)</f>
        <v xml:space="preserve">ATM San Juan Shopping Center (Bávaro) </v>
      </c>
      <c r="H84" s="134" t="str">
        <f>VLOOKUP(E84,VIP!$A$2:$O17997,7,FALSE)</f>
        <v>Si</v>
      </c>
      <c r="I84" s="134" t="str">
        <f>VLOOKUP(E84,VIP!$A$2:$O9962,8,FALSE)</f>
        <v>Si</v>
      </c>
      <c r="J84" s="134" t="str">
        <f>VLOOKUP(E84,VIP!$A$2:$O9912,8,FALSE)</f>
        <v>Si</v>
      </c>
      <c r="K84" s="134" t="str">
        <f>VLOOKUP(E84,VIP!$A$2:$O13486,6,0)</f>
        <v>NO</v>
      </c>
      <c r="L84" s="125" t="s">
        <v>2418</v>
      </c>
      <c r="M84" s="135" t="s">
        <v>2448</v>
      </c>
      <c r="N84" s="135" t="s">
        <v>2455</v>
      </c>
      <c r="O84" s="134" t="s">
        <v>2475</v>
      </c>
      <c r="P84" s="146"/>
      <c r="Q84" s="145" t="s">
        <v>2418</v>
      </c>
    </row>
    <row r="85" spans="1:17" ht="18" x14ac:dyDescent="0.25">
      <c r="A85" s="134" t="str">
        <f>VLOOKUP(E85,'LISTADO ATM'!$A$2:$C$898,3,0)</f>
        <v>DISTRITO NACIONAL</v>
      </c>
      <c r="B85" s="129" t="s">
        <v>2603</v>
      </c>
      <c r="C85" s="136">
        <v>44332.637314814812</v>
      </c>
      <c r="D85" s="136" t="s">
        <v>2180</v>
      </c>
      <c r="E85" s="124">
        <v>706</v>
      </c>
      <c r="F85" s="153" t="str">
        <f>VLOOKUP(E85,VIP!$A$2:$O13095,2,0)</f>
        <v>DRBR706</v>
      </c>
      <c r="G85" s="134" t="str">
        <f>VLOOKUP(E85,'LISTADO ATM'!$A$2:$B$897,2,0)</f>
        <v xml:space="preserve">ATM S/M Pristine </v>
      </c>
      <c r="H85" s="134" t="str">
        <f>VLOOKUP(E85,VIP!$A$2:$O17971,7,FALSE)</f>
        <v>Si</v>
      </c>
      <c r="I85" s="134" t="str">
        <f>VLOOKUP(E85,VIP!$A$2:$O9936,8,FALSE)</f>
        <v>Si</v>
      </c>
      <c r="J85" s="134" t="str">
        <f>VLOOKUP(E85,VIP!$A$2:$O9886,8,FALSE)</f>
        <v>Si</v>
      </c>
      <c r="K85" s="134" t="str">
        <f>VLOOKUP(E85,VIP!$A$2:$O13460,6,0)</f>
        <v>NO</v>
      </c>
      <c r="L85" s="125" t="s">
        <v>2245</v>
      </c>
      <c r="M85" s="135" t="s">
        <v>2448</v>
      </c>
      <c r="N85" s="135" t="s">
        <v>2455</v>
      </c>
      <c r="O85" s="134" t="s">
        <v>2457</v>
      </c>
      <c r="P85" s="146"/>
      <c r="Q85" s="145" t="s">
        <v>2245</v>
      </c>
    </row>
    <row r="86" spans="1:17" ht="18" x14ac:dyDescent="0.25">
      <c r="A86" s="134" t="str">
        <f>VLOOKUP(E86,'LISTADO ATM'!$A$2:$C$898,3,0)</f>
        <v>NORTE</v>
      </c>
      <c r="B86" s="129" t="s">
        <v>2602</v>
      </c>
      <c r="C86" s="136">
        <v>44332.636712962965</v>
      </c>
      <c r="D86" s="136" t="s">
        <v>2181</v>
      </c>
      <c r="E86" s="124">
        <v>689</v>
      </c>
      <c r="F86" s="153" t="str">
        <f>VLOOKUP(E86,VIP!$A$2:$O13096,2,0)</f>
        <v>DRBR689</v>
      </c>
      <c r="G86" s="134" t="str">
        <f>VLOOKUP(E86,'LISTADO ATM'!$A$2:$B$897,2,0)</f>
        <v>ATM Eco Petroleo Villa Gonzalez</v>
      </c>
      <c r="H86" s="134" t="str">
        <f>VLOOKUP(E86,VIP!$A$2:$O17972,7,FALSE)</f>
        <v>NO</v>
      </c>
      <c r="I86" s="134" t="str">
        <f>VLOOKUP(E86,VIP!$A$2:$O9937,8,FALSE)</f>
        <v>NO</v>
      </c>
      <c r="J86" s="134" t="str">
        <f>VLOOKUP(E86,VIP!$A$2:$O9887,8,FALSE)</f>
        <v>NO</v>
      </c>
      <c r="K86" s="134" t="str">
        <f>VLOOKUP(E86,VIP!$A$2:$O13461,6,0)</f>
        <v>NO</v>
      </c>
      <c r="L86" s="125" t="s">
        <v>2245</v>
      </c>
      <c r="M86" s="135" t="s">
        <v>2448</v>
      </c>
      <c r="N86" s="135" t="s">
        <v>2455</v>
      </c>
      <c r="O86" s="134" t="s">
        <v>2573</v>
      </c>
      <c r="P86" s="146"/>
      <c r="Q86" s="145" t="s">
        <v>2245</v>
      </c>
    </row>
    <row r="87" spans="1:17" ht="18" x14ac:dyDescent="0.25">
      <c r="A87" s="134" t="str">
        <f>VLOOKUP(E87,'LISTADO ATM'!$A$2:$C$898,3,0)</f>
        <v>NORTE</v>
      </c>
      <c r="B87" s="129" t="s">
        <v>2584</v>
      </c>
      <c r="C87" s="136">
        <v>44332.622372685182</v>
      </c>
      <c r="D87" s="136" t="s">
        <v>2474</v>
      </c>
      <c r="E87" s="124">
        <v>774</v>
      </c>
      <c r="F87" s="153" t="str">
        <f>VLOOKUP(E87,VIP!$A$2:$O13082,2,0)</f>
        <v>DRBR061</v>
      </c>
      <c r="G87" s="134" t="str">
        <f>VLOOKUP(E87,'LISTADO ATM'!$A$2:$B$897,2,0)</f>
        <v xml:space="preserve">ATM Oficina Montecristi </v>
      </c>
      <c r="H87" s="134" t="str">
        <f>VLOOKUP(E87,VIP!$A$2:$O17958,7,FALSE)</f>
        <v>Si</v>
      </c>
      <c r="I87" s="134" t="str">
        <f>VLOOKUP(E87,VIP!$A$2:$O9923,8,FALSE)</f>
        <v>Si</v>
      </c>
      <c r="J87" s="134" t="str">
        <f>VLOOKUP(E87,VIP!$A$2:$O9873,8,FALSE)</f>
        <v>Si</v>
      </c>
      <c r="K87" s="134" t="str">
        <f>VLOOKUP(E87,VIP!$A$2:$O13447,6,0)</f>
        <v>NO</v>
      </c>
      <c r="L87" s="125" t="s">
        <v>2576</v>
      </c>
      <c r="M87" s="135" t="s">
        <v>2448</v>
      </c>
      <c r="N87" s="135" t="s">
        <v>2455</v>
      </c>
      <c r="O87" s="134" t="s">
        <v>2475</v>
      </c>
      <c r="P87" s="146"/>
      <c r="Q87" s="145" t="s">
        <v>2600</v>
      </c>
    </row>
    <row r="88" spans="1:17" ht="18" x14ac:dyDescent="0.25">
      <c r="A88" s="134" t="str">
        <f>VLOOKUP(E88,'LISTADO ATM'!$A$2:$C$898,3,0)</f>
        <v>NORTE</v>
      </c>
      <c r="B88" s="129" t="s">
        <v>2585</v>
      </c>
      <c r="C88" s="136">
        <v>44332.621215277781</v>
      </c>
      <c r="D88" s="136" t="s">
        <v>2574</v>
      </c>
      <c r="E88" s="124">
        <v>291</v>
      </c>
      <c r="F88" s="153" t="str">
        <f>VLOOKUP(E88,VIP!$A$2:$O13083,2,0)</f>
        <v>DRBR291</v>
      </c>
      <c r="G88" s="134" t="str">
        <f>VLOOKUP(E88,'LISTADO ATM'!$A$2:$B$897,2,0)</f>
        <v xml:space="preserve">ATM S/M Jumbo Las Colinas </v>
      </c>
      <c r="H88" s="134" t="str">
        <f>VLOOKUP(E88,VIP!$A$2:$O17959,7,FALSE)</f>
        <v>Si</v>
      </c>
      <c r="I88" s="134" t="str">
        <f>VLOOKUP(E88,VIP!$A$2:$O9924,8,FALSE)</f>
        <v>Si</v>
      </c>
      <c r="J88" s="134" t="str">
        <f>VLOOKUP(E88,VIP!$A$2:$O9874,8,FALSE)</f>
        <v>Si</v>
      </c>
      <c r="K88" s="134" t="str">
        <f>VLOOKUP(E88,VIP!$A$2:$O13448,6,0)</f>
        <v>NO</v>
      </c>
      <c r="L88" s="125" t="s">
        <v>2576</v>
      </c>
      <c r="M88" s="135" t="s">
        <v>2448</v>
      </c>
      <c r="N88" s="135" t="s">
        <v>2455</v>
      </c>
      <c r="O88" s="134" t="s">
        <v>2575</v>
      </c>
      <c r="P88" s="146"/>
      <c r="Q88" s="145" t="s">
        <v>2600</v>
      </c>
    </row>
    <row r="89" spans="1:17" ht="18" x14ac:dyDescent="0.25">
      <c r="A89" s="134" t="str">
        <f>VLOOKUP(E89,'LISTADO ATM'!$A$2:$C$898,3,0)</f>
        <v>DISTRITO NACIONAL</v>
      </c>
      <c r="B89" s="129" t="s">
        <v>2586</v>
      </c>
      <c r="C89" s="136">
        <v>44332.619849537034</v>
      </c>
      <c r="D89" s="136" t="s">
        <v>2180</v>
      </c>
      <c r="E89" s="124">
        <v>931</v>
      </c>
      <c r="F89" s="153" t="str">
        <f>VLOOKUP(E89,VIP!$A$2:$O13085,2,0)</f>
        <v>DRBR24N</v>
      </c>
      <c r="G89" s="134" t="str">
        <f>VLOOKUP(E89,'LISTADO ATM'!$A$2:$B$897,2,0)</f>
        <v xml:space="preserve">ATM Autobanco Luperón I </v>
      </c>
      <c r="H89" s="134" t="str">
        <f>VLOOKUP(E89,VIP!$A$2:$O17961,7,FALSE)</f>
        <v>Si</v>
      </c>
      <c r="I89" s="134" t="str">
        <f>VLOOKUP(E89,VIP!$A$2:$O9926,8,FALSE)</f>
        <v>Si</v>
      </c>
      <c r="J89" s="134" t="str">
        <f>VLOOKUP(E89,VIP!$A$2:$O9876,8,FALSE)</f>
        <v>Si</v>
      </c>
      <c r="K89" s="134" t="str">
        <f>VLOOKUP(E89,VIP!$A$2:$O13450,6,0)</f>
        <v>NO</v>
      </c>
      <c r="L89" s="125" t="s">
        <v>2470</v>
      </c>
      <c r="M89" s="135" t="s">
        <v>2448</v>
      </c>
      <c r="N89" s="135" t="s">
        <v>2455</v>
      </c>
      <c r="O89" s="134" t="s">
        <v>2457</v>
      </c>
      <c r="P89" s="146"/>
      <c r="Q89" s="145" t="s">
        <v>2470</v>
      </c>
    </row>
    <row r="90" spans="1:17" ht="18" x14ac:dyDescent="0.25">
      <c r="A90" s="134" t="str">
        <f>VLOOKUP(E90,'LISTADO ATM'!$A$2:$C$898,3,0)</f>
        <v>DISTRITO NACIONAL</v>
      </c>
      <c r="B90" s="129" t="s">
        <v>2587</v>
      </c>
      <c r="C90" s="136">
        <v>44332.619201388887</v>
      </c>
      <c r="D90" s="136" t="s">
        <v>2180</v>
      </c>
      <c r="E90" s="124">
        <v>31</v>
      </c>
      <c r="F90" s="153" t="str">
        <f>VLOOKUP(E90,VIP!$A$2:$O13086,2,0)</f>
        <v>DRBR031</v>
      </c>
      <c r="G90" s="134" t="str">
        <f>VLOOKUP(E90,'LISTADO ATM'!$A$2:$B$897,2,0)</f>
        <v xml:space="preserve">ATM Oficina San Martín I </v>
      </c>
      <c r="H90" s="134" t="str">
        <f>VLOOKUP(E90,VIP!$A$2:$O17962,7,FALSE)</f>
        <v>Si</v>
      </c>
      <c r="I90" s="134" t="str">
        <f>VLOOKUP(E90,VIP!$A$2:$O9927,8,FALSE)</f>
        <v>Si</v>
      </c>
      <c r="J90" s="134" t="str">
        <f>VLOOKUP(E90,VIP!$A$2:$O9877,8,FALSE)</f>
        <v>Si</v>
      </c>
      <c r="K90" s="134" t="str">
        <f>VLOOKUP(E90,VIP!$A$2:$O13451,6,0)</f>
        <v>NO</v>
      </c>
      <c r="L90" s="125" t="s">
        <v>2470</v>
      </c>
      <c r="M90" s="135" t="s">
        <v>2448</v>
      </c>
      <c r="N90" s="135" t="s">
        <v>2455</v>
      </c>
      <c r="O90" s="134" t="s">
        <v>2457</v>
      </c>
      <c r="P90" s="146"/>
      <c r="Q90" s="145" t="s">
        <v>2470</v>
      </c>
    </row>
    <row r="91" spans="1:17" ht="18" x14ac:dyDescent="0.25">
      <c r="A91" s="134" t="str">
        <f>VLOOKUP(E91,'LISTADO ATM'!$A$2:$C$898,3,0)</f>
        <v>NORTE</v>
      </c>
      <c r="B91" s="129" t="s">
        <v>2588</v>
      </c>
      <c r="C91" s="136">
        <v>44332.617905092593</v>
      </c>
      <c r="D91" s="136" t="s">
        <v>2574</v>
      </c>
      <c r="E91" s="124">
        <v>837</v>
      </c>
      <c r="F91" s="153" t="str">
        <f>VLOOKUP(E91,VIP!$A$2:$O13087,2,0)</f>
        <v>DRBR837</v>
      </c>
      <c r="G91" s="134" t="str">
        <f>VLOOKUP(E91,'LISTADO ATM'!$A$2:$B$897,2,0)</f>
        <v>ATM Estación Next Canabacoa</v>
      </c>
      <c r="H91" s="134" t="str">
        <f>VLOOKUP(E91,VIP!$A$2:$O17963,7,FALSE)</f>
        <v>Si</v>
      </c>
      <c r="I91" s="134" t="str">
        <f>VLOOKUP(E91,VIP!$A$2:$O9928,8,FALSE)</f>
        <v>Si</v>
      </c>
      <c r="J91" s="134" t="str">
        <f>VLOOKUP(E91,VIP!$A$2:$O9878,8,FALSE)</f>
        <v>Si</v>
      </c>
      <c r="K91" s="134" t="str">
        <f>VLOOKUP(E91,VIP!$A$2:$O13452,6,0)</f>
        <v>NO</v>
      </c>
      <c r="L91" s="125" t="s">
        <v>2418</v>
      </c>
      <c r="M91" s="135" t="s">
        <v>2448</v>
      </c>
      <c r="N91" s="135" t="s">
        <v>2455</v>
      </c>
      <c r="O91" s="134" t="s">
        <v>2575</v>
      </c>
      <c r="P91" s="146"/>
      <c r="Q91" s="145" t="s">
        <v>2418</v>
      </c>
    </row>
    <row r="92" spans="1:17" ht="18" x14ac:dyDescent="0.25">
      <c r="A92" s="134" t="str">
        <f>VLOOKUP(E92,'LISTADO ATM'!$A$2:$C$898,3,0)</f>
        <v>NORTE</v>
      </c>
      <c r="B92" s="129" t="s">
        <v>2589</v>
      </c>
      <c r="C92" s="136">
        <v>44332.617002314815</v>
      </c>
      <c r="D92" s="136" t="s">
        <v>2574</v>
      </c>
      <c r="E92" s="124">
        <v>88</v>
      </c>
      <c r="F92" s="153" t="str">
        <f>VLOOKUP(E92,VIP!$A$2:$O13088,2,0)</f>
        <v>DRBR088</v>
      </c>
      <c r="G92" s="134" t="str">
        <f>VLOOKUP(E92,'LISTADO ATM'!$A$2:$B$897,2,0)</f>
        <v xml:space="preserve">ATM S/M La Fuente (Santiago) </v>
      </c>
      <c r="H92" s="134" t="str">
        <f>VLOOKUP(E92,VIP!$A$2:$O17964,7,FALSE)</f>
        <v>Si</v>
      </c>
      <c r="I92" s="134" t="str">
        <f>VLOOKUP(E92,VIP!$A$2:$O9929,8,FALSE)</f>
        <v>Si</v>
      </c>
      <c r="J92" s="134" t="str">
        <f>VLOOKUP(E92,VIP!$A$2:$O9879,8,FALSE)</f>
        <v>Si</v>
      </c>
      <c r="K92" s="134" t="str">
        <f>VLOOKUP(E92,VIP!$A$2:$O13453,6,0)</f>
        <v>NO</v>
      </c>
      <c r="L92" s="125" t="s">
        <v>2418</v>
      </c>
      <c r="M92" s="135" t="s">
        <v>2448</v>
      </c>
      <c r="N92" s="135" t="s">
        <v>2455</v>
      </c>
      <c r="O92" s="134" t="s">
        <v>2575</v>
      </c>
      <c r="P92" s="146"/>
      <c r="Q92" s="145" t="s">
        <v>2418</v>
      </c>
    </row>
    <row r="93" spans="1:17" ht="18" x14ac:dyDescent="0.25">
      <c r="A93" s="134" t="str">
        <f>VLOOKUP(E93,'LISTADO ATM'!$A$2:$C$898,3,0)</f>
        <v>SUR</v>
      </c>
      <c r="B93" s="129" t="s">
        <v>2590</v>
      </c>
      <c r="C93" s="136">
        <v>44332.616018518522</v>
      </c>
      <c r="D93" s="136" t="s">
        <v>2474</v>
      </c>
      <c r="E93" s="124">
        <v>766</v>
      </c>
      <c r="F93" s="153" t="str">
        <f>VLOOKUP(E93,VIP!$A$2:$O13089,2,0)</f>
        <v>DRBR440</v>
      </c>
      <c r="G93" s="134" t="str">
        <f>VLOOKUP(E93,'LISTADO ATM'!$A$2:$B$897,2,0)</f>
        <v xml:space="preserve">ATM Oficina Azua II </v>
      </c>
      <c r="H93" s="134" t="str">
        <f>VLOOKUP(E93,VIP!$A$2:$O17965,7,FALSE)</f>
        <v>Si</v>
      </c>
      <c r="I93" s="134" t="str">
        <f>VLOOKUP(E93,VIP!$A$2:$O9930,8,FALSE)</f>
        <v>Si</v>
      </c>
      <c r="J93" s="134" t="str">
        <f>VLOOKUP(E93,VIP!$A$2:$O9880,8,FALSE)</f>
        <v>Si</v>
      </c>
      <c r="K93" s="134" t="str">
        <f>VLOOKUP(E93,VIP!$A$2:$O13454,6,0)</f>
        <v>SI</v>
      </c>
      <c r="L93" s="125" t="s">
        <v>2579</v>
      </c>
      <c r="M93" s="135" t="s">
        <v>2448</v>
      </c>
      <c r="N93" s="135" t="s">
        <v>2455</v>
      </c>
      <c r="O93" s="134" t="s">
        <v>2475</v>
      </c>
      <c r="P93" s="146"/>
      <c r="Q93" s="145" t="s">
        <v>2601</v>
      </c>
    </row>
    <row r="94" spans="1:17" s="96" customFormat="1" ht="18" x14ac:dyDescent="0.25">
      <c r="A94" s="134" t="str">
        <f>VLOOKUP(E94,'LISTADO ATM'!$A$2:$C$898,3,0)</f>
        <v>DISTRITO NACIONAL</v>
      </c>
      <c r="B94" s="129" t="s">
        <v>2591</v>
      </c>
      <c r="C94" s="136">
        <v>44332.614502314813</v>
      </c>
      <c r="D94" s="136" t="s">
        <v>2451</v>
      </c>
      <c r="E94" s="124">
        <v>577</v>
      </c>
      <c r="F94" s="155" t="str">
        <f>VLOOKUP(E94,VIP!$A$2:$O13090,2,0)</f>
        <v>DRBR173</v>
      </c>
      <c r="G94" s="134" t="str">
        <f>VLOOKUP(E94,'LISTADO ATM'!$A$2:$B$897,2,0)</f>
        <v xml:space="preserve">ATM Olé Ave. Duarte </v>
      </c>
      <c r="H94" s="134" t="str">
        <f>VLOOKUP(E94,VIP!$A$2:$O17966,7,FALSE)</f>
        <v>Si</v>
      </c>
      <c r="I94" s="134" t="str">
        <f>VLOOKUP(E94,VIP!$A$2:$O9931,8,FALSE)</f>
        <v>Si</v>
      </c>
      <c r="J94" s="134" t="str">
        <f>VLOOKUP(E94,VIP!$A$2:$O9881,8,FALSE)</f>
        <v>Si</v>
      </c>
      <c r="K94" s="134" t="str">
        <f>VLOOKUP(E94,VIP!$A$2:$O13455,6,0)</f>
        <v>SI</v>
      </c>
      <c r="L94" s="125" t="s">
        <v>2579</v>
      </c>
      <c r="M94" s="135" t="s">
        <v>2448</v>
      </c>
      <c r="N94" s="135" t="s">
        <v>2455</v>
      </c>
      <c r="O94" s="134" t="s">
        <v>2456</v>
      </c>
      <c r="P94" s="146"/>
      <c r="Q94" s="145" t="s">
        <v>2601</v>
      </c>
    </row>
    <row r="95" spans="1:17" s="96" customFormat="1" ht="18" x14ac:dyDescent="0.25">
      <c r="A95" s="134" t="str">
        <f>VLOOKUP(E95,'LISTADO ATM'!$A$2:$C$898,3,0)</f>
        <v>SUR</v>
      </c>
      <c r="B95" s="129" t="s">
        <v>2592</v>
      </c>
      <c r="C95" s="136">
        <v>44332.612442129626</v>
      </c>
      <c r="D95" s="136" t="s">
        <v>2180</v>
      </c>
      <c r="E95" s="124">
        <v>297</v>
      </c>
      <c r="F95" s="155" t="str">
        <f>VLOOKUP(E95,VIP!$A$2:$O13091,2,0)</f>
        <v>DRBR297</v>
      </c>
      <c r="G95" s="134" t="str">
        <f>VLOOKUP(E95,'LISTADO ATM'!$A$2:$B$897,2,0)</f>
        <v xml:space="preserve">ATM S/M Cadena Ocoa </v>
      </c>
      <c r="H95" s="134" t="str">
        <f>VLOOKUP(E95,VIP!$A$2:$O17967,7,FALSE)</f>
        <v>Si</v>
      </c>
      <c r="I95" s="134" t="str">
        <f>VLOOKUP(E95,VIP!$A$2:$O9932,8,FALSE)</f>
        <v>Si</v>
      </c>
      <c r="J95" s="134" t="str">
        <f>VLOOKUP(E95,VIP!$A$2:$O9882,8,FALSE)</f>
        <v>Si</v>
      </c>
      <c r="K95" s="134" t="str">
        <f>VLOOKUP(E95,VIP!$A$2:$O13456,6,0)</f>
        <v>NO</v>
      </c>
      <c r="L95" s="125" t="s">
        <v>2219</v>
      </c>
      <c r="M95" s="135" t="s">
        <v>2448</v>
      </c>
      <c r="N95" s="135" t="s">
        <v>2455</v>
      </c>
      <c r="O95" s="134" t="s">
        <v>2457</v>
      </c>
      <c r="P95" s="146"/>
      <c r="Q95" s="145" t="s">
        <v>2219</v>
      </c>
    </row>
    <row r="96" spans="1:17" s="96" customFormat="1" ht="18" x14ac:dyDescent="0.25">
      <c r="A96" s="134" t="str">
        <f>VLOOKUP(E96,'LISTADO ATM'!$A$2:$C$898,3,0)</f>
        <v>ESTE</v>
      </c>
      <c r="B96" s="129" t="s">
        <v>2593</v>
      </c>
      <c r="C96" s="136">
        <v>44332.611354166664</v>
      </c>
      <c r="D96" s="136" t="s">
        <v>2474</v>
      </c>
      <c r="E96" s="124">
        <v>912</v>
      </c>
      <c r="F96" s="155" t="str">
        <f>VLOOKUP(E96,VIP!$A$2:$O13092,2,0)</f>
        <v>DRBR973</v>
      </c>
      <c r="G96" s="134" t="str">
        <f>VLOOKUP(E96,'LISTADO ATM'!$A$2:$B$897,2,0)</f>
        <v xml:space="preserve">ATM Oficina San Pedro II </v>
      </c>
      <c r="H96" s="134" t="str">
        <f>VLOOKUP(E96,VIP!$A$2:$O17968,7,FALSE)</f>
        <v>Si</v>
      </c>
      <c r="I96" s="134" t="str">
        <f>VLOOKUP(E96,VIP!$A$2:$O9933,8,FALSE)</f>
        <v>Si</v>
      </c>
      <c r="J96" s="134" t="str">
        <f>VLOOKUP(E96,VIP!$A$2:$O9883,8,FALSE)</f>
        <v>Si</v>
      </c>
      <c r="K96" s="134" t="str">
        <f>VLOOKUP(E96,VIP!$A$2:$O13457,6,0)</f>
        <v>SI</v>
      </c>
      <c r="L96" s="125" t="s">
        <v>2581</v>
      </c>
      <c r="M96" s="135" t="s">
        <v>2448</v>
      </c>
      <c r="N96" s="135" t="s">
        <v>2455</v>
      </c>
      <c r="O96" s="134" t="s">
        <v>2475</v>
      </c>
      <c r="P96" s="146"/>
      <c r="Q96" s="145" t="s">
        <v>2571</v>
      </c>
    </row>
    <row r="97" spans="1:17" s="96" customFormat="1" ht="18" x14ac:dyDescent="0.25">
      <c r="A97" s="134" t="str">
        <f>VLOOKUP(E97,'LISTADO ATM'!$A$2:$C$898,3,0)</f>
        <v>DISTRITO NACIONAL</v>
      </c>
      <c r="B97" s="129" t="s">
        <v>2594</v>
      </c>
      <c r="C97" s="136">
        <v>44332.610486111109</v>
      </c>
      <c r="D97" s="136" t="s">
        <v>2180</v>
      </c>
      <c r="E97" s="124">
        <v>23</v>
      </c>
      <c r="F97" s="155" t="str">
        <f>VLOOKUP(E97,VIP!$A$2:$O13093,2,0)</f>
        <v>DRBR023</v>
      </c>
      <c r="G97" s="134" t="str">
        <f>VLOOKUP(E97,'LISTADO ATM'!$A$2:$B$897,2,0)</f>
        <v xml:space="preserve">ATM Oficina México </v>
      </c>
      <c r="H97" s="134" t="str">
        <f>VLOOKUP(E97,VIP!$A$2:$O17969,7,FALSE)</f>
        <v>Si</v>
      </c>
      <c r="I97" s="134" t="str">
        <f>VLOOKUP(E97,VIP!$A$2:$O9934,8,FALSE)</f>
        <v>Si</v>
      </c>
      <c r="J97" s="134" t="str">
        <f>VLOOKUP(E97,VIP!$A$2:$O9884,8,FALSE)</f>
        <v>Si</v>
      </c>
      <c r="K97" s="134" t="str">
        <f>VLOOKUP(E97,VIP!$A$2:$O13458,6,0)</f>
        <v>NO</v>
      </c>
      <c r="L97" s="125" t="s">
        <v>2245</v>
      </c>
      <c r="M97" s="207" t="s">
        <v>2655</v>
      </c>
      <c r="N97" s="135" t="s">
        <v>2455</v>
      </c>
      <c r="O97" s="134" t="s">
        <v>2457</v>
      </c>
      <c r="P97" s="146"/>
      <c r="Q97" s="208">
        <v>44333.323541666665</v>
      </c>
    </row>
    <row r="98" spans="1:17" s="96" customFormat="1" ht="18" x14ac:dyDescent="0.25">
      <c r="A98" s="134" t="str">
        <f>VLOOKUP(E98,'LISTADO ATM'!$A$2:$C$898,3,0)</f>
        <v>ESTE</v>
      </c>
      <c r="B98" s="129" t="s">
        <v>2595</v>
      </c>
      <c r="C98" s="136">
        <v>44332.60869212963</v>
      </c>
      <c r="D98" s="136" t="s">
        <v>2180</v>
      </c>
      <c r="E98" s="124">
        <v>219</v>
      </c>
      <c r="F98" s="155" t="str">
        <f>VLOOKUP(E98,VIP!$A$2:$O13094,2,0)</f>
        <v>DRBR219</v>
      </c>
      <c r="G98" s="134" t="str">
        <f>VLOOKUP(E98,'LISTADO ATM'!$A$2:$B$897,2,0)</f>
        <v xml:space="preserve">ATM Oficina La Altagracia (Higuey) </v>
      </c>
      <c r="H98" s="134" t="str">
        <f>VLOOKUP(E98,VIP!$A$2:$O17970,7,FALSE)</f>
        <v>Si</v>
      </c>
      <c r="I98" s="134" t="str">
        <f>VLOOKUP(E98,VIP!$A$2:$O9935,8,FALSE)</f>
        <v>Si</v>
      </c>
      <c r="J98" s="134" t="str">
        <f>VLOOKUP(E98,VIP!$A$2:$O9885,8,FALSE)</f>
        <v>Si</v>
      </c>
      <c r="K98" s="134" t="str">
        <f>VLOOKUP(E98,VIP!$A$2:$O13459,6,0)</f>
        <v>NO</v>
      </c>
      <c r="L98" s="125" t="s">
        <v>2470</v>
      </c>
      <c r="M98" s="135" t="s">
        <v>2448</v>
      </c>
      <c r="N98" s="135" t="s">
        <v>2455</v>
      </c>
      <c r="O98" s="134" t="s">
        <v>2457</v>
      </c>
      <c r="P98" s="146"/>
      <c r="Q98" s="145" t="s">
        <v>2470</v>
      </c>
    </row>
    <row r="99" spans="1:17" s="96" customFormat="1" ht="18" x14ac:dyDescent="0.25">
      <c r="A99" s="134" t="str">
        <f>VLOOKUP(E99,'LISTADO ATM'!$A$2:$C$898,3,0)</f>
        <v>NORTE</v>
      </c>
      <c r="B99" s="129" t="s">
        <v>2596</v>
      </c>
      <c r="C99" s="136">
        <v>44332.606585648151</v>
      </c>
      <c r="D99" s="136" t="s">
        <v>2181</v>
      </c>
      <c r="E99" s="124">
        <v>599</v>
      </c>
      <c r="F99" s="155" t="str">
        <f>VLOOKUP(E99,VIP!$A$2:$O13095,2,0)</f>
        <v>DRBR258</v>
      </c>
      <c r="G99" s="134" t="str">
        <f>VLOOKUP(E99,'LISTADO ATM'!$A$2:$B$897,2,0)</f>
        <v xml:space="preserve">ATM Oficina Plaza Internacional (Santiago) </v>
      </c>
      <c r="H99" s="134" t="str">
        <f>VLOOKUP(E99,VIP!$A$2:$O17971,7,FALSE)</f>
        <v>Si</v>
      </c>
      <c r="I99" s="134" t="str">
        <f>VLOOKUP(E99,VIP!$A$2:$O9936,8,FALSE)</f>
        <v>Si</v>
      </c>
      <c r="J99" s="134" t="str">
        <f>VLOOKUP(E99,VIP!$A$2:$O9886,8,FALSE)</f>
        <v>Si</v>
      </c>
      <c r="K99" s="134" t="str">
        <f>VLOOKUP(E99,VIP!$A$2:$O13460,6,0)</f>
        <v>NO</v>
      </c>
      <c r="L99" s="125" t="s">
        <v>2470</v>
      </c>
      <c r="M99" s="207" t="s">
        <v>2655</v>
      </c>
      <c r="N99" s="135" t="s">
        <v>2455</v>
      </c>
      <c r="O99" s="134" t="s">
        <v>2573</v>
      </c>
      <c r="P99" s="146"/>
      <c r="Q99" s="208">
        <v>44333.457777777781</v>
      </c>
    </row>
    <row r="100" spans="1:17" s="96" customFormat="1" ht="18" x14ac:dyDescent="0.25">
      <c r="A100" s="134" t="str">
        <f>VLOOKUP(E100,'LISTADO ATM'!$A$2:$C$898,3,0)</f>
        <v>DISTRITO NACIONAL</v>
      </c>
      <c r="B100" s="129" t="s">
        <v>2597</v>
      </c>
      <c r="C100" s="136">
        <v>44332.602708333332</v>
      </c>
      <c r="D100" s="136" t="s">
        <v>2180</v>
      </c>
      <c r="E100" s="124">
        <v>264</v>
      </c>
      <c r="F100" s="155" t="str">
        <f>VLOOKUP(E100,VIP!$A$2:$O13096,2,0)</f>
        <v>DRBR264</v>
      </c>
      <c r="G100" s="134" t="str">
        <f>VLOOKUP(E100,'LISTADO ATM'!$A$2:$B$897,2,0)</f>
        <v xml:space="preserve">ATM S/M Nacional Independencia </v>
      </c>
      <c r="H100" s="134" t="str">
        <f>VLOOKUP(E100,VIP!$A$2:$O17972,7,FALSE)</f>
        <v>Si</v>
      </c>
      <c r="I100" s="134" t="str">
        <f>VLOOKUP(E100,VIP!$A$2:$O9937,8,FALSE)</f>
        <v>Si</v>
      </c>
      <c r="J100" s="134" t="str">
        <f>VLOOKUP(E100,VIP!$A$2:$O9887,8,FALSE)</f>
        <v>Si</v>
      </c>
      <c r="K100" s="134" t="str">
        <f>VLOOKUP(E100,VIP!$A$2:$O13461,6,0)</f>
        <v>SI</v>
      </c>
      <c r="L100" s="125" t="s">
        <v>2470</v>
      </c>
      <c r="M100" s="135" t="s">
        <v>2448</v>
      </c>
      <c r="N100" s="135" t="s">
        <v>2455</v>
      </c>
      <c r="O100" s="134" t="s">
        <v>2457</v>
      </c>
      <c r="P100" s="146"/>
      <c r="Q100" s="145" t="s">
        <v>2470</v>
      </c>
    </row>
    <row r="101" spans="1:17" s="96" customFormat="1" ht="18" x14ac:dyDescent="0.25">
      <c r="A101" s="134" t="str">
        <f>VLOOKUP(E101,'LISTADO ATM'!$A$2:$C$898,3,0)</f>
        <v>NORTE</v>
      </c>
      <c r="B101" s="129" t="s">
        <v>2598</v>
      </c>
      <c r="C101" s="136">
        <v>44332.599247685182</v>
      </c>
      <c r="D101" s="136" t="s">
        <v>2181</v>
      </c>
      <c r="E101" s="124">
        <v>94</v>
      </c>
      <c r="F101" s="155" t="str">
        <f>VLOOKUP(E101,VIP!$A$2:$O13097,2,0)</f>
        <v>DRBR094</v>
      </c>
      <c r="G101" s="134" t="str">
        <f>VLOOKUP(E101,'LISTADO ATM'!$A$2:$B$897,2,0)</f>
        <v xml:space="preserve">ATM Centro de Caja Porvenir (San Francisco) </v>
      </c>
      <c r="H101" s="134" t="str">
        <f>VLOOKUP(E101,VIP!$A$2:$O17973,7,FALSE)</f>
        <v>Si</v>
      </c>
      <c r="I101" s="134" t="str">
        <f>VLOOKUP(E101,VIP!$A$2:$O9938,8,FALSE)</f>
        <v>Si</v>
      </c>
      <c r="J101" s="134" t="str">
        <f>VLOOKUP(E101,VIP!$A$2:$O9888,8,FALSE)</f>
        <v>Si</v>
      </c>
      <c r="K101" s="134" t="str">
        <f>VLOOKUP(E101,VIP!$A$2:$O13462,6,0)</f>
        <v>NO</v>
      </c>
      <c r="L101" s="125" t="s">
        <v>2426</v>
      </c>
      <c r="M101" s="135" t="s">
        <v>2448</v>
      </c>
      <c r="N101" s="135" t="s">
        <v>2455</v>
      </c>
      <c r="O101" s="134" t="s">
        <v>2573</v>
      </c>
      <c r="P101" s="146"/>
      <c r="Q101" s="145" t="s">
        <v>2426</v>
      </c>
    </row>
    <row r="102" spans="1:17" s="96" customFormat="1" ht="18" x14ac:dyDescent="0.25">
      <c r="A102" s="134" t="str">
        <f>VLOOKUP(E102,'LISTADO ATM'!$A$2:$C$898,3,0)</f>
        <v>NORTE</v>
      </c>
      <c r="B102" s="129" t="s">
        <v>2599</v>
      </c>
      <c r="C102" s="136">
        <v>44332.590613425928</v>
      </c>
      <c r="D102" s="136" t="s">
        <v>2181</v>
      </c>
      <c r="E102" s="124">
        <v>262</v>
      </c>
      <c r="F102" s="155" t="str">
        <f>VLOOKUP(E102,VIP!$A$2:$O13098,2,0)</f>
        <v>DRBR262</v>
      </c>
      <c r="G102" s="134" t="str">
        <f>VLOOKUP(E102,'LISTADO ATM'!$A$2:$B$897,2,0)</f>
        <v xml:space="preserve">ATM Oficina Obras Públicas (Santiago) </v>
      </c>
      <c r="H102" s="134" t="str">
        <f>VLOOKUP(E102,VIP!$A$2:$O17974,7,FALSE)</f>
        <v>Si</v>
      </c>
      <c r="I102" s="134" t="str">
        <f>VLOOKUP(E102,VIP!$A$2:$O9939,8,FALSE)</f>
        <v>Si</v>
      </c>
      <c r="J102" s="134" t="str">
        <f>VLOOKUP(E102,VIP!$A$2:$O9889,8,FALSE)</f>
        <v>Si</v>
      </c>
      <c r="K102" s="134" t="str">
        <f>VLOOKUP(E102,VIP!$A$2:$O13463,6,0)</f>
        <v>SI</v>
      </c>
      <c r="L102" s="125" t="s">
        <v>2219</v>
      </c>
      <c r="M102" s="207" t="s">
        <v>2655</v>
      </c>
      <c r="N102" s="135" t="s">
        <v>2455</v>
      </c>
      <c r="O102" s="134" t="s">
        <v>2573</v>
      </c>
      <c r="P102" s="146"/>
      <c r="Q102" s="208">
        <v>44333.456886574073</v>
      </c>
    </row>
    <row r="103" spans="1:17" s="96" customFormat="1" ht="18" x14ac:dyDescent="0.25">
      <c r="A103" s="134" t="str">
        <f>VLOOKUP(E103,'LISTADO ATM'!$A$2:$C$898,3,0)</f>
        <v>ESTE</v>
      </c>
      <c r="B103" s="129">
        <v>3335888111</v>
      </c>
      <c r="C103" s="136">
        <v>44332.578634259262</v>
      </c>
      <c r="D103" s="136" t="s">
        <v>2474</v>
      </c>
      <c r="E103" s="124">
        <v>268</v>
      </c>
      <c r="F103" s="155" t="str">
        <f>VLOOKUP(E103,VIP!$A$2:$O13084,2,0)</f>
        <v>DRBR268</v>
      </c>
      <c r="G103" s="134" t="str">
        <f>VLOOKUP(E103,'LISTADO ATM'!$A$2:$B$897,2,0)</f>
        <v xml:space="preserve">ATM Autobanco La Altagracia (Higuey) </v>
      </c>
      <c r="H103" s="134" t="str">
        <f>VLOOKUP(E103,VIP!$A$2:$O17960,7,FALSE)</f>
        <v>Si</v>
      </c>
      <c r="I103" s="134" t="str">
        <f>VLOOKUP(E103,VIP!$A$2:$O9925,8,FALSE)</f>
        <v>Si</v>
      </c>
      <c r="J103" s="134" t="str">
        <f>VLOOKUP(E103,VIP!$A$2:$O9875,8,FALSE)</f>
        <v>Si</v>
      </c>
      <c r="K103" s="134" t="str">
        <f>VLOOKUP(E103,VIP!$A$2:$O13449,6,0)</f>
        <v>NO</v>
      </c>
      <c r="L103" s="125" t="s">
        <v>2418</v>
      </c>
      <c r="M103" s="135" t="s">
        <v>2448</v>
      </c>
      <c r="N103" s="135" t="s">
        <v>2455</v>
      </c>
      <c r="O103" s="134" t="s">
        <v>2475</v>
      </c>
      <c r="P103" s="146"/>
      <c r="Q103" s="145" t="s">
        <v>2418</v>
      </c>
    </row>
    <row r="104" spans="1:17" s="96" customFormat="1" ht="18" x14ac:dyDescent="0.25">
      <c r="A104" s="134" t="str">
        <f>VLOOKUP(E104,'LISTADO ATM'!$A$2:$C$898,3,0)</f>
        <v>SUR</v>
      </c>
      <c r="B104" s="129">
        <v>3335888110</v>
      </c>
      <c r="C104" s="136">
        <v>44332.576678240737</v>
      </c>
      <c r="D104" s="136" t="s">
        <v>2474</v>
      </c>
      <c r="E104" s="124">
        <v>45</v>
      </c>
      <c r="F104" s="155" t="str">
        <f>VLOOKUP(E104,VIP!$A$2:$O13085,2,0)</f>
        <v>DRBR045</v>
      </c>
      <c r="G104" s="134" t="str">
        <f>VLOOKUP(E104,'LISTADO ATM'!$A$2:$B$897,2,0)</f>
        <v xml:space="preserve">ATM Oficina Tamayo </v>
      </c>
      <c r="H104" s="134" t="str">
        <f>VLOOKUP(E104,VIP!$A$2:$O17961,7,FALSE)</f>
        <v>Si</v>
      </c>
      <c r="I104" s="134" t="str">
        <f>VLOOKUP(E104,VIP!$A$2:$O9926,8,FALSE)</f>
        <v>Si</v>
      </c>
      <c r="J104" s="134" t="str">
        <f>VLOOKUP(E104,VIP!$A$2:$O9876,8,FALSE)</f>
        <v>Si</v>
      </c>
      <c r="K104" s="134" t="str">
        <f>VLOOKUP(E104,VIP!$A$2:$O13450,6,0)</f>
        <v>SI</v>
      </c>
      <c r="L104" s="125" t="s">
        <v>2418</v>
      </c>
      <c r="M104" s="207" t="s">
        <v>2655</v>
      </c>
      <c r="N104" s="135" t="s">
        <v>2455</v>
      </c>
      <c r="O104" s="134" t="s">
        <v>2475</v>
      </c>
      <c r="P104" s="146"/>
      <c r="Q104" s="208">
        <v>44333.453935185185</v>
      </c>
    </row>
    <row r="105" spans="1:17" s="96" customFormat="1" ht="18" x14ac:dyDescent="0.25">
      <c r="A105" s="134" t="str">
        <f>VLOOKUP(E105,'LISTADO ATM'!$A$2:$C$898,3,0)</f>
        <v>NORTE</v>
      </c>
      <c r="B105" s="129">
        <v>3335888109</v>
      </c>
      <c r="C105" s="136">
        <v>44332.575648148151</v>
      </c>
      <c r="D105" s="136" t="s">
        <v>2474</v>
      </c>
      <c r="E105" s="124">
        <v>119</v>
      </c>
      <c r="F105" s="155" t="str">
        <f>VLOOKUP(E105,VIP!$A$2:$O13086,2,0)</f>
        <v>DRBR119</v>
      </c>
      <c r="G105" s="134" t="str">
        <f>VLOOKUP(E105,'LISTADO ATM'!$A$2:$B$897,2,0)</f>
        <v>ATM Oficina La Barranquita</v>
      </c>
      <c r="H105" s="134" t="str">
        <f>VLOOKUP(E105,VIP!$A$2:$O17962,7,FALSE)</f>
        <v>N/A</v>
      </c>
      <c r="I105" s="134" t="str">
        <f>VLOOKUP(E105,VIP!$A$2:$O9927,8,FALSE)</f>
        <v>N/A</v>
      </c>
      <c r="J105" s="134" t="str">
        <f>VLOOKUP(E105,VIP!$A$2:$O9877,8,FALSE)</f>
        <v>N/A</v>
      </c>
      <c r="K105" s="134" t="str">
        <f>VLOOKUP(E105,VIP!$A$2:$O13451,6,0)</f>
        <v>N/A</v>
      </c>
      <c r="L105" s="125" t="s">
        <v>2418</v>
      </c>
      <c r="M105" s="135" t="s">
        <v>2448</v>
      </c>
      <c r="N105" s="135" t="s">
        <v>2455</v>
      </c>
      <c r="O105" s="134" t="s">
        <v>2475</v>
      </c>
      <c r="P105" s="146"/>
      <c r="Q105" s="145" t="s">
        <v>2418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3335888108</v>
      </c>
      <c r="C106" s="136">
        <v>44332.573900462965</v>
      </c>
      <c r="D106" s="136" t="s">
        <v>2451</v>
      </c>
      <c r="E106" s="124">
        <v>416</v>
      </c>
      <c r="F106" s="155" t="str">
        <f>VLOOKUP(E106,VIP!$A$2:$O13087,2,0)</f>
        <v>DRBR416</v>
      </c>
      <c r="G106" s="134" t="str">
        <f>VLOOKUP(E106,'LISTADO ATM'!$A$2:$B$897,2,0)</f>
        <v xml:space="preserve">ATM Autobanco San Martín II </v>
      </c>
      <c r="H106" s="134" t="str">
        <f>VLOOKUP(E106,VIP!$A$2:$O17963,7,FALSE)</f>
        <v>Si</v>
      </c>
      <c r="I106" s="134" t="str">
        <f>VLOOKUP(E106,VIP!$A$2:$O9928,8,FALSE)</f>
        <v>Si</v>
      </c>
      <c r="J106" s="134" t="str">
        <f>VLOOKUP(E106,VIP!$A$2:$O9878,8,FALSE)</f>
        <v>Si</v>
      </c>
      <c r="K106" s="134" t="str">
        <f>VLOOKUP(E106,VIP!$A$2:$O13452,6,0)</f>
        <v>NO</v>
      </c>
      <c r="L106" s="125" t="s">
        <v>2418</v>
      </c>
      <c r="M106" s="135" t="s">
        <v>2448</v>
      </c>
      <c r="N106" s="135" t="s">
        <v>2455</v>
      </c>
      <c r="O106" s="134" t="s">
        <v>2456</v>
      </c>
      <c r="P106" s="146"/>
      <c r="Q106" s="145" t="s">
        <v>2418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3335888100</v>
      </c>
      <c r="C107" s="136">
        <v>44332.513738425929</v>
      </c>
      <c r="D107" s="136" t="s">
        <v>2451</v>
      </c>
      <c r="E107" s="124">
        <v>394</v>
      </c>
      <c r="F107" s="155" t="str">
        <f>VLOOKUP(E107,VIP!$A$2:$O13088,2,0)</f>
        <v>DRBR394</v>
      </c>
      <c r="G107" s="134" t="str">
        <f>VLOOKUP(E107,'LISTADO ATM'!$A$2:$B$897,2,0)</f>
        <v xml:space="preserve">ATM Multicentro La Sirena Luperón </v>
      </c>
      <c r="H107" s="134" t="str">
        <f>VLOOKUP(E107,VIP!$A$2:$O17964,7,FALSE)</f>
        <v>Si</v>
      </c>
      <c r="I107" s="134" t="str">
        <f>VLOOKUP(E107,VIP!$A$2:$O9929,8,FALSE)</f>
        <v>Si</v>
      </c>
      <c r="J107" s="134" t="str">
        <f>VLOOKUP(E107,VIP!$A$2:$O9879,8,FALSE)</f>
        <v>Si</v>
      </c>
      <c r="K107" s="134" t="str">
        <f>VLOOKUP(E107,VIP!$A$2:$O13453,6,0)</f>
        <v>NO</v>
      </c>
      <c r="L107" s="125" t="s">
        <v>2418</v>
      </c>
      <c r="M107" s="135" t="s">
        <v>2448</v>
      </c>
      <c r="N107" s="135" t="s">
        <v>2455</v>
      </c>
      <c r="O107" s="134" t="s">
        <v>2456</v>
      </c>
      <c r="P107" s="146"/>
      <c r="Q107" s="145" t="s">
        <v>2418</v>
      </c>
    </row>
    <row r="108" spans="1:17" s="96" customFormat="1" ht="18" x14ac:dyDescent="0.25">
      <c r="A108" s="134" t="str">
        <f>VLOOKUP(E108,'LISTADO ATM'!$A$2:$C$898,3,0)</f>
        <v>NORTE</v>
      </c>
      <c r="B108" s="129">
        <v>3335888099</v>
      </c>
      <c r="C108" s="136">
        <v>44332.511307870373</v>
      </c>
      <c r="D108" s="136" t="s">
        <v>2474</v>
      </c>
      <c r="E108" s="124">
        <v>396</v>
      </c>
      <c r="F108" s="155" t="str">
        <f>VLOOKUP(E108,VIP!$A$2:$O13089,2,0)</f>
        <v>DRBR396</v>
      </c>
      <c r="G108" s="134" t="str">
        <f>VLOOKUP(E108,'LISTADO ATM'!$A$2:$B$897,2,0)</f>
        <v xml:space="preserve">ATM Oficina Plaza Ulloa (La Fuente) </v>
      </c>
      <c r="H108" s="134" t="str">
        <f>VLOOKUP(E108,VIP!$A$2:$O17965,7,FALSE)</f>
        <v>Si</v>
      </c>
      <c r="I108" s="134" t="str">
        <f>VLOOKUP(E108,VIP!$A$2:$O9930,8,FALSE)</f>
        <v>Si</v>
      </c>
      <c r="J108" s="134" t="str">
        <f>VLOOKUP(E108,VIP!$A$2:$O9880,8,FALSE)</f>
        <v>Si</v>
      </c>
      <c r="K108" s="134" t="str">
        <f>VLOOKUP(E108,VIP!$A$2:$O13454,6,0)</f>
        <v>NO</v>
      </c>
      <c r="L108" s="125" t="s">
        <v>2418</v>
      </c>
      <c r="M108" s="135" t="s">
        <v>2448</v>
      </c>
      <c r="N108" s="135" t="s">
        <v>2455</v>
      </c>
      <c r="O108" s="134" t="s">
        <v>2475</v>
      </c>
      <c r="P108" s="146"/>
      <c r="Q108" s="145" t="s">
        <v>2418</v>
      </c>
    </row>
    <row r="109" spans="1:17" s="96" customFormat="1" ht="18" x14ac:dyDescent="0.25">
      <c r="A109" s="134" t="str">
        <f>VLOOKUP(E109,'LISTADO ATM'!$A$2:$C$898,3,0)</f>
        <v>NORTE</v>
      </c>
      <c r="B109" s="129">
        <v>3335888098</v>
      </c>
      <c r="C109" s="136">
        <v>44332.494872685187</v>
      </c>
      <c r="D109" s="136" t="s">
        <v>2180</v>
      </c>
      <c r="E109" s="124">
        <v>969</v>
      </c>
      <c r="F109" s="155" t="str">
        <f>VLOOKUP(E109,VIP!$A$2:$O13090,2,0)</f>
        <v>DRBR12F</v>
      </c>
      <c r="G109" s="134" t="str">
        <f>VLOOKUP(E109,'LISTADO ATM'!$A$2:$B$897,2,0)</f>
        <v xml:space="preserve">ATM Oficina El Sol I (Santiago) </v>
      </c>
      <c r="H109" s="134" t="str">
        <f>VLOOKUP(E109,VIP!$A$2:$O17966,7,FALSE)</f>
        <v>Si</v>
      </c>
      <c r="I109" s="134" t="str">
        <f>VLOOKUP(E109,VIP!$A$2:$O9931,8,FALSE)</f>
        <v>Si</v>
      </c>
      <c r="J109" s="134" t="str">
        <f>VLOOKUP(E109,VIP!$A$2:$O9881,8,FALSE)</f>
        <v>Si</v>
      </c>
      <c r="K109" s="134" t="str">
        <f>VLOOKUP(E109,VIP!$A$2:$O13455,6,0)</f>
        <v>SI</v>
      </c>
      <c r="L109" s="125" t="s">
        <v>2421</v>
      </c>
      <c r="M109" s="207" t="s">
        <v>2655</v>
      </c>
      <c r="N109" s="135" t="s">
        <v>2455</v>
      </c>
      <c r="O109" s="134" t="s">
        <v>2457</v>
      </c>
      <c r="P109" s="146"/>
      <c r="Q109" s="208">
        <v>44333.450312499997</v>
      </c>
    </row>
    <row r="110" spans="1:17" s="96" customFormat="1" ht="18" x14ac:dyDescent="0.25">
      <c r="A110" s="134" t="str">
        <f>VLOOKUP(E110,'LISTADO ATM'!$A$2:$C$898,3,0)</f>
        <v>ESTE</v>
      </c>
      <c r="B110" s="129">
        <v>3335888097</v>
      </c>
      <c r="C110" s="136">
        <v>44332.493807870371</v>
      </c>
      <c r="D110" s="136" t="s">
        <v>2180</v>
      </c>
      <c r="E110" s="124">
        <v>609</v>
      </c>
      <c r="F110" s="155" t="str">
        <f>VLOOKUP(E110,VIP!$A$2:$O13091,2,0)</f>
        <v>DRBR120</v>
      </c>
      <c r="G110" s="134" t="str">
        <f>VLOOKUP(E110,'LISTADO ATM'!$A$2:$B$897,2,0)</f>
        <v xml:space="preserve">ATM S/M Jumbo (San Pedro) </v>
      </c>
      <c r="H110" s="134" t="str">
        <f>VLOOKUP(E110,VIP!$A$2:$O17967,7,FALSE)</f>
        <v>Si</v>
      </c>
      <c r="I110" s="134" t="str">
        <f>VLOOKUP(E110,VIP!$A$2:$O9932,8,FALSE)</f>
        <v>Si</v>
      </c>
      <c r="J110" s="134" t="str">
        <f>VLOOKUP(E110,VIP!$A$2:$O9882,8,FALSE)</f>
        <v>Si</v>
      </c>
      <c r="K110" s="134" t="str">
        <f>VLOOKUP(E110,VIP!$A$2:$O13456,6,0)</f>
        <v>NO</v>
      </c>
      <c r="L110" s="125" t="s">
        <v>2421</v>
      </c>
      <c r="M110" s="207" t="s">
        <v>2655</v>
      </c>
      <c r="N110" s="135" t="s">
        <v>2455</v>
      </c>
      <c r="O110" s="134" t="s">
        <v>2457</v>
      </c>
      <c r="P110" s="146"/>
      <c r="Q110" s="208">
        <v>44333.455729166664</v>
      </c>
    </row>
    <row r="111" spans="1:17" s="96" customFormat="1" ht="18" x14ac:dyDescent="0.25">
      <c r="A111" s="134" t="str">
        <f>VLOOKUP(E111,'LISTADO ATM'!$A$2:$C$898,3,0)</f>
        <v>SUR</v>
      </c>
      <c r="B111" s="129">
        <v>3335888096</v>
      </c>
      <c r="C111" s="136">
        <v>44332.48715277778</v>
      </c>
      <c r="D111" s="136" t="s">
        <v>2180</v>
      </c>
      <c r="E111" s="124">
        <v>873</v>
      </c>
      <c r="F111" s="155" t="str">
        <f>VLOOKUP(E111,VIP!$A$2:$O13092,2,0)</f>
        <v>DRBR873</v>
      </c>
      <c r="G111" s="134" t="str">
        <f>VLOOKUP(E111,'LISTADO ATM'!$A$2:$B$897,2,0)</f>
        <v xml:space="preserve">ATM Centro de Caja San Cristóbal II </v>
      </c>
      <c r="H111" s="134" t="str">
        <f>VLOOKUP(E111,VIP!$A$2:$O17968,7,FALSE)</f>
        <v>Si</v>
      </c>
      <c r="I111" s="134" t="str">
        <f>VLOOKUP(E111,VIP!$A$2:$O9933,8,FALSE)</f>
        <v>Si</v>
      </c>
      <c r="J111" s="134" t="str">
        <f>VLOOKUP(E111,VIP!$A$2:$O9883,8,FALSE)</f>
        <v>Si</v>
      </c>
      <c r="K111" s="134" t="str">
        <f>VLOOKUP(E111,VIP!$A$2:$O13457,6,0)</f>
        <v>SI</v>
      </c>
      <c r="L111" s="125" t="s">
        <v>2421</v>
      </c>
      <c r="M111" s="207" t="s">
        <v>2655</v>
      </c>
      <c r="N111" s="135" t="s">
        <v>2455</v>
      </c>
      <c r="O111" s="134" t="s">
        <v>2457</v>
      </c>
      <c r="P111" s="146"/>
      <c r="Q111" s="208">
        <v>44333.324513888889</v>
      </c>
    </row>
    <row r="112" spans="1:17" s="96" customFormat="1" ht="18" x14ac:dyDescent="0.25">
      <c r="A112" s="134" t="str">
        <f>VLOOKUP(E112,'LISTADO ATM'!$A$2:$C$898,3,0)</f>
        <v>SUR</v>
      </c>
      <c r="B112" s="129">
        <v>3335888095</v>
      </c>
      <c r="C112" s="136">
        <v>44332.474039351851</v>
      </c>
      <c r="D112" s="136" t="s">
        <v>2451</v>
      </c>
      <c r="E112" s="124">
        <v>781</v>
      </c>
      <c r="F112" s="155" t="str">
        <f>VLOOKUP(E112,VIP!$A$2:$O13093,2,0)</f>
        <v>DRBR186</v>
      </c>
      <c r="G112" s="134" t="str">
        <f>VLOOKUP(E112,'LISTADO ATM'!$A$2:$B$897,2,0)</f>
        <v xml:space="preserve">ATM Estación Isla Barahona </v>
      </c>
      <c r="H112" s="134" t="str">
        <f>VLOOKUP(E112,VIP!$A$2:$O17969,7,FALSE)</f>
        <v>Si</v>
      </c>
      <c r="I112" s="134" t="str">
        <f>VLOOKUP(E112,VIP!$A$2:$O9934,8,FALSE)</f>
        <v>Si</v>
      </c>
      <c r="J112" s="134" t="str">
        <f>VLOOKUP(E112,VIP!$A$2:$O9884,8,FALSE)</f>
        <v>Si</v>
      </c>
      <c r="K112" s="134" t="str">
        <f>VLOOKUP(E112,VIP!$A$2:$O13458,6,0)</f>
        <v>NO</v>
      </c>
      <c r="L112" s="125" t="s">
        <v>2418</v>
      </c>
      <c r="M112" s="135" t="s">
        <v>2448</v>
      </c>
      <c r="N112" s="135" t="s">
        <v>2455</v>
      </c>
      <c r="O112" s="134" t="s">
        <v>2456</v>
      </c>
      <c r="P112" s="146"/>
      <c r="Q112" s="145" t="s">
        <v>2418</v>
      </c>
    </row>
    <row r="113" spans="1:18" s="96" customFormat="1" ht="18" x14ac:dyDescent="0.25">
      <c r="A113" s="134" t="str">
        <f>VLOOKUP(E113,'LISTADO ATM'!$A$2:$C$898,3,0)</f>
        <v>DISTRITO NACIONAL</v>
      </c>
      <c r="B113" s="129">
        <v>3335888094</v>
      </c>
      <c r="C113" s="136">
        <v>44332.473090277781</v>
      </c>
      <c r="D113" s="136" t="s">
        <v>2451</v>
      </c>
      <c r="E113" s="124">
        <v>738</v>
      </c>
      <c r="F113" s="155" t="str">
        <f>VLOOKUP(E113,VIP!$A$2:$O13094,2,0)</f>
        <v>DRBR24S</v>
      </c>
      <c r="G113" s="134" t="str">
        <f>VLOOKUP(E113,'LISTADO ATM'!$A$2:$B$897,2,0)</f>
        <v xml:space="preserve">ATM Zona Franca Los Alcarrizos </v>
      </c>
      <c r="H113" s="134" t="str">
        <f>VLOOKUP(E113,VIP!$A$2:$O17970,7,FALSE)</f>
        <v>Si</v>
      </c>
      <c r="I113" s="134" t="str">
        <f>VLOOKUP(E113,VIP!$A$2:$O9935,8,FALSE)</f>
        <v>Si</v>
      </c>
      <c r="J113" s="134" t="str">
        <f>VLOOKUP(E113,VIP!$A$2:$O9885,8,FALSE)</f>
        <v>Si</v>
      </c>
      <c r="K113" s="134" t="str">
        <f>VLOOKUP(E113,VIP!$A$2:$O13459,6,0)</f>
        <v>NO</v>
      </c>
      <c r="L113" s="125" t="s">
        <v>2418</v>
      </c>
      <c r="M113" s="135" t="s">
        <v>2448</v>
      </c>
      <c r="N113" s="135" t="s">
        <v>2455</v>
      </c>
      <c r="O113" s="134" t="s">
        <v>2456</v>
      </c>
      <c r="P113" s="146"/>
      <c r="Q113" s="145" t="s">
        <v>2418</v>
      </c>
    </row>
    <row r="114" spans="1:18" s="96" customFormat="1" ht="18" x14ac:dyDescent="0.25">
      <c r="A114" s="134" t="str">
        <f>VLOOKUP(E114,'LISTADO ATM'!$A$2:$C$898,3,0)</f>
        <v>DISTRITO NACIONAL</v>
      </c>
      <c r="B114" s="129">
        <v>3335888093</v>
      </c>
      <c r="C114" s="136">
        <v>44332.47047453704</v>
      </c>
      <c r="D114" s="136" t="s">
        <v>2451</v>
      </c>
      <c r="E114" s="124">
        <v>875</v>
      </c>
      <c r="F114" s="155" t="str">
        <f>VLOOKUP(E114,VIP!$A$2:$O13095,2,0)</f>
        <v>DRBR875</v>
      </c>
      <c r="G114" s="134" t="str">
        <f>VLOOKUP(E114,'LISTADO ATM'!$A$2:$B$897,2,0)</f>
        <v xml:space="preserve">ATM Texaco Aut. Duarte KM 14 1/2 (Los Alcarrizos) </v>
      </c>
      <c r="H114" s="134" t="str">
        <f>VLOOKUP(E114,VIP!$A$2:$O17971,7,FALSE)</f>
        <v>Si</v>
      </c>
      <c r="I114" s="134" t="str">
        <f>VLOOKUP(E114,VIP!$A$2:$O9936,8,FALSE)</f>
        <v>Si</v>
      </c>
      <c r="J114" s="134" t="str">
        <f>VLOOKUP(E114,VIP!$A$2:$O9886,8,FALSE)</f>
        <v>Si</v>
      </c>
      <c r="K114" s="134" t="str">
        <f>VLOOKUP(E114,VIP!$A$2:$O13460,6,0)</f>
        <v>NO</v>
      </c>
      <c r="L114" s="125" t="s">
        <v>2418</v>
      </c>
      <c r="M114" s="135" t="s">
        <v>2448</v>
      </c>
      <c r="N114" s="135" t="s">
        <v>2455</v>
      </c>
      <c r="O114" s="134" t="s">
        <v>2456</v>
      </c>
      <c r="P114" s="146"/>
      <c r="Q114" s="145" t="s">
        <v>2418</v>
      </c>
    </row>
    <row r="115" spans="1:18" s="96" customFormat="1" ht="18" x14ac:dyDescent="0.25">
      <c r="A115" s="134" t="str">
        <f>VLOOKUP(E115,'LISTADO ATM'!$A$2:$C$898,3,0)</f>
        <v>ESTE</v>
      </c>
      <c r="B115" s="129">
        <v>3335888092</v>
      </c>
      <c r="C115" s="136">
        <v>44332.468310185184</v>
      </c>
      <c r="D115" s="136" t="s">
        <v>2451</v>
      </c>
      <c r="E115" s="124">
        <v>742</v>
      </c>
      <c r="F115" s="155" t="str">
        <f>VLOOKUP(E115,VIP!$A$2:$O13096,2,0)</f>
        <v>DRBR990</v>
      </c>
      <c r="G115" s="134" t="str">
        <f>VLOOKUP(E115,'LISTADO ATM'!$A$2:$B$897,2,0)</f>
        <v xml:space="preserve">ATM Oficina Plaza del Rey (La Romana) </v>
      </c>
      <c r="H115" s="134" t="str">
        <f>VLOOKUP(E115,VIP!$A$2:$O17972,7,FALSE)</f>
        <v>Si</v>
      </c>
      <c r="I115" s="134" t="str">
        <f>VLOOKUP(E115,VIP!$A$2:$O9937,8,FALSE)</f>
        <v>Si</v>
      </c>
      <c r="J115" s="134" t="str">
        <f>VLOOKUP(E115,VIP!$A$2:$O9887,8,FALSE)</f>
        <v>Si</v>
      </c>
      <c r="K115" s="134" t="str">
        <f>VLOOKUP(E115,VIP!$A$2:$O13461,6,0)</f>
        <v>NO</v>
      </c>
      <c r="L115" s="125" t="s">
        <v>2418</v>
      </c>
      <c r="M115" s="135" t="s">
        <v>2448</v>
      </c>
      <c r="N115" s="135" t="s">
        <v>2455</v>
      </c>
      <c r="O115" s="134" t="s">
        <v>2456</v>
      </c>
      <c r="P115" s="146"/>
      <c r="Q115" s="145" t="s">
        <v>2418</v>
      </c>
    </row>
    <row r="116" spans="1:18" s="96" customFormat="1" ht="18" x14ac:dyDescent="0.25">
      <c r="A116" s="134" t="str">
        <f>VLOOKUP(E116,'LISTADO ATM'!$A$2:$C$898,3,0)</f>
        <v>DISTRITO NACIONAL</v>
      </c>
      <c r="B116" s="129">
        <v>3335888091</v>
      </c>
      <c r="C116" s="136">
        <v>44332.464259259257</v>
      </c>
      <c r="D116" s="136" t="s">
        <v>2451</v>
      </c>
      <c r="E116" s="124">
        <v>406</v>
      </c>
      <c r="F116" s="155" t="str">
        <f>VLOOKUP(E116,VIP!$A$2:$O13097,2,0)</f>
        <v>DRBR406</v>
      </c>
      <c r="G116" s="134" t="str">
        <f>VLOOKUP(E116,'LISTADO ATM'!$A$2:$B$897,2,0)</f>
        <v xml:space="preserve">ATM UNP Plaza Lama Máximo Gómez </v>
      </c>
      <c r="H116" s="134" t="str">
        <f>VLOOKUP(E116,VIP!$A$2:$O17973,7,FALSE)</f>
        <v>Si</v>
      </c>
      <c r="I116" s="134" t="str">
        <f>VLOOKUP(E116,VIP!$A$2:$O9938,8,FALSE)</f>
        <v>Si</v>
      </c>
      <c r="J116" s="134" t="str">
        <f>VLOOKUP(E116,VIP!$A$2:$O9888,8,FALSE)</f>
        <v>Si</v>
      </c>
      <c r="K116" s="134" t="str">
        <f>VLOOKUP(E116,VIP!$A$2:$O13462,6,0)</f>
        <v>SI</v>
      </c>
      <c r="L116" s="125" t="s">
        <v>2418</v>
      </c>
      <c r="M116" s="135" t="s">
        <v>2448</v>
      </c>
      <c r="N116" s="135" t="s">
        <v>2455</v>
      </c>
      <c r="O116" s="134" t="s">
        <v>2456</v>
      </c>
      <c r="P116" s="146"/>
      <c r="Q116" s="145" t="s">
        <v>2418</v>
      </c>
      <c r="R116" s="210"/>
    </row>
    <row r="117" spans="1:18" s="96" customFormat="1" ht="18" x14ac:dyDescent="0.25">
      <c r="A117" s="134" t="str">
        <f>VLOOKUP(E117,'LISTADO ATM'!$A$2:$C$898,3,0)</f>
        <v>ESTE</v>
      </c>
      <c r="B117" s="129">
        <v>3335888090</v>
      </c>
      <c r="C117" s="136">
        <v>44332.462245370371</v>
      </c>
      <c r="D117" s="136" t="s">
        <v>2474</v>
      </c>
      <c r="E117" s="124">
        <v>843</v>
      </c>
      <c r="F117" s="155" t="str">
        <f>VLOOKUP(E117,VIP!$A$2:$O13098,2,0)</f>
        <v>DRBR843</v>
      </c>
      <c r="G117" s="134" t="str">
        <f>VLOOKUP(E117,'LISTADO ATM'!$A$2:$B$897,2,0)</f>
        <v xml:space="preserve">ATM Oficina Romana Centro </v>
      </c>
      <c r="H117" s="134" t="str">
        <f>VLOOKUP(E117,VIP!$A$2:$O17974,7,FALSE)</f>
        <v>Si</v>
      </c>
      <c r="I117" s="134" t="str">
        <f>VLOOKUP(E117,VIP!$A$2:$O9939,8,FALSE)</f>
        <v>Si</v>
      </c>
      <c r="J117" s="134" t="str">
        <f>VLOOKUP(E117,VIP!$A$2:$O9889,8,FALSE)</f>
        <v>Si</v>
      </c>
      <c r="K117" s="134" t="str">
        <f>VLOOKUP(E117,VIP!$A$2:$O13463,6,0)</f>
        <v>NO</v>
      </c>
      <c r="L117" s="125" t="s">
        <v>2418</v>
      </c>
      <c r="M117" s="135" t="s">
        <v>2448</v>
      </c>
      <c r="N117" s="135" t="s">
        <v>2455</v>
      </c>
      <c r="O117" s="134" t="s">
        <v>2475</v>
      </c>
      <c r="P117" s="146"/>
      <c r="Q117" s="145" t="s">
        <v>2418</v>
      </c>
    </row>
    <row r="118" spans="1:18" s="96" customFormat="1" ht="18" x14ac:dyDescent="0.25">
      <c r="A118" s="134" t="str">
        <f>VLOOKUP(E118,'LISTADO ATM'!$A$2:$C$898,3,0)</f>
        <v>NORTE</v>
      </c>
      <c r="B118" s="129">
        <v>3335888089</v>
      </c>
      <c r="C118" s="136">
        <v>44332.451215277775</v>
      </c>
      <c r="D118" s="136" t="s">
        <v>2181</v>
      </c>
      <c r="E118" s="124">
        <v>380</v>
      </c>
      <c r="F118" s="155" t="str">
        <f>VLOOKUP(E118,VIP!$A$2:$O13099,2,0)</f>
        <v>DRBR380</v>
      </c>
      <c r="G118" s="134" t="str">
        <f>VLOOKUP(E118,'LISTADO ATM'!$A$2:$B$897,2,0)</f>
        <v xml:space="preserve">ATM Oficina Navarrete </v>
      </c>
      <c r="H118" s="134" t="str">
        <f>VLOOKUP(E118,VIP!$A$2:$O17975,7,FALSE)</f>
        <v>Si</v>
      </c>
      <c r="I118" s="134" t="str">
        <f>VLOOKUP(E118,VIP!$A$2:$O9940,8,FALSE)</f>
        <v>Si</v>
      </c>
      <c r="J118" s="134" t="str">
        <f>VLOOKUP(E118,VIP!$A$2:$O9890,8,FALSE)</f>
        <v>Si</v>
      </c>
      <c r="K118" s="134" t="str">
        <f>VLOOKUP(E118,VIP!$A$2:$O13464,6,0)</f>
        <v>NO</v>
      </c>
      <c r="L118" s="125" t="s">
        <v>2470</v>
      </c>
      <c r="M118" s="135" t="s">
        <v>2448</v>
      </c>
      <c r="N118" s="135" t="s">
        <v>2455</v>
      </c>
      <c r="O118" s="134" t="s">
        <v>2573</v>
      </c>
      <c r="P118" s="146"/>
      <c r="Q118" s="145" t="s">
        <v>2470</v>
      </c>
    </row>
    <row r="119" spans="1:18" s="96" customFormat="1" ht="18" x14ac:dyDescent="0.25">
      <c r="A119" s="134" t="str">
        <f>VLOOKUP(E119,'LISTADO ATM'!$A$2:$C$898,3,0)</f>
        <v>ESTE</v>
      </c>
      <c r="B119" s="129">
        <v>3335888087</v>
      </c>
      <c r="C119" s="136">
        <v>44332.44767361111</v>
      </c>
      <c r="D119" s="136" t="s">
        <v>2180</v>
      </c>
      <c r="E119" s="124">
        <v>963</v>
      </c>
      <c r="F119" s="155" t="str">
        <f>VLOOKUP(E119,VIP!$A$2:$O13101,2,0)</f>
        <v>DRBR963</v>
      </c>
      <c r="G119" s="134" t="str">
        <f>VLOOKUP(E119,'LISTADO ATM'!$A$2:$B$897,2,0)</f>
        <v xml:space="preserve">ATM Multiplaza La Romana </v>
      </c>
      <c r="H119" s="134" t="str">
        <f>VLOOKUP(E119,VIP!$A$2:$O17977,7,FALSE)</f>
        <v>Si</v>
      </c>
      <c r="I119" s="134" t="str">
        <f>VLOOKUP(E119,VIP!$A$2:$O9942,8,FALSE)</f>
        <v>Si</v>
      </c>
      <c r="J119" s="134" t="str">
        <f>VLOOKUP(E119,VIP!$A$2:$O9892,8,FALSE)</f>
        <v>Si</v>
      </c>
      <c r="K119" s="134" t="str">
        <f>VLOOKUP(E119,VIP!$A$2:$O13466,6,0)</f>
        <v>NO</v>
      </c>
      <c r="L119" s="125" t="s">
        <v>2470</v>
      </c>
      <c r="M119" s="135" t="s">
        <v>2448</v>
      </c>
      <c r="N119" s="135" t="s">
        <v>2455</v>
      </c>
      <c r="O119" s="134" t="s">
        <v>2457</v>
      </c>
      <c r="P119" s="146"/>
      <c r="Q119" s="145" t="s">
        <v>2470</v>
      </c>
    </row>
    <row r="120" spans="1:18" s="96" customFormat="1" ht="18" x14ac:dyDescent="0.25">
      <c r="A120" s="134" t="str">
        <f>VLOOKUP(E120,'LISTADO ATM'!$A$2:$C$898,3,0)</f>
        <v>SUR</v>
      </c>
      <c r="B120" s="129">
        <v>3335888086</v>
      </c>
      <c r="C120" s="136">
        <v>44332.442118055558</v>
      </c>
      <c r="D120" s="136" t="s">
        <v>2180</v>
      </c>
      <c r="E120" s="124">
        <v>44</v>
      </c>
      <c r="F120" s="155" t="str">
        <f>VLOOKUP(E120,VIP!$A$2:$O13102,2,0)</f>
        <v>DRBR044</v>
      </c>
      <c r="G120" s="134" t="str">
        <f>VLOOKUP(E120,'LISTADO ATM'!$A$2:$B$897,2,0)</f>
        <v xml:space="preserve">ATM Oficina Pedernales </v>
      </c>
      <c r="H120" s="134" t="str">
        <f>VLOOKUP(E120,VIP!$A$2:$O17978,7,FALSE)</f>
        <v>Si</v>
      </c>
      <c r="I120" s="134" t="str">
        <f>VLOOKUP(E120,VIP!$A$2:$O9943,8,FALSE)</f>
        <v>Si</v>
      </c>
      <c r="J120" s="134" t="str">
        <f>VLOOKUP(E120,VIP!$A$2:$O9893,8,FALSE)</f>
        <v>Si</v>
      </c>
      <c r="K120" s="134" t="str">
        <f>VLOOKUP(E120,VIP!$A$2:$O13467,6,0)</f>
        <v>SI</v>
      </c>
      <c r="L120" s="125" t="s">
        <v>2470</v>
      </c>
      <c r="M120" s="207" t="s">
        <v>2655</v>
      </c>
      <c r="N120" s="135" t="s">
        <v>2455</v>
      </c>
      <c r="O120" s="134" t="s">
        <v>2457</v>
      </c>
      <c r="P120" s="146"/>
      <c r="Q120" s="208">
        <v>44333.451388888891</v>
      </c>
    </row>
    <row r="121" spans="1:18" s="96" customFormat="1" ht="18" x14ac:dyDescent="0.25">
      <c r="A121" s="134" t="str">
        <f>VLOOKUP(E121,'LISTADO ATM'!$A$2:$C$898,3,0)</f>
        <v>DISTRITO NACIONAL</v>
      </c>
      <c r="B121" s="129">
        <v>3335888084</v>
      </c>
      <c r="C121" s="136">
        <v>44332.438564814816</v>
      </c>
      <c r="D121" s="136" t="s">
        <v>2474</v>
      </c>
      <c r="E121" s="124">
        <v>527</v>
      </c>
      <c r="F121" s="155" t="str">
        <f>VLOOKUP(E121,VIP!$A$2:$O13103,2,0)</f>
        <v>DRBR527</v>
      </c>
      <c r="G121" s="134" t="str">
        <f>VLOOKUP(E121,'LISTADO ATM'!$A$2:$B$897,2,0)</f>
        <v>ATM Oficina Zona Oriental II</v>
      </c>
      <c r="H121" s="134" t="str">
        <f>VLOOKUP(E121,VIP!$A$2:$O17979,7,FALSE)</f>
        <v>Si</v>
      </c>
      <c r="I121" s="134" t="str">
        <f>VLOOKUP(E121,VIP!$A$2:$O9944,8,FALSE)</f>
        <v>Si</v>
      </c>
      <c r="J121" s="134" t="str">
        <f>VLOOKUP(E121,VIP!$A$2:$O9894,8,FALSE)</f>
        <v>Si</v>
      </c>
      <c r="K121" s="134" t="str">
        <f>VLOOKUP(E121,VIP!$A$2:$O13468,6,0)</f>
        <v>SI</v>
      </c>
      <c r="L121" s="125" t="s">
        <v>2581</v>
      </c>
      <c r="M121" s="135" t="s">
        <v>2448</v>
      </c>
      <c r="N121" s="135" t="s">
        <v>2455</v>
      </c>
      <c r="O121" s="134" t="s">
        <v>2475</v>
      </c>
      <c r="P121" s="146"/>
      <c r="Q121" s="145" t="s">
        <v>2571</v>
      </c>
    </row>
    <row r="122" spans="1:18" s="96" customFormat="1" ht="18" x14ac:dyDescent="0.25">
      <c r="A122" s="134" t="str">
        <f>VLOOKUP(E122,'LISTADO ATM'!$A$2:$C$898,3,0)</f>
        <v>DISTRITO NACIONAL</v>
      </c>
      <c r="B122" s="129">
        <v>3335888082</v>
      </c>
      <c r="C122" s="136">
        <v>44332.436041666668</v>
      </c>
      <c r="D122" s="136" t="s">
        <v>2451</v>
      </c>
      <c r="E122" s="124">
        <v>422</v>
      </c>
      <c r="F122" s="155" t="str">
        <f>VLOOKUP(E122,VIP!$A$2:$O13083,2,0)</f>
        <v>DRBR422</v>
      </c>
      <c r="G122" s="134" t="str">
        <f>VLOOKUP(E122,'LISTADO ATM'!$A$2:$B$897,2,0)</f>
        <v xml:space="preserve">ATM Olé Manoguayabo </v>
      </c>
      <c r="H122" s="134" t="str">
        <f>VLOOKUP(E122,VIP!$A$2:$O17959,7,FALSE)</f>
        <v>Si</v>
      </c>
      <c r="I122" s="134" t="str">
        <f>VLOOKUP(E122,VIP!$A$2:$O9924,8,FALSE)</f>
        <v>Si</v>
      </c>
      <c r="J122" s="134" t="str">
        <f>VLOOKUP(E122,VIP!$A$2:$O9874,8,FALSE)</f>
        <v>Si</v>
      </c>
      <c r="K122" s="134" t="str">
        <f>VLOOKUP(E122,VIP!$A$2:$O13448,6,0)</f>
        <v>NO</v>
      </c>
      <c r="L122" s="125" t="s">
        <v>2418</v>
      </c>
      <c r="M122" s="135" t="s">
        <v>2448</v>
      </c>
      <c r="N122" s="135" t="s">
        <v>2455</v>
      </c>
      <c r="O122" s="134" t="s">
        <v>2456</v>
      </c>
      <c r="P122" s="146"/>
      <c r="Q122" s="145" t="s">
        <v>2418</v>
      </c>
    </row>
    <row r="123" spans="1:18" s="96" customFormat="1" ht="18" x14ac:dyDescent="0.25">
      <c r="A123" s="134" t="str">
        <f>VLOOKUP(E123,'LISTADO ATM'!$A$2:$C$898,3,0)</f>
        <v>NORTE</v>
      </c>
      <c r="B123" s="129">
        <v>3335888081</v>
      </c>
      <c r="C123" s="136">
        <v>44332.434444444443</v>
      </c>
      <c r="D123" s="136" t="s">
        <v>2574</v>
      </c>
      <c r="E123" s="124">
        <v>720</v>
      </c>
      <c r="F123" s="155" t="str">
        <f>VLOOKUP(E123,VIP!$A$2:$O13084,2,0)</f>
        <v>DRBR12E</v>
      </c>
      <c r="G123" s="134" t="str">
        <f>VLOOKUP(E123,'LISTADO ATM'!$A$2:$B$897,2,0)</f>
        <v xml:space="preserve">ATM OMSA (Santiago) </v>
      </c>
      <c r="H123" s="134" t="str">
        <f>VLOOKUP(E123,VIP!$A$2:$O17960,7,FALSE)</f>
        <v>Si</v>
      </c>
      <c r="I123" s="134" t="str">
        <f>VLOOKUP(E123,VIP!$A$2:$O9925,8,FALSE)</f>
        <v>Si</v>
      </c>
      <c r="J123" s="134" t="str">
        <f>VLOOKUP(E123,VIP!$A$2:$O9875,8,FALSE)</f>
        <v>Si</v>
      </c>
      <c r="K123" s="134" t="str">
        <f>VLOOKUP(E123,VIP!$A$2:$O13449,6,0)</f>
        <v>NO</v>
      </c>
      <c r="L123" s="125" t="s">
        <v>2418</v>
      </c>
      <c r="M123" s="135" t="s">
        <v>2448</v>
      </c>
      <c r="N123" s="135" t="s">
        <v>2455</v>
      </c>
      <c r="O123" s="134" t="s">
        <v>2575</v>
      </c>
      <c r="P123" s="146"/>
      <c r="Q123" s="145" t="s">
        <v>2418</v>
      </c>
    </row>
    <row r="124" spans="1:18" s="96" customFormat="1" ht="18" x14ac:dyDescent="0.25">
      <c r="A124" s="134" t="str">
        <f>VLOOKUP(E124,'LISTADO ATM'!$A$2:$C$898,3,0)</f>
        <v>ESTE</v>
      </c>
      <c r="B124" s="129">
        <v>3335888080</v>
      </c>
      <c r="C124" s="136">
        <v>44332.432881944442</v>
      </c>
      <c r="D124" s="136" t="s">
        <v>2474</v>
      </c>
      <c r="E124" s="124">
        <v>634</v>
      </c>
      <c r="F124" s="155" t="str">
        <f>VLOOKUP(E124,VIP!$A$2:$O13085,2,0)</f>
        <v>DRBR273</v>
      </c>
      <c r="G124" s="134" t="str">
        <f>VLOOKUP(E124,'LISTADO ATM'!$A$2:$B$897,2,0)</f>
        <v xml:space="preserve">ATM Ayuntamiento Los Llanos (SPM) </v>
      </c>
      <c r="H124" s="134" t="str">
        <f>VLOOKUP(E124,VIP!$A$2:$O17961,7,FALSE)</f>
        <v>Si</v>
      </c>
      <c r="I124" s="134" t="str">
        <f>VLOOKUP(E124,VIP!$A$2:$O9926,8,FALSE)</f>
        <v>Si</v>
      </c>
      <c r="J124" s="134" t="str">
        <f>VLOOKUP(E124,VIP!$A$2:$O9876,8,FALSE)</f>
        <v>Si</v>
      </c>
      <c r="K124" s="134" t="str">
        <f>VLOOKUP(E124,VIP!$A$2:$O13450,6,0)</f>
        <v>NO</v>
      </c>
      <c r="L124" s="125" t="s">
        <v>2418</v>
      </c>
      <c r="M124" s="135" t="s">
        <v>2448</v>
      </c>
      <c r="N124" s="135" t="s">
        <v>2455</v>
      </c>
      <c r="O124" s="134" t="s">
        <v>2475</v>
      </c>
      <c r="P124" s="146"/>
      <c r="Q124" s="145" t="s">
        <v>2418</v>
      </c>
    </row>
    <row r="125" spans="1:18" s="96" customFormat="1" ht="18" x14ac:dyDescent="0.25">
      <c r="A125" s="134" t="str">
        <f>VLOOKUP(E125,'LISTADO ATM'!$A$2:$C$898,3,0)</f>
        <v>ESTE</v>
      </c>
      <c r="B125" s="129">
        <v>3335888079</v>
      </c>
      <c r="C125" s="136">
        <v>44332.429363425923</v>
      </c>
      <c r="D125" s="136" t="s">
        <v>2180</v>
      </c>
      <c r="E125" s="124">
        <v>27</v>
      </c>
      <c r="F125" s="155" t="str">
        <f>VLOOKUP(E125,VIP!$A$2:$O13086,2,0)</f>
        <v>DRBR240</v>
      </c>
      <c r="G125" s="134" t="str">
        <f>VLOOKUP(E125,'LISTADO ATM'!$A$2:$B$897,2,0)</f>
        <v>ATM Oficina El Seibo II</v>
      </c>
      <c r="H125" s="134" t="str">
        <f>VLOOKUP(E125,VIP!$A$2:$O17962,7,FALSE)</f>
        <v>Si</v>
      </c>
      <c r="I125" s="134" t="str">
        <f>VLOOKUP(E125,VIP!$A$2:$O9927,8,FALSE)</f>
        <v>Si</v>
      </c>
      <c r="J125" s="134" t="str">
        <f>VLOOKUP(E125,VIP!$A$2:$O9877,8,FALSE)</f>
        <v>Si</v>
      </c>
      <c r="K125" s="134" t="str">
        <f>VLOOKUP(E125,VIP!$A$2:$O13451,6,0)</f>
        <v>NO</v>
      </c>
      <c r="L125" s="125" t="s">
        <v>2426</v>
      </c>
      <c r="M125" s="135" t="s">
        <v>2448</v>
      </c>
      <c r="N125" s="135" t="s">
        <v>2455</v>
      </c>
      <c r="O125" s="134" t="s">
        <v>2457</v>
      </c>
      <c r="P125" s="146"/>
      <c r="Q125" s="145" t="s">
        <v>2426</v>
      </c>
    </row>
    <row r="126" spans="1:18" s="96" customFormat="1" ht="18" x14ac:dyDescent="0.25">
      <c r="A126" s="134" t="str">
        <f>VLOOKUP(E126,'LISTADO ATM'!$A$2:$C$898,3,0)</f>
        <v>SUR</v>
      </c>
      <c r="B126" s="129">
        <v>3335888073</v>
      </c>
      <c r="C126" s="136">
        <v>44332.416261574072</v>
      </c>
      <c r="D126" s="136" t="s">
        <v>2474</v>
      </c>
      <c r="E126" s="124">
        <v>537</v>
      </c>
      <c r="F126" s="155" t="str">
        <f>VLOOKUP(E126,VIP!$A$2:$O13088,2,0)</f>
        <v>DRBR537</v>
      </c>
      <c r="G126" s="134" t="str">
        <f>VLOOKUP(E126,'LISTADO ATM'!$A$2:$B$897,2,0)</f>
        <v xml:space="preserve">ATM Estación Texaco Enriquillo (Barahona) </v>
      </c>
      <c r="H126" s="134" t="str">
        <f>VLOOKUP(E126,VIP!$A$2:$O17964,7,FALSE)</f>
        <v>Si</v>
      </c>
      <c r="I126" s="134" t="str">
        <f>VLOOKUP(E126,VIP!$A$2:$O9929,8,FALSE)</f>
        <v>Si</v>
      </c>
      <c r="J126" s="134" t="str">
        <f>VLOOKUP(E126,VIP!$A$2:$O9879,8,FALSE)</f>
        <v>Si</v>
      </c>
      <c r="K126" s="134" t="str">
        <f>VLOOKUP(E126,VIP!$A$2:$O13453,6,0)</f>
        <v>NO</v>
      </c>
      <c r="L126" s="125" t="s">
        <v>2579</v>
      </c>
      <c r="M126" s="135" t="s">
        <v>2448</v>
      </c>
      <c r="N126" s="135" t="s">
        <v>2455</v>
      </c>
      <c r="O126" s="134" t="s">
        <v>2475</v>
      </c>
      <c r="P126" s="146"/>
      <c r="Q126" s="145" t="s">
        <v>2583</v>
      </c>
    </row>
    <row r="127" spans="1:18" ht="18" x14ac:dyDescent="0.25">
      <c r="A127" s="134" t="str">
        <f>VLOOKUP(E127,'LISTADO ATM'!$A$2:$C$898,3,0)</f>
        <v>SUR</v>
      </c>
      <c r="B127" s="129">
        <v>3335888070</v>
      </c>
      <c r="C127" s="136">
        <v>44332.399155092593</v>
      </c>
      <c r="D127" s="136" t="s">
        <v>2180</v>
      </c>
      <c r="E127" s="124">
        <v>968</v>
      </c>
      <c r="F127" s="156" t="str">
        <f>VLOOKUP(E127,VIP!$A$2:$O13090,2,0)</f>
        <v>DRBR24I</v>
      </c>
      <c r="G127" s="134" t="str">
        <f>VLOOKUP(E127,'LISTADO ATM'!$A$2:$B$897,2,0)</f>
        <v xml:space="preserve">ATM UNP Mercado Baní </v>
      </c>
      <c r="H127" s="134" t="str">
        <f>VLOOKUP(E127,VIP!$A$2:$O17966,7,FALSE)</f>
        <v>Si</v>
      </c>
      <c r="I127" s="134" t="str">
        <f>VLOOKUP(E127,VIP!$A$2:$O9931,8,FALSE)</f>
        <v>Si</v>
      </c>
      <c r="J127" s="134" t="str">
        <f>VLOOKUP(E127,VIP!$A$2:$O9881,8,FALSE)</f>
        <v>Si</v>
      </c>
      <c r="K127" s="134" t="str">
        <f>VLOOKUP(E127,VIP!$A$2:$O13455,6,0)</f>
        <v>SI</v>
      </c>
      <c r="L127" s="125" t="s">
        <v>2219</v>
      </c>
      <c r="M127" s="135" t="s">
        <v>2448</v>
      </c>
      <c r="N127" s="135" t="s">
        <v>2455</v>
      </c>
      <c r="O127" s="134" t="s">
        <v>2457</v>
      </c>
      <c r="P127" s="146"/>
      <c r="Q127" s="145" t="s">
        <v>2219</v>
      </c>
    </row>
    <row r="128" spans="1:18" ht="18" x14ac:dyDescent="0.25">
      <c r="A128" s="134" t="str">
        <f>VLOOKUP(E128,'LISTADO ATM'!$A$2:$C$898,3,0)</f>
        <v>NORTE</v>
      </c>
      <c r="B128" s="129">
        <v>3335888069</v>
      </c>
      <c r="C128" s="136">
        <v>44332.399062500001</v>
      </c>
      <c r="D128" s="136" t="s">
        <v>2474</v>
      </c>
      <c r="E128" s="124">
        <v>288</v>
      </c>
      <c r="F128" s="156" t="str">
        <f>VLOOKUP(E128,VIP!$A$2:$O13091,2,0)</f>
        <v>DRBR288</v>
      </c>
      <c r="G128" s="134" t="str">
        <f>VLOOKUP(E128,'LISTADO ATM'!$A$2:$B$897,2,0)</f>
        <v xml:space="preserve">ATM Oficina Camino Real II (Puerto Plata) </v>
      </c>
      <c r="H128" s="134" t="str">
        <f>VLOOKUP(E128,VIP!$A$2:$O17967,7,FALSE)</f>
        <v>N/A</v>
      </c>
      <c r="I128" s="134" t="str">
        <f>VLOOKUP(E128,VIP!$A$2:$O9932,8,FALSE)</f>
        <v>N/A</v>
      </c>
      <c r="J128" s="134" t="str">
        <f>VLOOKUP(E128,VIP!$A$2:$O9882,8,FALSE)</f>
        <v>N/A</v>
      </c>
      <c r="K128" s="134" t="str">
        <f>VLOOKUP(E128,VIP!$A$2:$O13456,6,0)</f>
        <v>N/A</v>
      </c>
      <c r="L128" s="125" t="s">
        <v>2581</v>
      </c>
      <c r="M128" s="135" t="s">
        <v>2448</v>
      </c>
      <c r="N128" s="135" t="s">
        <v>2455</v>
      </c>
      <c r="O128" s="134" t="s">
        <v>2475</v>
      </c>
      <c r="P128" s="146"/>
      <c r="Q128" s="145" t="s">
        <v>2571</v>
      </c>
    </row>
    <row r="129" spans="1:17" ht="18" x14ac:dyDescent="0.25">
      <c r="A129" s="134" t="str">
        <f>VLOOKUP(E129,'LISTADO ATM'!$A$2:$C$898,3,0)</f>
        <v>DISTRITO NACIONAL</v>
      </c>
      <c r="B129" s="129">
        <v>3335888068</v>
      </c>
      <c r="C129" s="136">
        <v>44332.398449074077</v>
      </c>
      <c r="D129" s="136" t="s">
        <v>2180</v>
      </c>
      <c r="E129" s="124">
        <v>488</v>
      </c>
      <c r="F129" s="156" t="str">
        <f>VLOOKUP(E129,VIP!$A$2:$O13092,2,0)</f>
        <v>DRBR488</v>
      </c>
      <c r="G129" s="134" t="str">
        <f>VLOOKUP(E129,'LISTADO ATM'!$A$2:$B$897,2,0)</f>
        <v xml:space="preserve">ATM Aeropuerto El Higuero </v>
      </c>
      <c r="H129" s="134" t="str">
        <f>VLOOKUP(E129,VIP!$A$2:$O17968,7,FALSE)</f>
        <v>Si</v>
      </c>
      <c r="I129" s="134" t="str">
        <f>VLOOKUP(E129,VIP!$A$2:$O9933,8,FALSE)</f>
        <v>Si</v>
      </c>
      <c r="J129" s="134" t="str">
        <f>VLOOKUP(E129,VIP!$A$2:$O9883,8,FALSE)</f>
        <v>Si</v>
      </c>
      <c r="K129" s="134" t="str">
        <f>VLOOKUP(E129,VIP!$A$2:$O13457,6,0)</f>
        <v>NO</v>
      </c>
      <c r="L129" s="125" t="s">
        <v>2219</v>
      </c>
      <c r="M129" s="135" t="s">
        <v>2448</v>
      </c>
      <c r="N129" s="135" t="s">
        <v>2455</v>
      </c>
      <c r="O129" s="134" t="s">
        <v>2457</v>
      </c>
      <c r="P129" s="146"/>
      <c r="Q129" s="145" t="s">
        <v>2219</v>
      </c>
    </row>
    <row r="130" spans="1:17" ht="18" x14ac:dyDescent="0.25">
      <c r="A130" s="134" t="str">
        <f>VLOOKUP(E130,'LISTADO ATM'!$A$2:$C$898,3,0)</f>
        <v>DISTRITO NACIONAL</v>
      </c>
      <c r="B130" s="129">
        <v>3335888066</v>
      </c>
      <c r="C130" s="136">
        <v>44332.381377314814</v>
      </c>
      <c r="D130" s="136" t="s">
        <v>2474</v>
      </c>
      <c r="E130" s="124">
        <v>347</v>
      </c>
      <c r="F130" s="156" t="str">
        <f>VLOOKUP(E130,VIP!$A$2:$O13093,2,0)</f>
        <v>DRBR347</v>
      </c>
      <c r="G130" s="134" t="str">
        <f>VLOOKUP(E130,'LISTADO ATM'!$A$2:$B$897,2,0)</f>
        <v>ATM Patio de Colombia</v>
      </c>
      <c r="H130" s="134" t="str">
        <f>VLOOKUP(E130,VIP!$A$2:$O17969,7,FALSE)</f>
        <v>N/A</v>
      </c>
      <c r="I130" s="134" t="str">
        <f>VLOOKUP(E130,VIP!$A$2:$O9934,8,FALSE)</f>
        <v>N/A</v>
      </c>
      <c r="J130" s="134" t="str">
        <f>VLOOKUP(E130,VIP!$A$2:$O9884,8,FALSE)</f>
        <v>N/A</v>
      </c>
      <c r="K130" s="134" t="str">
        <f>VLOOKUP(E130,VIP!$A$2:$O13458,6,0)</f>
        <v>N/A</v>
      </c>
      <c r="L130" s="125" t="s">
        <v>2418</v>
      </c>
      <c r="M130" s="135" t="s">
        <v>2448</v>
      </c>
      <c r="N130" s="135" t="s">
        <v>2455</v>
      </c>
      <c r="O130" s="134" t="s">
        <v>2475</v>
      </c>
      <c r="P130" s="146"/>
      <c r="Q130" s="145" t="s">
        <v>2418</v>
      </c>
    </row>
    <row r="131" spans="1:17" ht="18" x14ac:dyDescent="0.25">
      <c r="A131" s="134" t="str">
        <f>VLOOKUP(E131,'LISTADO ATM'!$A$2:$C$898,3,0)</f>
        <v>DISTRITO NACIONAL</v>
      </c>
      <c r="B131" s="129">
        <v>3335888064</v>
      </c>
      <c r="C131" s="136">
        <v>44332.379594907405</v>
      </c>
      <c r="D131" s="136" t="s">
        <v>2451</v>
      </c>
      <c r="E131" s="124">
        <v>32</v>
      </c>
      <c r="F131" s="156" t="str">
        <f>VLOOKUP(E131,VIP!$A$2:$O13095,2,0)</f>
        <v>DRBR032</v>
      </c>
      <c r="G131" s="134" t="str">
        <f>VLOOKUP(E131,'LISTADO ATM'!$A$2:$B$897,2,0)</f>
        <v xml:space="preserve">ATM Oficina San Martín II </v>
      </c>
      <c r="H131" s="134" t="str">
        <f>VLOOKUP(E131,VIP!$A$2:$O17971,7,FALSE)</f>
        <v>Si</v>
      </c>
      <c r="I131" s="134" t="str">
        <f>VLOOKUP(E131,VIP!$A$2:$O9936,8,FALSE)</f>
        <v>Si</v>
      </c>
      <c r="J131" s="134" t="str">
        <f>VLOOKUP(E131,VIP!$A$2:$O9886,8,FALSE)</f>
        <v>Si</v>
      </c>
      <c r="K131" s="134" t="str">
        <f>VLOOKUP(E131,VIP!$A$2:$O13460,6,0)</f>
        <v>NO</v>
      </c>
      <c r="L131" s="125" t="s">
        <v>2418</v>
      </c>
      <c r="M131" s="135" t="s">
        <v>2448</v>
      </c>
      <c r="N131" s="135" t="s">
        <v>2455</v>
      </c>
      <c r="O131" s="134" t="s">
        <v>2456</v>
      </c>
      <c r="P131" s="146"/>
      <c r="Q131" s="145" t="s">
        <v>2418</v>
      </c>
    </row>
    <row r="132" spans="1:17" ht="18" x14ac:dyDescent="0.25">
      <c r="A132" s="134" t="str">
        <f>VLOOKUP(E132,'LISTADO ATM'!$A$2:$C$898,3,0)</f>
        <v>DISTRITO NACIONAL</v>
      </c>
      <c r="B132" s="129">
        <v>3335888060</v>
      </c>
      <c r="C132" s="136">
        <v>44332.34646990741</v>
      </c>
      <c r="D132" s="136" t="s">
        <v>2451</v>
      </c>
      <c r="E132" s="124">
        <v>900</v>
      </c>
      <c r="F132" s="156" t="str">
        <f>VLOOKUP(E132,VIP!$A$2:$O13097,2,0)</f>
        <v>DRBR900</v>
      </c>
      <c r="G132" s="134" t="str">
        <f>VLOOKUP(E132,'LISTADO ATM'!$A$2:$B$897,2,0)</f>
        <v xml:space="preserve">ATM UNP Merca Santo Domingo </v>
      </c>
      <c r="H132" s="134" t="str">
        <f>VLOOKUP(E132,VIP!$A$2:$O17973,7,FALSE)</f>
        <v>Si</v>
      </c>
      <c r="I132" s="134" t="str">
        <f>VLOOKUP(E132,VIP!$A$2:$O9938,8,FALSE)</f>
        <v>Si</v>
      </c>
      <c r="J132" s="134" t="str">
        <f>VLOOKUP(E132,VIP!$A$2:$O9888,8,FALSE)</f>
        <v>Si</v>
      </c>
      <c r="K132" s="134" t="str">
        <f>VLOOKUP(E132,VIP!$A$2:$O13462,6,0)</f>
        <v>NO</v>
      </c>
      <c r="L132" s="125" t="s">
        <v>2418</v>
      </c>
      <c r="M132" s="135" t="s">
        <v>2448</v>
      </c>
      <c r="N132" s="135" t="s">
        <v>2455</v>
      </c>
      <c r="O132" s="134" t="s">
        <v>2456</v>
      </c>
      <c r="P132" s="146"/>
      <c r="Q132" s="145" t="s">
        <v>2418</v>
      </c>
    </row>
    <row r="133" spans="1:17" ht="18" x14ac:dyDescent="0.25">
      <c r="A133" s="134" t="str">
        <f>VLOOKUP(E133,'LISTADO ATM'!$A$2:$C$898,3,0)</f>
        <v>DISTRITO NACIONAL</v>
      </c>
      <c r="B133" s="129">
        <v>3335888059</v>
      </c>
      <c r="C133" s="136">
        <v>44332.345081018517</v>
      </c>
      <c r="D133" s="136" t="s">
        <v>2451</v>
      </c>
      <c r="E133" s="124">
        <v>267</v>
      </c>
      <c r="F133" s="156" t="str">
        <f>VLOOKUP(E133,VIP!$A$2:$O13098,2,0)</f>
        <v>DRBR267</v>
      </c>
      <c r="G133" s="134" t="str">
        <f>VLOOKUP(E133,'LISTADO ATM'!$A$2:$B$897,2,0)</f>
        <v xml:space="preserve">ATM Centro de Caja México </v>
      </c>
      <c r="H133" s="134" t="str">
        <f>VLOOKUP(E133,VIP!$A$2:$O17974,7,FALSE)</f>
        <v>Si</v>
      </c>
      <c r="I133" s="134" t="str">
        <f>VLOOKUP(E133,VIP!$A$2:$O9939,8,FALSE)</f>
        <v>Si</v>
      </c>
      <c r="J133" s="134" t="str">
        <f>VLOOKUP(E133,VIP!$A$2:$O9889,8,FALSE)</f>
        <v>Si</v>
      </c>
      <c r="K133" s="134" t="str">
        <f>VLOOKUP(E133,VIP!$A$2:$O13463,6,0)</f>
        <v>NO</v>
      </c>
      <c r="L133" s="125" t="s">
        <v>2579</v>
      </c>
      <c r="M133" s="135" t="s">
        <v>2448</v>
      </c>
      <c r="N133" s="135" t="s">
        <v>2455</v>
      </c>
      <c r="O133" s="134" t="s">
        <v>2456</v>
      </c>
      <c r="P133" s="146"/>
      <c r="Q133" s="145" t="s">
        <v>2444</v>
      </c>
    </row>
    <row r="134" spans="1:17" ht="18" x14ac:dyDescent="0.25">
      <c r="A134" s="134" t="str">
        <f>VLOOKUP(E134,'LISTADO ATM'!$A$2:$C$898,3,0)</f>
        <v>NORTE</v>
      </c>
      <c r="B134" s="129">
        <v>3335888058</v>
      </c>
      <c r="C134" s="136">
        <v>44332.343761574077</v>
      </c>
      <c r="D134" s="136" t="s">
        <v>2574</v>
      </c>
      <c r="E134" s="124">
        <v>594</v>
      </c>
      <c r="F134" s="156" t="str">
        <f>VLOOKUP(E134,VIP!$A$2:$O13099,2,0)</f>
        <v>DRBR594</v>
      </c>
      <c r="G134" s="134" t="str">
        <f>VLOOKUP(E134,'LISTADO ATM'!$A$2:$B$897,2,0)</f>
        <v xml:space="preserve">ATM Plaza Venezuela II (Santiago) </v>
      </c>
      <c r="H134" s="134" t="str">
        <f>VLOOKUP(E134,VIP!$A$2:$O17975,7,FALSE)</f>
        <v>Si</v>
      </c>
      <c r="I134" s="134" t="str">
        <f>VLOOKUP(E134,VIP!$A$2:$O9940,8,FALSE)</f>
        <v>Si</v>
      </c>
      <c r="J134" s="134" t="str">
        <f>VLOOKUP(E134,VIP!$A$2:$O9890,8,FALSE)</f>
        <v>Si</v>
      </c>
      <c r="K134" s="134" t="str">
        <f>VLOOKUP(E134,VIP!$A$2:$O13464,6,0)</f>
        <v>NO</v>
      </c>
      <c r="L134" s="125" t="s">
        <v>2418</v>
      </c>
      <c r="M134" s="135" t="s">
        <v>2448</v>
      </c>
      <c r="N134" s="135" t="s">
        <v>2455</v>
      </c>
      <c r="O134" s="134" t="s">
        <v>2575</v>
      </c>
      <c r="P134" s="146"/>
      <c r="Q134" s="145" t="s">
        <v>2418</v>
      </c>
    </row>
    <row r="135" spans="1:17" ht="18" x14ac:dyDescent="0.25">
      <c r="A135" s="134" t="str">
        <f>VLOOKUP(E135,'LISTADO ATM'!$A$2:$C$898,3,0)</f>
        <v>DISTRITO NACIONAL</v>
      </c>
      <c r="B135" s="129">
        <v>3335888051</v>
      </c>
      <c r="C135" s="136">
        <v>44332.234432870369</v>
      </c>
      <c r="D135" s="136" t="s">
        <v>2451</v>
      </c>
      <c r="E135" s="124">
        <v>224</v>
      </c>
      <c r="F135" s="156" t="str">
        <f>VLOOKUP(E135,VIP!$A$2:$O13081,2,0)</f>
        <v>DRBR224</v>
      </c>
      <c r="G135" s="134" t="str">
        <f>VLOOKUP(E135,'LISTADO ATM'!$A$2:$B$897,2,0)</f>
        <v xml:space="preserve">ATM S/M Nacional El Millón (Núñez de Cáceres) </v>
      </c>
      <c r="H135" s="134" t="str">
        <f>VLOOKUP(E135,VIP!$A$2:$O17957,7,FALSE)</f>
        <v>Si</v>
      </c>
      <c r="I135" s="134" t="str">
        <f>VLOOKUP(E135,VIP!$A$2:$O9922,8,FALSE)</f>
        <v>Si</v>
      </c>
      <c r="J135" s="134" t="str">
        <f>VLOOKUP(E135,VIP!$A$2:$O9872,8,FALSE)</f>
        <v>Si</v>
      </c>
      <c r="K135" s="134" t="str">
        <f>VLOOKUP(E135,VIP!$A$2:$O13446,6,0)</f>
        <v>SI</v>
      </c>
      <c r="L135" s="125" t="s">
        <v>2579</v>
      </c>
      <c r="M135" s="135" t="s">
        <v>2448</v>
      </c>
      <c r="N135" s="135" t="s">
        <v>2455</v>
      </c>
      <c r="O135" s="134" t="s">
        <v>2456</v>
      </c>
      <c r="P135" s="146"/>
      <c r="Q135" s="135" t="s">
        <v>2579</v>
      </c>
    </row>
    <row r="136" spans="1:17" ht="18" x14ac:dyDescent="0.25">
      <c r="A136" s="134" t="str">
        <f>VLOOKUP(E136,'LISTADO ATM'!$A$2:$C$898,3,0)</f>
        <v>SUR</v>
      </c>
      <c r="B136" s="129">
        <v>3335888050</v>
      </c>
      <c r="C136" s="136">
        <v>44332.09884259259</v>
      </c>
      <c r="D136" s="136" t="s">
        <v>2180</v>
      </c>
      <c r="E136" s="124">
        <v>582</v>
      </c>
      <c r="F136" s="156" t="str">
        <f>VLOOKUP(E136,VIP!$A$2:$O13082,2,0)</f>
        <v xml:space="preserve">DRBR582 </v>
      </c>
      <c r="G136" s="134" t="str">
        <f>VLOOKUP(E136,'LISTADO ATM'!$A$2:$B$897,2,0)</f>
        <v>ATM Estación Sabana Yegua</v>
      </c>
      <c r="H136" s="134" t="str">
        <f>VLOOKUP(E136,VIP!$A$2:$O17958,7,FALSE)</f>
        <v>N/A</v>
      </c>
      <c r="I136" s="134" t="str">
        <f>VLOOKUP(E136,VIP!$A$2:$O9923,8,FALSE)</f>
        <v>N/A</v>
      </c>
      <c r="J136" s="134" t="str">
        <f>VLOOKUP(E136,VIP!$A$2:$O9873,8,FALSE)</f>
        <v>N/A</v>
      </c>
      <c r="K136" s="134" t="str">
        <f>VLOOKUP(E136,VIP!$A$2:$O13447,6,0)</f>
        <v>N/A</v>
      </c>
      <c r="L136" s="125" t="s">
        <v>2245</v>
      </c>
      <c r="M136" s="207" t="s">
        <v>2655</v>
      </c>
      <c r="N136" s="135" t="s">
        <v>2455</v>
      </c>
      <c r="O136" s="134" t="s">
        <v>2457</v>
      </c>
      <c r="P136" s="146"/>
      <c r="Q136" s="208">
        <v>44333.310289351852</v>
      </c>
    </row>
    <row r="137" spans="1:17" ht="18" x14ac:dyDescent="0.25">
      <c r="A137" s="134" t="str">
        <f>VLOOKUP(E137,'LISTADO ATM'!$A$2:$C$898,3,0)</f>
        <v>NORTE</v>
      </c>
      <c r="B137" s="129">
        <v>3335888049</v>
      </c>
      <c r="C137" s="136">
        <v>44331.999548611115</v>
      </c>
      <c r="D137" s="136" t="s">
        <v>2474</v>
      </c>
      <c r="E137" s="124">
        <v>40</v>
      </c>
      <c r="F137" s="156" t="str">
        <f>VLOOKUP(E137,VIP!$A$2:$O13083,2,0)</f>
        <v>DRBR040</v>
      </c>
      <c r="G137" s="134" t="str">
        <f>VLOOKUP(E137,'LISTADO ATM'!$A$2:$B$897,2,0)</f>
        <v xml:space="preserve">ATM Oficina El Puñal </v>
      </c>
      <c r="H137" s="134" t="str">
        <f>VLOOKUP(E137,VIP!$A$2:$O17959,7,FALSE)</f>
        <v>Si</v>
      </c>
      <c r="I137" s="134" t="str">
        <f>VLOOKUP(E137,VIP!$A$2:$O9924,8,FALSE)</f>
        <v>Si</v>
      </c>
      <c r="J137" s="134" t="str">
        <f>VLOOKUP(E137,VIP!$A$2:$O9874,8,FALSE)</f>
        <v>Si</v>
      </c>
      <c r="K137" s="134" t="str">
        <f>VLOOKUP(E137,VIP!$A$2:$O13448,6,0)</f>
        <v>NO</v>
      </c>
      <c r="L137" s="125" t="s">
        <v>2418</v>
      </c>
      <c r="M137" s="135" t="s">
        <v>2448</v>
      </c>
      <c r="N137" s="135" t="s">
        <v>2455</v>
      </c>
      <c r="O137" s="134" t="s">
        <v>2475</v>
      </c>
      <c r="P137" s="146"/>
      <c r="Q137" s="135" t="s">
        <v>2418</v>
      </c>
    </row>
    <row r="138" spans="1:17" ht="18" x14ac:dyDescent="0.25">
      <c r="A138" s="134" t="str">
        <f>VLOOKUP(E138,'LISTADO ATM'!$A$2:$C$898,3,0)</f>
        <v>ESTE</v>
      </c>
      <c r="B138" s="129">
        <v>3335888045</v>
      </c>
      <c r="C138" s="136">
        <v>44331.941724537035</v>
      </c>
      <c r="D138" s="136" t="s">
        <v>2180</v>
      </c>
      <c r="E138" s="124">
        <v>386</v>
      </c>
      <c r="F138" s="156" t="str">
        <f>VLOOKUP(E138,VIP!$A$2:$O13082,2,0)</f>
        <v>DRBR386</v>
      </c>
      <c r="G138" s="134" t="str">
        <f>VLOOKUP(E138,'LISTADO ATM'!$A$2:$B$897,2,0)</f>
        <v xml:space="preserve">ATM Plaza Verón II </v>
      </c>
      <c r="H138" s="134" t="str">
        <f>VLOOKUP(E138,VIP!$A$2:$O17958,7,FALSE)</f>
        <v>Si</v>
      </c>
      <c r="I138" s="134" t="str">
        <f>VLOOKUP(E138,VIP!$A$2:$O9923,8,FALSE)</f>
        <v>Si</v>
      </c>
      <c r="J138" s="134" t="str">
        <f>VLOOKUP(E138,VIP!$A$2:$O9873,8,FALSE)</f>
        <v>Si</v>
      </c>
      <c r="K138" s="134" t="str">
        <f>VLOOKUP(E138,VIP!$A$2:$O13447,6,0)</f>
        <v>NO</v>
      </c>
      <c r="L138" s="125" t="s">
        <v>2470</v>
      </c>
      <c r="M138" s="135" t="s">
        <v>2448</v>
      </c>
      <c r="N138" s="135" t="s">
        <v>2455</v>
      </c>
      <c r="O138" s="134" t="s">
        <v>2457</v>
      </c>
      <c r="P138" s="146"/>
      <c r="Q138" s="135" t="s">
        <v>2470</v>
      </c>
    </row>
    <row r="139" spans="1:17" ht="18" x14ac:dyDescent="0.25">
      <c r="A139" s="134" t="str">
        <f>VLOOKUP(E139,'LISTADO ATM'!$A$2:$C$898,3,0)</f>
        <v>ESTE</v>
      </c>
      <c r="B139" s="129">
        <v>3335888043</v>
      </c>
      <c r="C139" s="136">
        <v>44331.930648148147</v>
      </c>
      <c r="D139" s="136" t="s">
        <v>2180</v>
      </c>
      <c r="E139" s="124">
        <v>289</v>
      </c>
      <c r="F139" s="156" t="str">
        <f>VLOOKUP(E139,VIP!$A$2:$O13084,2,0)</f>
        <v>DRBR910</v>
      </c>
      <c r="G139" s="134" t="str">
        <f>VLOOKUP(E139,'LISTADO ATM'!$A$2:$B$897,2,0)</f>
        <v>ATM Oficina Bávaro II</v>
      </c>
      <c r="H139" s="134" t="str">
        <f>VLOOKUP(E139,VIP!$A$2:$O17960,7,FALSE)</f>
        <v>Si</v>
      </c>
      <c r="I139" s="134" t="str">
        <f>VLOOKUP(E139,VIP!$A$2:$O9925,8,FALSE)</f>
        <v>Si</v>
      </c>
      <c r="J139" s="134" t="str">
        <f>VLOOKUP(E139,VIP!$A$2:$O9875,8,FALSE)</f>
        <v>Si</v>
      </c>
      <c r="K139" s="134" t="str">
        <f>VLOOKUP(E139,VIP!$A$2:$O13449,6,0)</f>
        <v>NO</v>
      </c>
      <c r="L139" s="125" t="s">
        <v>2470</v>
      </c>
      <c r="M139" s="135" t="s">
        <v>2448</v>
      </c>
      <c r="N139" s="135" t="s">
        <v>2455</v>
      </c>
      <c r="O139" s="134" t="s">
        <v>2457</v>
      </c>
      <c r="P139" s="146"/>
      <c r="Q139" s="135" t="s">
        <v>2470</v>
      </c>
    </row>
    <row r="140" spans="1:17" ht="18" x14ac:dyDescent="0.25">
      <c r="A140" s="134" t="str">
        <f>VLOOKUP(E140,'LISTADO ATM'!$A$2:$C$898,3,0)</f>
        <v>DISTRITO NACIONAL</v>
      </c>
      <c r="B140" s="129">
        <v>3335888042</v>
      </c>
      <c r="C140" s="136">
        <v>44331.928229166668</v>
      </c>
      <c r="D140" s="136" t="s">
        <v>2180</v>
      </c>
      <c r="E140" s="124">
        <v>199</v>
      </c>
      <c r="F140" s="156" t="str">
        <f>VLOOKUP(E140,VIP!$A$2:$O13085,2,0)</f>
        <v>DRBR199</v>
      </c>
      <c r="G140" s="134" t="str">
        <f>VLOOKUP(E140,'LISTADO ATM'!$A$2:$B$897,2,0)</f>
        <v xml:space="preserve">ATM S/M Amigo </v>
      </c>
      <c r="H140" s="134" t="str">
        <f>VLOOKUP(E140,VIP!$A$2:$O17961,7,FALSE)</f>
        <v>Si</v>
      </c>
      <c r="I140" s="134" t="str">
        <f>VLOOKUP(E140,VIP!$A$2:$O9926,8,FALSE)</f>
        <v>Si</v>
      </c>
      <c r="J140" s="134" t="str">
        <f>VLOOKUP(E140,VIP!$A$2:$O9876,8,FALSE)</f>
        <v>Si</v>
      </c>
      <c r="K140" s="134" t="str">
        <f>VLOOKUP(E140,VIP!$A$2:$O13450,6,0)</f>
        <v>NO</v>
      </c>
      <c r="L140" s="125" t="s">
        <v>2470</v>
      </c>
      <c r="M140" s="207" t="s">
        <v>2655</v>
      </c>
      <c r="N140" s="135" t="s">
        <v>2455</v>
      </c>
      <c r="O140" s="134" t="s">
        <v>2457</v>
      </c>
      <c r="P140" s="146"/>
      <c r="Q140" s="208">
        <v>44333.293865740743</v>
      </c>
    </row>
    <row r="141" spans="1:17" ht="18" x14ac:dyDescent="0.25">
      <c r="A141" s="134" t="str">
        <f>VLOOKUP(E141,'LISTADO ATM'!$A$2:$C$898,3,0)</f>
        <v>DISTRITO NACIONAL</v>
      </c>
      <c r="B141" s="129">
        <v>3335888040</v>
      </c>
      <c r="C141" s="136">
        <v>44331.923726851855</v>
      </c>
      <c r="D141" s="136" t="s">
        <v>2474</v>
      </c>
      <c r="E141" s="124">
        <v>194</v>
      </c>
      <c r="F141" s="156" t="str">
        <f>VLOOKUP(E141,VIP!$A$2:$O13087,2,0)</f>
        <v>DRBR194</v>
      </c>
      <c r="G141" s="134" t="str">
        <f>VLOOKUP(E141,'LISTADO ATM'!$A$2:$B$897,2,0)</f>
        <v xml:space="preserve">ATM UNP Pantoja </v>
      </c>
      <c r="H141" s="134" t="str">
        <f>VLOOKUP(E141,VIP!$A$2:$O17963,7,FALSE)</f>
        <v>Si</v>
      </c>
      <c r="I141" s="134" t="str">
        <f>VLOOKUP(E141,VIP!$A$2:$O9928,8,FALSE)</f>
        <v>No</v>
      </c>
      <c r="J141" s="134" t="str">
        <f>VLOOKUP(E141,VIP!$A$2:$O9878,8,FALSE)</f>
        <v>No</v>
      </c>
      <c r="K141" s="134" t="str">
        <f>VLOOKUP(E141,VIP!$A$2:$O13452,6,0)</f>
        <v>NO</v>
      </c>
      <c r="L141" s="125" t="s">
        <v>2581</v>
      </c>
      <c r="M141" s="135" t="s">
        <v>2448</v>
      </c>
      <c r="N141" s="135" t="s">
        <v>2455</v>
      </c>
      <c r="O141" s="134" t="s">
        <v>2475</v>
      </c>
      <c r="P141" s="146"/>
      <c r="Q141" s="135" t="s">
        <v>2581</v>
      </c>
    </row>
    <row r="142" spans="1:17" ht="18" x14ac:dyDescent="0.25">
      <c r="A142" s="134" t="str">
        <f>VLOOKUP(E142,'LISTADO ATM'!$A$2:$C$898,3,0)</f>
        <v>NORTE</v>
      </c>
      <c r="B142" s="129">
        <v>3335888039</v>
      </c>
      <c r="C142" s="136">
        <v>44331.904664351852</v>
      </c>
      <c r="D142" s="136" t="s">
        <v>2474</v>
      </c>
      <c r="E142" s="124">
        <v>965</v>
      </c>
      <c r="F142" s="156" t="str">
        <f>VLOOKUP(E142,VIP!$A$2:$O13088,2,0)</f>
        <v>DRBR965</v>
      </c>
      <c r="G142" s="134" t="str">
        <f>VLOOKUP(E142,'LISTADO ATM'!$A$2:$B$897,2,0)</f>
        <v xml:space="preserve">ATM S/M La Fuente FUN (Santiago) </v>
      </c>
      <c r="H142" s="134" t="str">
        <f>VLOOKUP(E142,VIP!$A$2:$O17964,7,FALSE)</f>
        <v>Si</v>
      </c>
      <c r="I142" s="134" t="str">
        <f>VLOOKUP(E142,VIP!$A$2:$O9929,8,FALSE)</f>
        <v>Si</v>
      </c>
      <c r="J142" s="134" t="str">
        <f>VLOOKUP(E142,VIP!$A$2:$O9879,8,FALSE)</f>
        <v>Si</v>
      </c>
      <c r="K142" s="134" t="str">
        <f>VLOOKUP(E142,VIP!$A$2:$O13453,6,0)</f>
        <v>NO</v>
      </c>
      <c r="L142" s="125" t="s">
        <v>2418</v>
      </c>
      <c r="M142" s="135" t="s">
        <v>2448</v>
      </c>
      <c r="N142" s="135" t="s">
        <v>2455</v>
      </c>
      <c r="O142" s="134" t="s">
        <v>2475</v>
      </c>
      <c r="P142" s="146"/>
      <c r="Q142" s="135" t="s">
        <v>2418</v>
      </c>
    </row>
    <row r="143" spans="1:17" ht="18" x14ac:dyDescent="0.25">
      <c r="A143" s="134" t="str">
        <f>VLOOKUP(E143,'LISTADO ATM'!$A$2:$C$898,3,0)</f>
        <v>DISTRITO NACIONAL</v>
      </c>
      <c r="B143" s="129">
        <v>3335888038</v>
      </c>
      <c r="C143" s="136">
        <v>44331.898043981484</v>
      </c>
      <c r="D143" s="136" t="s">
        <v>2451</v>
      </c>
      <c r="E143" s="124">
        <v>769</v>
      </c>
      <c r="F143" s="156" t="str">
        <f>VLOOKUP(E143,VIP!$A$2:$O13089,2,0)</f>
        <v>DRBR769</v>
      </c>
      <c r="G143" s="134" t="str">
        <f>VLOOKUP(E143,'LISTADO ATM'!$A$2:$B$897,2,0)</f>
        <v>ATM UNP Pablo Mella Morales</v>
      </c>
      <c r="H143" s="134" t="str">
        <f>VLOOKUP(E143,VIP!$A$2:$O17965,7,FALSE)</f>
        <v>Si</v>
      </c>
      <c r="I143" s="134" t="str">
        <f>VLOOKUP(E143,VIP!$A$2:$O9930,8,FALSE)</f>
        <v>Si</v>
      </c>
      <c r="J143" s="134" t="str">
        <f>VLOOKUP(E143,VIP!$A$2:$O9880,8,FALSE)</f>
        <v>Si</v>
      </c>
      <c r="K143" s="134" t="str">
        <f>VLOOKUP(E143,VIP!$A$2:$O13454,6,0)</f>
        <v>NO</v>
      </c>
      <c r="L143" s="125" t="s">
        <v>2418</v>
      </c>
      <c r="M143" s="135" t="s">
        <v>2448</v>
      </c>
      <c r="N143" s="135" t="s">
        <v>2455</v>
      </c>
      <c r="O143" s="134" t="s">
        <v>2456</v>
      </c>
      <c r="P143" s="146"/>
      <c r="Q143" s="135" t="s">
        <v>2418</v>
      </c>
    </row>
    <row r="144" spans="1:17" ht="18" x14ac:dyDescent="0.25">
      <c r="A144" s="134" t="str">
        <f>VLOOKUP(E144,'LISTADO ATM'!$A$2:$C$898,3,0)</f>
        <v>DISTRITO NACIONAL</v>
      </c>
      <c r="B144" s="129">
        <v>3335888036</v>
      </c>
      <c r="C144" s="136">
        <v>44331.893634259257</v>
      </c>
      <c r="D144" s="136" t="s">
        <v>2451</v>
      </c>
      <c r="E144" s="124">
        <v>717</v>
      </c>
      <c r="F144" s="156" t="str">
        <f>VLOOKUP(E144,VIP!$A$2:$O13091,2,0)</f>
        <v>DRBR24K</v>
      </c>
      <c r="G144" s="134" t="str">
        <f>VLOOKUP(E144,'LISTADO ATM'!$A$2:$B$897,2,0)</f>
        <v xml:space="preserve">ATM Oficina Los Alcarrizos </v>
      </c>
      <c r="H144" s="134" t="str">
        <f>VLOOKUP(E144,VIP!$A$2:$O17967,7,FALSE)</f>
        <v>Si</v>
      </c>
      <c r="I144" s="134" t="str">
        <f>VLOOKUP(E144,VIP!$A$2:$O9932,8,FALSE)</f>
        <v>Si</v>
      </c>
      <c r="J144" s="134" t="str">
        <f>VLOOKUP(E144,VIP!$A$2:$O9882,8,FALSE)</f>
        <v>Si</v>
      </c>
      <c r="K144" s="134" t="str">
        <f>VLOOKUP(E144,VIP!$A$2:$O13456,6,0)</f>
        <v>SI</v>
      </c>
      <c r="L144" s="125" t="s">
        <v>2418</v>
      </c>
      <c r="M144" s="135" t="s">
        <v>2448</v>
      </c>
      <c r="N144" s="135" t="s">
        <v>2455</v>
      </c>
      <c r="O144" s="134" t="s">
        <v>2456</v>
      </c>
      <c r="P144" s="146"/>
      <c r="Q144" s="135" t="s">
        <v>2418</v>
      </c>
    </row>
    <row r="145" spans="1:17" ht="18" x14ac:dyDescent="0.25">
      <c r="A145" s="134" t="str">
        <f>VLOOKUP(E145,'LISTADO ATM'!$A$2:$C$898,3,0)</f>
        <v>DISTRITO NACIONAL</v>
      </c>
      <c r="B145" s="129">
        <v>3335888034</v>
      </c>
      <c r="C145" s="136">
        <v>44331.87840277778</v>
      </c>
      <c r="D145" s="136" t="s">
        <v>2451</v>
      </c>
      <c r="E145" s="124">
        <v>493</v>
      </c>
      <c r="F145" s="156" t="str">
        <f>VLOOKUP(E145,VIP!$A$2:$O13093,2,0)</f>
        <v>DRBR493</v>
      </c>
      <c r="G145" s="134" t="str">
        <f>VLOOKUP(E145,'LISTADO ATM'!$A$2:$B$897,2,0)</f>
        <v xml:space="preserve">ATM Oficina Haina Occidental II </v>
      </c>
      <c r="H145" s="134" t="str">
        <f>VLOOKUP(E145,VIP!$A$2:$O17969,7,FALSE)</f>
        <v>Si</v>
      </c>
      <c r="I145" s="134" t="str">
        <f>VLOOKUP(E145,VIP!$A$2:$O9934,8,FALSE)</f>
        <v>Si</v>
      </c>
      <c r="J145" s="134" t="str">
        <f>VLOOKUP(E145,VIP!$A$2:$O9884,8,FALSE)</f>
        <v>Si</v>
      </c>
      <c r="K145" s="134" t="str">
        <f>VLOOKUP(E145,VIP!$A$2:$O13458,6,0)</f>
        <v>NO</v>
      </c>
      <c r="L145" s="125" t="s">
        <v>2418</v>
      </c>
      <c r="M145" s="135" t="s">
        <v>2448</v>
      </c>
      <c r="N145" s="135" t="s">
        <v>2455</v>
      </c>
      <c r="O145" s="134" t="s">
        <v>2456</v>
      </c>
      <c r="P145" s="146"/>
      <c r="Q145" s="135" t="s">
        <v>2418</v>
      </c>
    </row>
    <row r="146" spans="1:17" ht="18" x14ac:dyDescent="0.25">
      <c r="A146" s="134" t="str">
        <f>VLOOKUP(E146,'LISTADO ATM'!$A$2:$C$898,3,0)</f>
        <v>ESTE</v>
      </c>
      <c r="B146" s="129">
        <v>3335888033</v>
      </c>
      <c r="C146" s="136">
        <v>44331.869618055556</v>
      </c>
      <c r="D146" s="136" t="s">
        <v>2451</v>
      </c>
      <c r="E146" s="124">
        <v>399</v>
      </c>
      <c r="F146" s="156" t="str">
        <f>VLOOKUP(E146,VIP!$A$2:$O13094,2,0)</f>
        <v>DRBR399</v>
      </c>
      <c r="G146" s="134" t="str">
        <f>VLOOKUP(E146,'LISTADO ATM'!$A$2:$B$897,2,0)</f>
        <v xml:space="preserve">ATM Oficina La Romana II </v>
      </c>
      <c r="H146" s="134" t="str">
        <f>VLOOKUP(E146,VIP!$A$2:$O17970,7,FALSE)</f>
        <v>Si</v>
      </c>
      <c r="I146" s="134" t="str">
        <f>VLOOKUP(E146,VIP!$A$2:$O9935,8,FALSE)</f>
        <v>Si</v>
      </c>
      <c r="J146" s="134" t="str">
        <f>VLOOKUP(E146,VIP!$A$2:$O9885,8,FALSE)</f>
        <v>Si</v>
      </c>
      <c r="K146" s="134" t="str">
        <f>VLOOKUP(E146,VIP!$A$2:$O13459,6,0)</f>
        <v>NO</v>
      </c>
      <c r="L146" s="125" t="s">
        <v>2418</v>
      </c>
      <c r="M146" s="207" t="s">
        <v>2655</v>
      </c>
      <c r="N146" s="135" t="s">
        <v>2455</v>
      </c>
      <c r="O146" s="134" t="s">
        <v>2456</v>
      </c>
      <c r="P146" s="146"/>
      <c r="Q146" s="208">
        <v>44333.442719907405</v>
      </c>
    </row>
    <row r="147" spans="1:17" ht="18" x14ac:dyDescent="0.25">
      <c r="A147" s="134" t="str">
        <f>VLOOKUP(E147,'LISTADO ATM'!$A$2:$C$898,3,0)</f>
        <v>ESTE</v>
      </c>
      <c r="B147" s="129">
        <v>3335888032</v>
      </c>
      <c r="C147" s="136">
        <v>44331.868321759262</v>
      </c>
      <c r="D147" s="136" t="s">
        <v>2451</v>
      </c>
      <c r="E147" s="124">
        <v>386</v>
      </c>
      <c r="F147" s="156" t="str">
        <f>VLOOKUP(E147,VIP!$A$2:$O13095,2,0)</f>
        <v>DRBR386</v>
      </c>
      <c r="G147" s="134" t="str">
        <f>VLOOKUP(E147,'LISTADO ATM'!$A$2:$B$897,2,0)</f>
        <v xml:space="preserve">ATM Plaza Verón II </v>
      </c>
      <c r="H147" s="134" t="str">
        <f>VLOOKUP(E147,VIP!$A$2:$O17971,7,FALSE)</f>
        <v>Si</v>
      </c>
      <c r="I147" s="134" t="str">
        <f>VLOOKUP(E147,VIP!$A$2:$O9936,8,FALSE)</f>
        <v>Si</v>
      </c>
      <c r="J147" s="134" t="str">
        <f>VLOOKUP(E147,VIP!$A$2:$O9886,8,FALSE)</f>
        <v>Si</v>
      </c>
      <c r="K147" s="134" t="str">
        <f>VLOOKUP(E147,VIP!$A$2:$O13460,6,0)</f>
        <v>NO</v>
      </c>
      <c r="L147" s="125" t="s">
        <v>2418</v>
      </c>
      <c r="M147" s="135" t="s">
        <v>2448</v>
      </c>
      <c r="N147" s="135" t="s">
        <v>2455</v>
      </c>
      <c r="O147" s="134" t="s">
        <v>2456</v>
      </c>
      <c r="P147" s="146"/>
      <c r="Q147" s="135" t="s">
        <v>2418</v>
      </c>
    </row>
    <row r="148" spans="1:17" ht="18" x14ac:dyDescent="0.25">
      <c r="A148" s="134" t="str">
        <f>VLOOKUP(E148,'LISTADO ATM'!$A$2:$C$898,3,0)</f>
        <v>DISTRITO NACIONAL</v>
      </c>
      <c r="B148" s="129">
        <v>3335888031</v>
      </c>
      <c r="C148" s="136">
        <v>44331.865671296298</v>
      </c>
      <c r="D148" s="136" t="s">
        <v>2451</v>
      </c>
      <c r="E148" s="124">
        <v>363</v>
      </c>
      <c r="F148" s="156" t="str">
        <f>VLOOKUP(E148,VIP!$A$2:$O13096,2,0)</f>
        <v>DRBR363</v>
      </c>
      <c r="G148" s="134" t="str">
        <f>VLOOKUP(E148,'LISTADO ATM'!$A$2:$B$897,2,0)</f>
        <v>ATM Sirena Villa Mella</v>
      </c>
      <c r="H148" s="134" t="str">
        <f>VLOOKUP(E148,VIP!$A$2:$O17972,7,FALSE)</f>
        <v>N/A</v>
      </c>
      <c r="I148" s="134" t="str">
        <f>VLOOKUP(E148,VIP!$A$2:$O9937,8,FALSE)</f>
        <v>N/A</v>
      </c>
      <c r="J148" s="134" t="str">
        <f>VLOOKUP(E148,VIP!$A$2:$O9887,8,FALSE)</f>
        <v>N/A</v>
      </c>
      <c r="K148" s="134" t="str">
        <f>VLOOKUP(E148,VIP!$A$2:$O13461,6,0)</f>
        <v>N/A</v>
      </c>
      <c r="L148" s="125" t="s">
        <v>2418</v>
      </c>
      <c r="M148" s="135" t="s">
        <v>2448</v>
      </c>
      <c r="N148" s="135" t="s">
        <v>2455</v>
      </c>
      <c r="O148" s="134" t="s">
        <v>2456</v>
      </c>
      <c r="P148" s="146"/>
      <c r="Q148" s="135" t="s">
        <v>2418</v>
      </c>
    </row>
    <row r="149" spans="1:17" ht="18" x14ac:dyDescent="0.25">
      <c r="A149" s="134" t="str">
        <f>VLOOKUP(E149,'LISTADO ATM'!$A$2:$C$898,3,0)</f>
        <v>SUR</v>
      </c>
      <c r="B149" s="129">
        <v>3335888030</v>
      </c>
      <c r="C149" s="136">
        <v>44331.860995370371</v>
      </c>
      <c r="D149" s="136" t="s">
        <v>2451</v>
      </c>
      <c r="E149" s="124">
        <v>182</v>
      </c>
      <c r="F149" s="156" t="str">
        <f>VLOOKUP(E149,VIP!$A$2:$O13097,2,0)</f>
        <v>DRBR182</v>
      </c>
      <c r="G149" s="134" t="str">
        <f>VLOOKUP(E149,'LISTADO ATM'!$A$2:$B$897,2,0)</f>
        <v xml:space="preserve">ATM Barahona Comb </v>
      </c>
      <c r="H149" s="134" t="str">
        <f>VLOOKUP(E149,VIP!$A$2:$O17973,7,FALSE)</f>
        <v>Si</v>
      </c>
      <c r="I149" s="134" t="str">
        <f>VLOOKUP(E149,VIP!$A$2:$O9938,8,FALSE)</f>
        <v>Si</v>
      </c>
      <c r="J149" s="134" t="str">
        <f>VLOOKUP(E149,VIP!$A$2:$O9888,8,FALSE)</f>
        <v>Si</v>
      </c>
      <c r="K149" s="134" t="str">
        <f>VLOOKUP(E149,VIP!$A$2:$O13462,6,0)</f>
        <v>NO</v>
      </c>
      <c r="L149" s="125" t="s">
        <v>2418</v>
      </c>
      <c r="M149" s="135" t="s">
        <v>2448</v>
      </c>
      <c r="N149" s="135" t="s">
        <v>2455</v>
      </c>
      <c r="O149" s="134" t="s">
        <v>2456</v>
      </c>
      <c r="P149" s="146"/>
      <c r="Q149" s="135" t="s">
        <v>2418</v>
      </c>
    </row>
    <row r="150" spans="1:17" ht="18" x14ac:dyDescent="0.25">
      <c r="A150" s="134" t="str">
        <f>VLOOKUP(E150,'LISTADO ATM'!$A$2:$C$898,3,0)</f>
        <v>DISTRITO NACIONAL</v>
      </c>
      <c r="B150" s="129">
        <v>3335888029</v>
      </c>
      <c r="C150" s="136">
        <v>44331.856226851851</v>
      </c>
      <c r="D150" s="136" t="s">
        <v>2451</v>
      </c>
      <c r="E150" s="124">
        <v>26</v>
      </c>
      <c r="F150" s="156" t="str">
        <f>VLOOKUP(E150,VIP!$A$2:$O13098,2,0)</f>
        <v>DRBR221</v>
      </c>
      <c r="G150" s="134" t="str">
        <f>VLOOKUP(E150,'LISTADO ATM'!$A$2:$B$897,2,0)</f>
        <v>ATM S/M Jumbo San Isidro</v>
      </c>
      <c r="H150" s="134" t="str">
        <f>VLOOKUP(E150,VIP!$A$2:$O17974,7,FALSE)</f>
        <v>Si</v>
      </c>
      <c r="I150" s="134" t="str">
        <f>VLOOKUP(E150,VIP!$A$2:$O9939,8,FALSE)</f>
        <v>Si</v>
      </c>
      <c r="J150" s="134" t="str">
        <f>VLOOKUP(E150,VIP!$A$2:$O9889,8,FALSE)</f>
        <v>Si</v>
      </c>
      <c r="K150" s="134" t="str">
        <f>VLOOKUP(E150,VIP!$A$2:$O13463,6,0)</f>
        <v>NO</v>
      </c>
      <c r="L150" s="125" t="s">
        <v>2418</v>
      </c>
      <c r="M150" s="135" t="s">
        <v>2448</v>
      </c>
      <c r="N150" s="135" t="s">
        <v>2455</v>
      </c>
      <c r="O150" s="134" t="s">
        <v>2456</v>
      </c>
      <c r="P150" s="146"/>
      <c r="Q150" s="135" t="s">
        <v>2418</v>
      </c>
    </row>
    <row r="151" spans="1:17" ht="18" x14ac:dyDescent="0.25">
      <c r="A151" s="134" t="str">
        <f>VLOOKUP(E151,'LISTADO ATM'!$A$2:$C$898,3,0)</f>
        <v>ESTE</v>
      </c>
      <c r="B151" s="129">
        <v>3335888022</v>
      </c>
      <c r="C151" s="136">
        <v>44331.777303240742</v>
      </c>
      <c r="D151" s="136" t="s">
        <v>2180</v>
      </c>
      <c r="E151" s="124">
        <v>104</v>
      </c>
      <c r="F151" s="156" t="str">
        <f>VLOOKUP(E151,VIP!$A$2:$O13083,2,0)</f>
        <v>DRBR104</v>
      </c>
      <c r="G151" s="134" t="str">
        <f>VLOOKUP(E151,'LISTADO ATM'!$A$2:$B$897,2,0)</f>
        <v xml:space="preserve">ATM Jumbo Higuey </v>
      </c>
      <c r="H151" s="134" t="str">
        <f>VLOOKUP(E151,VIP!$A$2:$O17959,7,FALSE)</f>
        <v>Si</v>
      </c>
      <c r="I151" s="134" t="str">
        <f>VLOOKUP(E151,VIP!$A$2:$O9924,8,FALSE)</f>
        <v>Si</v>
      </c>
      <c r="J151" s="134" t="str">
        <f>VLOOKUP(E151,VIP!$A$2:$O9874,8,FALSE)</f>
        <v>Si</v>
      </c>
      <c r="K151" s="134" t="str">
        <f>VLOOKUP(E151,VIP!$A$2:$O13448,6,0)</f>
        <v>NO</v>
      </c>
      <c r="L151" s="125" t="s">
        <v>2470</v>
      </c>
      <c r="M151" s="135" t="s">
        <v>2448</v>
      </c>
      <c r="N151" s="135" t="s">
        <v>2455</v>
      </c>
      <c r="O151" s="134" t="s">
        <v>2457</v>
      </c>
      <c r="P151" s="146"/>
      <c r="Q151" s="135" t="s">
        <v>2470</v>
      </c>
    </row>
    <row r="152" spans="1:17" ht="18" x14ac:dyDescent="0.25">
      <c r="A152" s="134" t="str">
        <f>VLOOKUP(E152,'LISTADO ATM'!$A$2:$C$898,3,0)</f>
        <v>ESTE</v>
      </c>
      <c r="B152" s="129">
        <v>3335888020</v>
      </c>
      <c r="C152" s="136">
        <v>44331.771226851852</v>
      </c>
      <c r="D152" s="136" t="s">
        <v>2451</v>
      </c>
      <c r="E152" s="124">
        <v>385</v>
      </c>
      <c r="F152" s="156" t="str">
        <f>VLOOKUP(E152,VIP!$A$2:$O13085,2,0)</f>
        <v>DRBR385</v>
      </c>
      <c r="G152" s="134" t="str">
        <f>VLOOKUP(E152,'LISTADO ATM'!$A$2:$B$897,2,0)</f>
        <v xml:space="preserve">ATM Plaza Verón I </v>
      </c>
      <c r="H152" s="134" t="str">
        <f>VLOOKUP(E152,VIP!$A$2:$O17961,7,FALSE)</f>
        <v>Si</v>
      </c>
      <c r="I152" s="134" t="str">
        <f>VLOOKUP(E152,VIP!$A$2:$O9926,8,FALSE)</f>
        <v>Si</v>
      </c>
      <c r="J152" s="134" t="str">
        <f>VLOOKUP(E152,VIP!$A$2:$O9876,8,FALSE)</f>
        <v>Si</v>
      </c>
      <c r="K152" s="134" t="str">
        <f>VLOOKUP(E152,VIP!$A$2:$O13450,6,0)</f>
        <v>NO</v>
      </c>
      <c r="L152" s="125" t="s">
        <v>2581</v>
      </c>
      <c r="M152" s="207" t="s">
        <v>2655</v>
      </c>
      <c r="N152" s="135" t="s">
        <v>2455</v>
      </c>
      <c r="O152" s="134" t="s">
        <v>2456</v>
      </c>
      <c r="P152" s="146"/>
      <c r="Q152" s="208">
        <v>44333.442395833335</v>
      </c>
    </row>
    <row r="153" spans="1:17" ht="18" x14ac:dyDescent="0.25">
      <c r="A153" s="134" t="str">
        <f>VLOOKUP(E153,'LISTADO ATM'!$A$2:$C$898,3,0)</f>
        <v>ESTE</v>
      </c>
      <c r="B153" s="129">
        <v>3335888018</v>
      </c>
      <c r="C153" s="136">
        <v>44331.753981481481</v>
      </c>
      <c r="D153" s="136" t="s">
        <v>2180</v>
      </c>
      <c r="E153" s="124">
        <v>158</v>
      </c>
      <c r="F153" s="156" t="str">
        <f>VLOOKUP(E153,VIP!$A$2:$O13087,2,0)</f>
        <v>DRBR158</v>
      </c>
      <c r="G153" s="134" t="str">
        <f>VLOOKUP(E153,'LISTADO ATM'!$A$2:$B$897,2,0)</f>
        <v xml:space="preserve">ATM Oficina Romana Norte </v>
      </c>
      <c r="H153" s="134" t="str">
        <f>VLOOKUP(E153,VIP!$A$2:$O17963,7,FALSE)</f>
        <v>Si</v>
      </c>
      <c r="I153" s="134" t="str">
        <f>VLOOKUP(E153,VIP!$A$2:$O9928,8,FALSE)</f>
        <v>Si</v>
      </c>
      <c r="J153" s="134" t="str">
        <f>VLOOKUP(E153,VIP!$A$2:$O9878,8,FALSE)</f>
        <v>Si</v>
      </c>
      <c r="K153" s="134" t="str">
        <f>VLOOKUP(E153,VIP!$A$2:$O13452,6,0)</f>
        <v>SI</v>
      </c>
      <c r="L153" s="125" t="s">
        <v>2470</v>
      </c>
      <c r="M153" s="135" t="s">
        <v>2448</v>
      </c>
      <c r="N153" s="135" t="s">
        <v>2455</v>
      </c>
      <c r="O153" s="134" t="s">
        <v>2457</v>
      </c>
      <c r="P153" s="146"/>
      <c r="Q153" s="135" t="s">
        <v>2470</v>
      </c>
    </row>
    <row r="154" spans="1:17" ht="18" x14ac:dyDescent="0.25">
      <c r="A154" s="134" t="str">
        <f>VLOOKUP(E154,'LISTADO ATM'!$A$2:$C$898,3,0)</f>
        <v>DISTRITO NACIONAL</v>
      </c>
      <c r="B154" s="129">
        <v>3335888016</v>
      </c>
      <c r="C154" s="136">
        <v>44331.749236111114</v>
      </c>
      <c r="D154" s="136" t="s">
        <v>2180</v>
      </c>
      <c r="E154" s="124">
        <v>355</v>
      </c>
      <c r="F154" s="156" t="str">
        <f>VLOOKUP(E154,VIP!$A$2:$O13089,2,0)</f>
        <v>DRBR355</v>
      </c>
      <c r="G154" s="134" t="str">
        <f>VLOOKUP(E154,'LISTADO ATM'!$A$2:$B$897,2,0)</f>
        <v xml:space="preserve">ATM UNP Metro II </v>
      </c>
      <c r="H154" s="134" t="str">
        <f>VLOOKUP(E154,VIP!$A$2:$O17965,7,FALSE)</f>
        <v>Si</v>
      </c>
      <c r="I154" s="134" t="str">
        <f>VLOOKUP(E154,VIP!$A$2:$O9930,8,FALSE)</f>
        <v>Si</v>
      </c>
      <c r="J154" s="134" t="str">
        <f>VLOOKUP(E154,VIP!$A$2:$O9880,8,FALSE)</f>
        <v>Si</v>
      </c>
      <c r="K154" s="134" t="str">
        <f>VLOOKUP(E154,VIP!$A$2:$O13454,6,0)</f>
        <v>SI</v>
      </c>
      <c r="L154" s="125" t="s">
        <v>2470</v>
      </c>
      <c r="M154" s="135" t="s">
        <v>2448</v>
      </c>
      <c r="N154" s="135" t="s">
        <v>2455</v>
      </c>
      <c r="O154" s="134" t="s">
        <v>2457</v>
      </c>
      <c r="P154" s="146"/>
      <c r="Q154" s="135" t="s">
        <v>2470</v>
      </c>
    </row>
    <row r="155" spans="1:17" ht="18" x14ac:dyDescent="0.25">
      <c r="A155" s="134" t="str">
        <f>VLOOKUP(E155,'LISTADO ATM'!$A$2:$C$898,3,0)</f>
        <v>NORTE</v>
      </c>
      <c r="B155" s="129">
        <v>3335888015</v>
      </c>
      <c r="C155" s="136">
        <v>44331.743703703702</v>
      </c>
      <c r="D155" s="136" t="s">
        <v>2474</v>
      </c>
      <c r="E155" s="124">
        <v>304</v>
      </c>
      <c r="F155" s="156" t="str">
        <f>VLOOKUP(E155,VIP!$A$2:$O13090,2,0)</f>
        <v>DRBR304</v>
      </c>
      <c r="G155" s="134" t="str">
        <f>VLOOKUP(E155,'LISTADO ATM'!$A$2:$B$897,2,0)</f>
        <v xml:space="preserve">ATM Multicentro La Sirena Estrella Sadhala </v>
      </c>
      <c r="H155" s="134" t="str">
        <f>VLOOKUP(E155,VIP!$A$2:$O17966,7,FALSE)</f>
        <v>Si</v>
      </c>
      <c r="I155" s="134" t="str">
        <f>VLOOKUP(E155,VIP!$A$2:$O9931,8,FALSE)</f>
        <v>Si</v>
      </c>
      <c r="J155" s="134" t="str">
        <f>VLOOKUP(E155,VIP!$A$2:$O9881,8,FALSE)</f>
        <v>Si</v>
      </c>
      <c r="K155" s="134" t="str">
        <f>VLOOKUP(E155,VIP!$A$2:$O13455,6,0)</f>
        <v>NO</v>
      </c>
      <c r="L155" s="125" t="s">
        <v>2418</v>
      </c>
      <c r="M155" s="135" t="s">
        <v>2448</v>
      </c>
      <c r="N155" s="135" t="s">
        <v>2455</v>
      </c>
      <c r="O155" s="134" t="s">
        <v>2475</v>
      </c>
      <c r="P155" s="146"/>
      <c r="Q155" s="135" t="s">
        <v>2418</v>
      </c>
    </row>
    <row r="156" spans="1:17" ht="18" x14ac:dyDescent="0.25">
      <c r="A156" s="134" t="str">
        <f>VLOOKUP(E156,'LISTADO ATM'!$A$2:$C$898,3,0)</f>
        <v>ESTE</v>
      </c>
      <c r="B156" s="129">
        <v>3335888014</v>
      </c>
      <c r="C156" s="136">
        <v>44331.73982638889</v>
      </c>
      <c r="D156" s="136" t="s">
        <v>2451</v>
      </c>
      <c r="E156" s="124">
        <v>429</v>
      </c>
      <c r="F156" s="156" t="str">
        <f>VLOOKUP(E156,VIP!$A$2:$O13091,2,0)</f>
        <v>DRBR429</v>
      </c>
      <c r="G156" s="134" t="str">
        <f>VLOOKUP(E156,'LISTADO ATM'!$A$2:$B$897,2,0)</f>
        <v xml:space="preserve">ATM Oficina Jumbo La Romana </v>
      </c>
      <c r="H156" s="134" t="str">
        <f>VLOOKUP(E156,VIP!$A$2:$O17967,7,FALSE)</f>
        <v>Si</v>
      </c>
      <c r="I156" s="134" t="str">
        <f>VLOOKUP(E156,VIP!$A$2:$O9932,8,FALSE)</f>
        <v>Si</v>
      </c>
      <c r="J156" s="134" t="str">
        <f>VLOOKUP(E156,VIP!$A$2:$O9882,8,FALSE)</f>
        <v>Si</v>
      </c>
      <c r="K156" s="134" t="str">
        <f>VLOOKUP(E156,VIP!$A$2:$O13456,6,0)</f>
        <v>NO</v>
      </c>
      <c r="L156" s="125" t="s">
        <v>2576</v>
      </c>
      <c r="M156" s="135" t="s">
        <v>2448</v>
      </c>
      <c r="N156" s="135" t="s">
        <v>2455</v>
      </c>
      <c r="O156" s="134" t="s">
        <v>2456</v>
      </c>
      <c r="P156" s="146"/>
      <c r="Q156" s="135" t="s">
        <v>2576</v>
      </c>
    </row>
    <row r="157" spans="1:17" ht="18" x14ac:dyDescent="0.25">
      <c r="A157" s="134" t="str">
        <f>VLOOKUP(E157,'LISTADO ATM'!$A$2:$C$898,3,0)</f>
        <v>DISTRITO NACIONAL</v>
      </c>
      <c r="B157" s="129">
        <v>3335888013</v>
      </c>
      <c r="C157" s="136">
        <v>44331.737245370372</v>
      </c>
      <c r="D157" s="136" t="s">
        <v>2180</v>
      </c>
      <c r="E157" s="124">
        <v>18</v>
      </c>
      <c r="F157" s="156" t="str">
        <f>VLOOKUP(E157,VIP!$A$2:$O13092,2,0)</f>
        <v>DRBR018</v>
      </c>
      <c r="G157" s="134" t="str">
        <f>VLOOKUP(E157,'LISTADO ATM'!$A$2:$B$897,2,0)</f>
        <v xml:space="preserve">ATM Oficina Haina Occidental I </v>
      </c>
      <c r="H157" s="134" t="str">
        <f>VLOOKUP(E157,VIP!$A$2:$O17968,7,FALSE)</f>
        <v>Si</v>
      </c>
      <c r="I157" s="134" t="str">
        <f>VLOOKUP(E157,VIP!$A$2:$O9933,8,FALSE)</f>
        <v>Si</v>
      </c>
      <c r="J157" s="134" t="str">
        <f>VLOOKUP(E157,VIP!$A$2:$O9883,8,FALSE)</f>
        <v>Si</v>
      </c>
      <c r="K157" s="134" t="str">
        <f>VLOOKUP(E157,VIP!$A$2:$O13457,6,0)</f>
        <v>SI</v>
      </c>
      <c r="L157" s="125" t="s">
        <v>2219</v>
      </c>
      <c r="M157" s="135" t="s">
        <v>2448</v>
      </c>
      <c r="N157" s="135" t="s">
        <v>2455</v>
      </c>
      <c r="O157" s="134" t="s">
        <v>2457</v>
      </c>
      <c r="P157" s="146"/>
      <c r="Q157" s="135" t="s">
        <v>2219</v>
      </c>
    </row>
    <row r="158" spans="1:17" ht="18" x14ac:dyDescent="0.25">
      <c r="A158" s="134" t="str">
        <f>VLOOKUP(E158,'LISTADO ATM'!$A$2:$C$898,3,0)</f>
        <v>NORTE</v>
      </c>
      <c r="B158" s="129">
        <v>3335888012</v>
      </c>
      <c r="C158" s="136">
        <v>44331.717083333337</v>
      </c>
      <c r="D158" s="136" t="s">
        <v>2574</v>
      </c>
      <c r="E158" s="124">
        <v>895</v>
      </c>
      <c r="F158" s="156" t="str">
        <f>VLOOKUP(E158,VIP!$A$2:$O13093,2,0)</f>
        <v>DRBR895</v>
      </c>
      <c r="G158" s="134" t="str">
        <f>VLOOKUP(E158,'LISTADO ATM'!$A$2:$B$897,2,0)</f>
        <v xml:space="preserve">ATM S/M Bravo (Santiago) </v>
      </c>
      <c r="H158" s="134" t="str">
        <f>VLOOKUP(E158,VIP!$A$2:$O17969,7,FALSE)</f>
        <v>Si</v>
      </c>
      <c r="I158" s="134" t="str">
        <f>VLOOKUP(E158,VIP!$A$2:$O9934,8,FALSE)</f>
        <v>No</v>
      </c>
      <c r="J158" s="134" t="str">
        <f>VLOOKUP(E158,VIP!$A$2:$O9884,8,FALSE)</f>
        <v>No</v>
      </c>
      <c r="K158" s="134" t="str">
        <f>VLOOKUP(E158,VIP!$A$2:$O13458,6,0)</f>
        <v>NO</v>
      </c>
      <c r="L158" s="125" t="s">
        <v>2418</v>
      </c>
      <c r="M158" s="135" t="s">
        <v>2448</v>
      </c>
      <c r="N158" s="135" t="s">
        <v>2455</v>
      </c>
      <c r="O158" s="134" t="s">
        <v>2575</v>
      </c>
      <c r="P158" s="146"/>
      <c r="Q158" s="135" t="s">
        <v>2418</v>
      </c>
    </row>
    <row r="159" spans="1:17" ht="18" x14ac:dyDescent="0.25">
      <c r="A159" s="134" t="str">
        <f>VLOOKUP(E159,'LISTADO ATM'!$A$2:$C$898,3,0)</f>
        <v>ESTE</v>
      </c>
      <c r="B159" s="129">
        <v>3335888009</v>
      </c>
      <c r="C159" s="136">
        <v>44331.707731481481</v>
      </c>
      <c r="D159" s="136" t="s">
        <v>2451</v>
      </c>
      <c r="E159" s="124">
        <v>963</v>
      </c>
      <c r="F159" s="156" t="str">
        <f>VLOOKUP(E159,VIP!$A$2:$O13094,2,0)</f>
        <v>DRBR963</v>
      </c>
      <c r="G159" s="134" t="str">
        <f>VLOOKUP(E159,'LISTADO ATM'!$A$2:$B$897,2,0)</f>
        <v xml:space="preserve">ATM Multiplaza La Romana </v>
      </c>
      <c r="H159" s="134" t="str">
        <f>VLOOKUP(E159,VIP!$A$2:$O17970,7,FALSE)</f>
        <v>Si</v>
      </c>
      <c r="I159" s="134" t="str">
        <f>VLOOKUP(E159,VIP!$A$2:$O9935,8,FALSE)</f>
        <v>Si</v>
      </c>
      <c r="J159" s="134" t="str">
        <f>VLOOKUP(E159,VIP!$A$2:$O9885,8,FALSE)</f>
        <v>Si</v>
      </c>
      <c r="K159" s="134" t="str">
        <f>VLOOKUP(E159,VIP!$A$2:$O13459,6,0)</f>
        <v>NO</v>
      </c>
      <c r="L159" s="125" t="s">
        <v>2418</v>
      </c>
      <c r="M159" s="135" t="s">
        <v>2448</v>
      </c>
      <c r="N159" s="135" t="s">
        <v>2455</v>
      </c>
      <c r="O159" s="134" t="s">
        <v>2456</v>
      </c>
      <c r="P159" s="146"/>
      <c r="Q159" s="135" t="s">
        <v>2418</v>
      </c>
    </row>
    <row r="160" spans="1:17" ht="18" x14ac:dyDescent="0.25">
      <c r="A160" s="134" t="str">
        <f>VLOOKUP(E160,'LISTADO ATM'!$A$2:$C$898,3,0)</f>
        <v>DISTRITO NACIONAL</v>
      </c>
      <c r="B160" s="129">
        <v>3335888003</v>
      </c>
      <c r="C160" s="136">
        <v>44331.702326388891</v>
      </c>
      <c r="D160" s="136" t="s">
        <v>2474</v>
      </c>
      <c r="E160" s="124">
        <v>160</v>
      </c>
      <c r="F160" s="156" t="str">
        <f>VLOOKUP(E160,VIP!$A$2:$O13095,2,0)</f>
        <v>DRBR160</v>
      </c>
      <c r="G160" s="134" t="str">
        <f>VLOOKUP(E160,'LISTADO ATM'!$A$2:$B$897,2,0)</f>
        <v xml:space="preserve">ATM Oficina Herrera </v>
      </c>
      <c r="H160" s="134" t="str">
        <f>VLOOKUP(E160,VIP!$A$2:$O17971,7,FALSE)</f>
        <v>Si</v>
      </c>
      <c r="I160" s="134" t="str">
        <f>VLOOKUP(E160,VIP!$A$2:$O9936,8,FALSE)</f>
        <v>Si</v>
      </c>
      <c r="J160" s="134" t="str">
        <f>VLOOKUP(E160,VIP!$A$2:$O9886,8,FALSE)</f>
        <v>Si</v>
      </c>
      <c r="K160" s="134" t="str">
        <f>VLOOKUP(E160,VIP!$A$2:$O13460,6,0)</f>
        <v>NO</v>
      </c>
      <c r="L160" s="125" t="s">
        <v>2579</v>
      </c>
      <c r="M160" s="135" t="s">
        <v>2448</v>
      </c>
      <c r="N160" s="135" t="s">
        <v>2455</v>
      </c>
      <c r="O160" s="134" t="s">
        <v>2475</v>
      </c>
      <c r="P160" s="146"/>
      <c r="Q160" s="135" t="s">
        <v>2444</v>
      </c>
    </row>
    <row r="161" spans="1:17" ht="18" x14ac:dyDescent="0.25">
      <c r="A161" s="134" t="str">
        <f>VLOOKUP(E161,'LISTADO ATM'!$A$2:$C$898,3,0)</f>
        <v>DISTRITO NACIONAL</v>
      </c>
      <c r="B161" s="129">
        <v>3335888001</v>
      </c>
      <c r="C161" s="136">
        <v>44331.691203703704</v>
      </c>
      <c r="D161" s="136" t="s">
        <v>2451</v>
      </c>
      <c r="E161" s="124">
        <v>60</v>
      </c>
      <c r="F161" s="156" t="str">
        <f>VLOOKUP(E161,VIP!$A$2:$O13096,2,0)</f>
        <v>DRBR060</v>
      </c>
      <c r="G161" s="134" t="str">
        <f>VLOOKUP(E161,'LISTADO ATM'!$A$2:$B$897,2,0)</f>
        <v xml:space="preserve">ATM Autobanco 27 de Febrero </v>
      </c>
      <c r="H161" s="134" t="str">
        <f>VLOOKUP(E161,VIP!$A$2:$O17972,7,FALSE)</f>
        <v>Si</v>
      </c>
      <c r="I161" s="134" t="str">
        <f>VLOOKUP(E161,VIP!$A$2:$O9937,8,FALSE)</f>
        <v>Si</v>
      </c>
      <c r="J161" s="134" t="str">
        <f>VLOOKUP(E161,VIP!$A$2:$O9887,8,FALSE)</f>
        <v>Si</v>
      </c>
      <c r="K161" s="134" t="str">
        <f>VLOOKUP(E161,VIP!$A$2:$O13461,6,0)</f>
        <v>NO</v>
      </c>
      <c r="L161" s="125" t="s">
        <v>2579</v>
      </c>
      <c r="M161" s="207" t="s">
        <v>2655</v>
      </c>
      <c r="N161" s="135" t="s">
        <v>2455</v>
      </c>
      <c r="O161" s="134" t="s">
        <v>2456</v>
      </c>
      <c r="P161" s="146"/>
      <c r="Q161" s="208">
        <v>44333.300162037034</v>
      </c>
    </row>
    <row r="162" spans="1:17" ht="18" x14ac:dyDescent="0.25">
      <c r="A162" s="134" t="str">
        <f>VLOOKUP(E162,'LISTADO ATM'!$A$2:$C$898,3,0)</f>
        <v>ESTE</v>
      </c>
      <c r="B162" s="129">
        <v>3335888000</v>
      </c>
      <c r="C162" s="136">
        <v>44331.686851851853</v>
      </c>
      <c r="D162" s="136" t="s">
        <v>2451</v>
      </c>
      <c r="E162" s="124">
        <v>673</v>
      </c>
      <c r="F162" s="156" t="str">
        <f>VLOOKUP(E162,VIP!$A$2:$O13097,2,0)</f>
        <v>DRBR673</v>
      </c>
      <c r="G162" s="134" t="str">
        <f>VLOOKUP(E162,'LISTADO ATM'!$A$2:$B$897,2,0)</f>
        <v>ATM Clínica Dr. Cruz Jiminián</v>
      </c>
      <c r="H162" s="134" t="str">
        <f>VLOOKUP(E162,VIP!$A$2:$O17973,7,FALSE)</f>
        <v>Si</v>
      </c>
      <c r="I162" s="134" t="str">
        <f>VLOOKUP(E162,VIP!$A$2:$O9938,8,FALSE)</f>
        <v>Si</v>
      </c>
      <c r="J162" s="134" t="str">
        <f>VLOOKUP(E162,VIP!$A$2:$O9888,8,FALSE)</f>
        <v>Si</v>
      </c>
      <c r="K162" s="134" t="str">
        <f>VLOOKUP(E162,VIP!$A$2:$O13462,6,0)</f>
        <v>NO</v>
      </c>
      <c r="L162" s="125" t="s">
        <v>2418</v>
      </c>
      <c r="M162" s="135" t="s">
        <v>2448</v>
      </c>
      <c r="N162" s="135" t="s">
        <v>2455</v>
      </c>
      <c r="O162" s="134" t="s">
        <v>2456</v>
      </c>
      <c r="P162" s="146"/>
      <c r="Q162" s="135" t="s">
        <v>2418</v>
      </c>
    </row>
    <row r="163" spans="1:17" ht="18" x14ac:dyDescent="0.25">
      <c r="A163" s="134" t="str">
        <f>VLOOKUP(E163,'LISTADO ATM'!$A$2:$C$898,3,0)</f>
        <v>NORTE</v>
      </c>
      <c r="B163" s="129">
        <v>3335887999</v>
      </c>
      <c r="C163" s="136">
        <v>44331.684942129628</v>
      </c>
      <c r="D163" s="136" t="s">
        <v>2474</v>
      </c>
      <c r="E163" s="124">
        <v>687</v>
      </c>
      <c r="F163" s="156" t="str">
        <f>VLOOKUP(E163,VIP!$A$2:$O13098,2,0)</f>
        <v>DRBR687</v>
      </c>
      <c r="G163" s="134" t="str">
        <f>VLOOKUP(E163,'LISTADO ATM'!$A$2:$B$897,2,0)</f>
        <v>ATM Oficina Monterrico II</v>
      </c>
      <c r="H163" s="134" t="str">
        <f>VLOOKUP(E163,VIP!$A$2:$O17974,7,FALSE)</f>
        <v>NO</v>
      </c>
      <c r="I163" s="134" t="str">
        <f>VLOOKUP(E163,VIP!$A$2:$O9939,8,FALSE)</f>
        <v>NO</v>
      </c>
      <c r="J163" s="134" t="str">
        <f>VLOOKUP(E163,VIP!$A$2:$O9889,8,FALSE)</f>
        <v>NO</v>
      </c>
      <c r="K163" s="134" t="str">
        <f>VLOOKUP(E163,VIP!$A$2:$O13463,6,0)</f>
        <v>SI</v>
      </c>
      <c r="L163" s="125" t="s">
        <v>2418</v>
      </c>
      <c r="M163" s="135" t="s">
        <v>2448</v>
      </c>
      <c r="N163" s="135" t="s">
        <v>2455</v>
      </c>
      <c r="O163" s="134" t="s">
        <v>2475</v>
      </c>
      <c r="P163" s="146"/>
      <c r="Q163" s="135" t="s">
        <v>2418</v>
      </c>
    </row>
    <row r="164" spans="1:17" ht="18" x14ac:dyDescent="0.25">
      <c r="A164" s="134" t="str">
        <f>VLOOKUP(E164,'LISTADO ATM'!$A$2:$C$898,3,0)</f>
        <v>DISTRITO NACIONAL</v>
      </c>
      <c r="B164" s="129">
        <v>3335887998</v>
      </c>
      <c r="C164" s="136">
        <v>44331.682523148149</v>
      </c>
      <c r="D164" s="136" t="s">
        <v>2474</v>
      </c>
      <c r="E164" s="124">
        <v>911</v>
      </c>
      <c r="F164" s="156" t="str">
        <f>VLOOKUP(E164,VIP!$A$2:$O13099,2,0)</f>
        <v>DRBR911</v>
      </c>
      <c r="G164" s="134" t="str">
        <f>VLOOKUP(E164,'LISTADO ATM'!$A$2:$B$897,2,0)</f>
        <v xml:space="preserve">ATM Oficina Venezuela II </v>
      </c>
      <c r="H164" s="134" t="str">
        <f>VLOOKUP(E164,VIP!$A$2:$O17975,7,FALSE)</f>
        <v>Si</v>
      </c>
      <c r="I164" s="134" t="str">
        <f>VLOOKUP(E164,VIP!$A$2:$O9940,8,FALSE)</f>
        <v>Si</v>
      </c>
      <c r="J164" s="134" t="str">
        <f>VLOOKUP(E164,VIP!$A$2:$O9890,8,FALSE)</f>
        <v>Si</v>
      </c>
      <c r="K164" s="134" t="str">
        <f>VLOOKUP(E164,VIP!$A$2:$O13464,6,0)</f>
        <v>SI</v>
      </c>
      <c r="L164" s="125" t="s">
        <v>2579</v>
      </c>
      <c r="M164" s="207" t="s">
        <v>2655</v>
      </c>
      <c r="N164" s="135" t="s">
        <v>2455</v>
      </c>
      <c r="O164" s="134" t="s">
        <v>2475</v>
      </c>
      <c r="P164" s="146"/>
      <c r="Q164" s="208">
        <v>44333.43822916667</v>
      </c>
    </row>
    <row r="165" spans="1:17" ht="18" x14ac:dyDescent="0.25">
      <c r="A165" s="134" t="str">
        <f>VLOOKUP(E165,'LISTADO ATM'!$A$2:$C$898,3,0)</f>
        <v>ESTE</v>
      </c>
      <c r="B165" s="129">
        <v>3335887993</v>
      </c>
      <c r="C165" s="136">
        <v>44331.657326388886</v>
      </c>
      <c r="D165" s="136" t="s">
        <v>2474</v>
      </c>
      <c r="E165" s="124">
        <v>211</v>
      </c>
      <c r="F165" s="156" t="str">
        <f>VLOOKUP(E165,VIP!$A$2:$O13077,2,0)</f>
        <v>DRBR211</v>
      </c>
      <c r="G165" s="134" t="str">
        <f>VLOOKUP(E165,'LISTADO ATM'!$A$2:$B$897,2,0)</f>
        <v xml:space="preserve">ATM Oficina La Romana I </v>
      </c>
      <c r="H165" s="134" t="str">
        <f>VLOOKUP(E165,VIP!$A$2:$O17953,7,FALSE)</f>
        <v>Si</v>
      </c>
      <c r="I165" s="134" t="str">
        <f>VLOOKUP(E165,VIP!$A$2:$O9918,8,FALSE)</f>
        <v>Si</v>
      </c>
      <c r="J165" s="134" t="str">
        <f>VLOOKUP(E165,VIP!$A$2:$O9868,8,FALSE)</f>
        <v>Si</v>
      </c>
      <c r="K165" s="134" t="str">
        <f>VLOOKUP(E165,VIP!$A$2:$O13442,6,0)</f>
        <v>NO</v>
      </c>
      <c r="L165" s="125" t="s">
        <v>2418</v>
      </c>
      <c r="M165" s="207" t="s">
        <v>2655</v>
      </c>
      <c r="N165" s="135" t="s">
        <v>2455</v>
      </c>
      <c r="O165" s="134" t="s">
        <v>2475</v>
      </c>
      <c r="P165" s="146"/>
      <c r="Q165" s="208">
        <v>44333.438391203701</v>
      </c>
    </row>
    <row r="166" spans="1:17" ht="18" x14ac:dyDescent="0.25">
      <c r="A166" s="134" t="str">
        <f>VLOOKUP(E166,'LISTADO ATM'!$A$2:$C$898,3,0)</f>
        <v>DISTRITO NACIONAL</v>
      </c>
      <c r="B166" s="129">
        <v>3335887988</v>
      </c>
      <c r="C166" s="136">
        <v>44331.628819444442</v>
      </c>
      <c r="D166" s="136" t="s">
        <v>2180</v>
      </c>
      <c r="E166" s="124">
        <v>546</v>
      </c>
      <c r="F166" s="156" t="str">
        <f>VLOOKUP(E166,VIP!$A$2:$O13079,2,0)</f>
        <v>DRBR230</v>
      </c>
      <c r="G166" s="134" t="str">
        <f>VLOOKUP(E166,'LISTADO ATM'!$A$2:$B$897,2,0)</f>
        <v xml:space="preserve">ATM ITLA </v>
      </c>
      <c r="H166" s="134" t="str">
        <f>VLOOKUP(E166,VIP!$A$2:$O17955,7,FALSE)</f>
        <v>Si</v>
      </c>
      <c r="I166" s="134" t="str">
        <f>VLOOKUP(E166,VIP!$A$2:$O9920,8,FALSE)</f>
        <v>Si</v>
      </c>
      <c r="J166" s="134" t="str">
        <f>VLOOKUP(E166,VIP!$A$2:$O9870,8,FALSE)</f>
        <v>Si</v>
      </c>
      <c r="K166" s="134" t="str">
        <f>VLOOKUP(E166,VIP!$A$2:$O13444,6,0)</f>
        <v>NO</v>
      </c>
      <c r="L166" s="125" t="s">
        <v>2245</v>
      </c>
      <c r="M166" s="207" t="s">
        <v>2655</v>
      </c>
      <c r="N166" s="135" t="s">
        <v>2455</v>
      </c>
      <c r="O166" s="134" t="s">
        <v>2457</v>
      </c>
      <c r="P166" s="146"/>
      <c r="Q166" s="208">
        <v>44333.422997685186</v>
      </c>
    </row>
    <row r="167" spans="1:17" ht="18" x14ac:dyDescent="0.25">
      <c r="A167" s="134" t="str">
        <f>VLOOKUP(E167,'LISTADO ATM'!$A$2:$C$898,3,0)</f>
        <v>DISTRITO NACIONAL</v>
      </c>
      <c r="B167" s="129">
        <v>3335887985</v>
      </c>
      <c r="C167" s="136">
        <v>44331.627395833333</v>
      </c>
      <c r="D167" s="136" t="s">
        <v>2180</v>
      </c>
      <c r="E167" s="124">
        <v>845</v>
      </c>
      <c r="F167" s="156" t="str">
        <f>VLOOKUP(E167,VIP!$A$2:$O13081,2,0)</f>
        <v>DRBR845</v>
      </c>
      <c r="G167" s="134" t="str">
        <f>VLOOKUP(E167,'LISTADO ATM'!$A$2:$B$897,2,0)</f>
        <v xml:space="preserve">ATM CERTV (Canal 4) </v>
      </c>
      <c r="H167" s="134" t="str">
        <f>VLOOKUP(E167,VIP!$A$2:$O17957,7,FALSE)</f>
        <v>Si</v>
      </c>
      <c r="I167" s="134" t="str">
        <f>VLOOKUP(E167,VIP!$A$2:$O9922,8,FALSE)</f>
        <v>Si</v>
      </c>
      <c r="J167" s="134" t="str">
        <f>VLOOKUP(E167,VIP!$A$2:$O9872,8,FALSE)</f>
        <v>Si</v>
      </c>
      <c r="K167" s="134" t="str">
        <f>VLOOKUP(E167,VIP!$A$2:$O13446,6,0)</f>
        <v>NO</v>
      </c>
      <c r="L167" s="125" t="s">
        <v>2219</v>
      </c>
      <c r="M167" s="135" t="s">
        <v>2448</v>
      </c>
      <c r="N167" s="135" t="s">
        <v>2455</v>
      </c>
      <c r="O167" s="134" t="s">
        <v>2457</v>
      </c>
      <c r="P167" s="146"/>
      <c r="Q167" s="135" t="s">
        <v>2219</v>
      </c>
    </row>
    <row r="168" spans="1:17" s="96" customFormat="1" ht="18" x14ac:dyDescent="0.25">
      <c r="A168" s="134" t="str">
        <f>VLOOKUP(E168,'LISTADO ATM'!$A$2:$C$898,3,0)</f>
        <v>DISTRITO NACIONAL</v>
      </c>
      <c r="B168" s="129">
        <v>3335887983</v>
      </c>
      <c r="C168" s="136">
        <v>44331.622974537036</v>
      </c>
      <c r="D168" s="136" t="s">
        <v>2180</v>
      </c>
      <c r="E168" s="124">
        <v>952</v>
      </c>
      <c r="F168" s="158" t="str">
        <f>VLOOKUP(E168,VIP!$A$2:$O13083,2,0)</f>
        <v>DRBR16L</v>
      </c>
      <c r="G168" s="134" t="str">
        <f>VLOOKUP(E168,'LISTADO ATM'!$A$2:$B$897,2,0)</f>
        <v xml:space="preserve">ATM Alvarez Rivas </v>
      </c>
      <c r="H168" s="134" t="str">
        <f>VLOOKUP(E168,VIP!$A$2:$O17959,7,FALSE)</f>
        <v>Si</v>
      </c>
      <c r="I168" s="134" t="str">
        <f>VLOOKUP(E168,VIP!$A$2:$O9924,8,FALSE)</f>
        <v>Si</v>
      </c>
      <c r="J168" s="134" t="str">
        <f>VLOOKUP(E168,VIP!$A$2:$O9874,8,FALSE)</f>
        <v>Si</v>
      </c>
      <c r="K168" s="134" t="str">
        <f>VLOOKUP(E168,VIP!$A$2:$O13448,6,0)</f>
        <v>NO</v>
      </c>
      <c r="L168" s="125" t="s">
        <v>2219</v>
      </c>
      <c r="M168" s="135" t="s">
        <v>2448</v>
      </c>
      <c r="N168" s="135" t="s">
        <v>2455</v>
      </c>
      <c r="O168" s="134" t="s">
        <v>2457</v>
      </c>
      <c r="P168" s="146"/>
      <c r="Q168" s="135" t="s">
        <v>2219</v>
      </c>
    </row>
    <row r="169" spans="1:17" s="96" customFormat="1" ht="18" x14ac:dyDescent="0.25">
      <c r="A169" s="134" t="str">
        <f>VLOOKUP(E169,'LISTADO ATM'!$A$2:$C$898,3,0)</f>
        <v>ESTE</v>
      </c>
      <c r="B169" s="129">
        <v>3335887982</v>
      </c>
      <c r="C169" s="136">
        <v>44331.62023148148</v>
      </c>
      <c r="D169" s="136" t="s">
        <v>2180</v>
      </c>
      <c r="E169" s="124">
        <v>660</v>
      </c>
      <c r="F169" s="158" t="str">
        <f>VLOOKUP(E169,VIP!$A$2:$O13084,2,0)</f>
        <v>DRBR660</v>
      </c>
      <c r="G169" s="134" t="str">
        <f>VLOOKUP(E169,'LISTADO ATM'!$A$2:$B$897,2,0)</f>
        <v>ATM Romana Norte II</v>
      </c>
      <c r="H169" s="134" t="str">
        <f>VLOOKUP(E169,VIP!$A$2:$O17960,7,FALSE)</f>
        <v>N/A</v>
      </c>
      <c r="I169" s="134" t="str">
        <f>VLOOKUP(E169,VIP!$A$2:$O9925,8,FALSE)</f>
        <v>N/A</v>
      </c>
      <c r="J169" s="134" t="str">
        <f>VLOOKUP(E169,VIP!$A$2:$O9875,8,FALSE)</f>
        <v>N/A</v>
      </c>
      <c r="K169" s="134" t="str">
        <f>VLOOKUP(E169,VIP!$A$2:$O13449,6,0)</f>
        <v>N/A</v>
      </c>
      <c r="L169" s="125" t="s">
        <v>2470</v>
      </c>
      <c r="M169" s="207" t="s">
        <v>2655</v>
      </c>
      <c r="N169" s="135" t="s">
        <v>2455</v>
      </c>
      <c r="O169" s="134" t="s">
        <v>2457</v>
      </c>
      <c r="P169" s="146"/>
      <c r="Q169" s="208">
        <v>44333.309282407405</v>
      </c>
    </row>
    <row r="170" spans="1:17" s="96" customFormat="1" ht="18" x14ac:dyDescent="0.25">
      <c r="A170" s="134" t="str">
        <f>VLOOKUP(E170,'LISTADO ATM'!$A$2:$C$898,3,0)</f>
        <v>DISTRITO NACIONAL</v>
      </c>
      <c r="B170" s="129">
        <v>3335887976</v>
      </c>
      <c r="C170" s="136">
        <v>44331.611180555556</v>
      </c>
      <c r="D170" s="136" t="s">
        <v>2180</v>
      </c>
      <c r="E170" s="124">
        <v>734</v>
      </c>
      <c r="F170" s="158" t="str">
        <f>VLOOKUP(E170,VIP!$A$2:$O13080,2,0)</f>
        <v>DRBR178</v>
      </c>
      <c r="G170" s="134" t="str">
        <f>VLOOKUP(E170,'LISTADO ATM'!$A$2:$B$897,2,0)</f>
        <v xml:space="preserve">ATM Oficina Independencia I </v>
      </c>
      <c r="H170" s="134" t="str">
        <f>VLOOKUP(E170,VIP!$A$2:$O17956,7,FALSE)</f>
        <v>Si</v>
      </c>
      <c r="I170" s="134" t="str">
        <f>VLOOKUP(E170,VIP!$A$2:$O9921,8,FALSE)</f>
        <v>Si</v>
      </c>
      <c r="J170" s="134" t="str">
        <f>VLOOKUP(E170,VIP!$A$2:$O9871,8,FALSE)</f>
        <v>Si</v>
      </c>
      <c r="K170" s="134" t="str">
        <f>VLOOKUP(E170,VIP!$A$2:$O13445,6,0)</f>
        <v>SI</v>
      </c>
      <c r="L170" s="125" t="s">
        <v>2219</v>
      </c>
      <c r="M170" s="135" t="s">
        <v>2448</v>
      </c>
      <c r="N170" s="135" t="s">
        <v>2455</v>
      </c>
      <c r="O170" s="134" t="s">
        <v>2457</v>
      </c>
      <c r="P170" s="146"/>
      <c r="Q170" s="135" t="s">
        <v>2219</v>
      </c>
    </row>
    <row r="171" spans="1:17" s="96" customFormat="1" ht="18" x14ac:dyDescent="0.25">
      <c r="A171" s="134" t="str">
        <f>VLOOKUP(E171,'LISTADO ATM'!$A$2:$C$898,3,0)</f>
        <v>SUR</v>
      </c>
      <c r="B171" s="129">
        <v>3335887975</v>
      </c>
      <c r="C171" s="136">
        <v>44331.610648148147</v>
      </c>
      <c r="D171" s="136" t="s">
        <v>2180</v>
      </c>
      <c r="E171" s="124">
        <v>403</v>
      </c>
      <c r="F171" s="158" t="str">
        <f>VLOOKUP(E171,VIP!$A$2:$O13081,2,0)</f>
        <v>DRBR403</v>
      </c>
      <c r="G171" s="134" t="str">
        <f>VLOOKUP(E171,'LISTADO ATM'!$A$2:$B$897,2,0)</f>
        <v xml:space="preserve">ATM Oficina Vicente Noble </v>
      </c>
      <c r="H171" s="134" t="str">
        <f>VLOOKUP(E171,VIP!$A$2:$O17957,7,FALSE)</f>
        <v>Si</v>
      </c>
      <c r="I171" s="134" t="str">
        <f>VLOOKUP(E171,VIP!$A$2:$O9922,8,FALSE)</f>
        <v>Si</v>
      </c>
      <c r="J171" s="134" t="str">
        <f>VLOOKUP(E171,VIP!$A$2:$O9872,8,FALSE)</f>
        <v>Si</v>
      </c>
      <c r="K171" s="134" t="str">
        <f>VLOOKUP(E171,VIP!$A$2:$O13446,6,0)</f>
        <v>NO</v>
      </c>
      <c r="L171" s="125" t="s">
        <v>2219</v>
      </c>
      <c r="M171" s="135" t="s">
        <v>2448</v>
      </c>
      <c r="N171" s="135" t="s">
        <v>2455</v>
      </c>
      <c r="O171" s="134" t="s">
        <v>2457</v>
      </c>
      <c r="P171" s="146"/>
      <c r="Q171" s="135" t="s">
        <v>2219</v>
      </c>
    </row>
    <row r="172" spans="1:17" s="96" customFormat="1" ht="18" x14ac:dyDescent="0.25">
      <c r="A172" s="134" t="str">
        <f>VLOOKUP(E172,'LISTADO ATM'!$A$2:$C$898,3,0)</f>
        <v>ESTE</v>
      </c>
      <c r="B172" s="129">
        <v>3335887974</v>
      </c>
      <c r="C172" s="136">
        <v>44331.609513888892</v>
      </c>
      <c r="D172" s="136" t="s">
        <v>2180</v>
      </c>
      <c r="E172" s="124">
        <v>353</v>
      </c>
      <c r="F172" s="158" t="str">
        <f>VLOOKUP(E172,VIP!$A$2:$O13082,2,0)</f>
        <v>DRBR353</v>
      </c>
      <c r="G172" s="134" t="str">
        <f>VLOOKUP(E172,'LISTADO ATM'!$A$2:$B$897,2,0)</f>
        <v xml:space="preserve">ATM Estación Boulevard Juan Dolio </v>
      </c>
      <c r="H172" s="134" t="str">
        <f>VLOOKUP(E172,VIP!$A$2:$O17958,7,FALSE)</f>
        <v>Si</v>
      </c>
      <c r="I172" s="134" t="str">
        <f>VLOOKUP(E172,VIP!$A$2:$O9923,8,FALSE)</f>
        <v>Si</v>
      </c>
      <c r="J172" s="134" t="str">
        <f>VLOOKUP(E172,VIP!$A$2:$O9873,8,FALSE)</f>
        <v>Si</v>
      </c>
      <c r="K172" s="134" t="str">
        <f>VLOOKUP(E172,VIP!$A$2:$O13447,6,0)</f>
        <v>NO</v>
      </c>
      <c r="L172" s="125" t="s">
        <v>2245</v>
      </c>
      <c r="M172" s="135" t="s">
        <v>2448</v>
      </c>
      <c r="N172" s="135" t="s">
        <v>2455</v>
      </c>
      <c r="O172" s="134" t="s">
        <v>2457</v>
      </c>
      <c r="P172" s="146"/>
      <c r="Q172" s="135" t="s">
        <v>2245</v>
      </c>
    </row>
    <row r="173" spans="1:17" s="96" customFormat="1" ht="18" x14ac:dyDescent="0.25">
      <c r="A173" s="134" t="str">
        <f>VLOOKUP(E173,'LISTADO ATM'!$A$2:$C$898,3,0)</f>
        <v>DISTRITO NACIONAL</v>
      </c>
      <c r="B173" s="129">
        <v>3335887973</v>
      </c>
      <c r="C173" s="136">
        <v>44331.607523148145</v>
      </c>
      <c r="D173" s="136" t="s">
        <v>2180</v>
      </c>
      <c r="E173" s="124">
        <v>239</v>
      </c>
      <c r="F173" s="158" t="str">
        <f>VLOOKUP(E173,VIP!$A$2:$O13083,2,0)</f>
        <v>DRBR239</v>
      </c>
      <c r="G173" s="134" t="str">
        <f>VLOOKUP(E173,'LISTADO ATM'!$A$2:$B$897,2,0)</f>
        <v xml:space="preserve">ATM Autobanco Charles de Gaulle </v>
      </c>
      <c r="H173" s="134" t="str">
        <f>VLOOKUP(E173,VIP!$A$2:$O17959,7,FALSE)</f>
        <v>Si</v>
      </c>
      <c r="I173" s="134" t="str">
        <f>VLOOKUP(E173,VIP!$A$2:$O9924,8,FALSE)</f>
        <v>Si</v>
      </c>
      <c r="J173" s="134" t="str">
        <f>VLOOKUP(E173,VIP!$A$2:$O9874,8,FALSE)</f>
        <v>Si</v>
      </c>
      <c r="K173" s="134" t="str">
        <f>VLOOKUP(E173,VIP!$A$2:$O13448,6,0)</f>
        <v>SI</v>
      </c>
      <c r="L173" s="125" t="s">
        <v>2245</v>
      </c>
      <c r="M173" s="135" t="s">
        <v>2448</v>
      </c>
      <c r="N173" s="135" t="s">
        <v>2455</v>
      </c>
      <c r="O173" s="134" t="s">
        <v>2457</v>
      </c>
      <c r="P173" s="146"/>
      <c r="Q173" s="135" t="s">
        <v>2245</v>
      </c>
    </row>
    <row r="174" spans="1:17" s="96" customFormat="1" ht="18" x14ac:dyDescent="0.25">
      <c r="A174" s="134" t="str">
        <f>VLOOKUP(E174,'LISTADO ATM'!$A$2:$C$898,3,0)</f>
        <v>DISTRITO NACIONAL</v>
      </c>
      <c r="B174" s="129">
        <v>3335887970</v>
      </c>
      <c r="C174" s="136">
        <v>44331.588946759257</v>
      </c>
      <c r="D174" s="136" t="s">
        <v>2451</v>
      </c>
      <c r="E174" s="124">
        <v>562</v>
      </c>
      <c r="F174" s="158" t="str">
        <f>VLOOKUP(E174,VIP!$A$2:$O13084,2,0)</f>
        <v>DRBR226</v>
      </c>
      <c r="G174" s="134" t="str">
        <f>VLOOKUP(E174,'LISTADO ATM'!$A$2:$B$897,2,0)</f>
        <v xml:space="preserve">ATM S/M Jumbo Carretera Mella </v>
      </c>
      <c r="H174" s="134" t="str">
        <f>VLOOKUP(E174,VIP!$A$2:$O17960,7,FALSE)</f>
        <v>Si</v>
      </c>
      <c r="I174" s="134" t="str">
        <f>VLOOKUP(E174,VIP!$A$2:$O9925,8,FALSE)</f>
        <v>Si</v>
      </c>
      <c r="J174" s="134" t="str">
        <f>VLOOKUP(E174,VIP!$A$2:$O9875,8,FALSE)</f>
        <v>Si</v>
      </c>
      <c r="K174" s="134" t="str">
        <f>VLOOKUP(E174,VIP!$A$2:$O13449,6,0)</f>
        <v>SI</v>
      </c>
      <c r="L174" s="125" t="s">
        <v>2418</v>
      </c>
      <c r="M174" s="135" t="s">
        <v>2448</v>
      </c>
      <c r="N174" s="135" t="s">
        <v>2455</v>
      </c>
      <c r="O174" s="134" t="s">
        <v>2456</v>
      </c>
      <c r="P174" s="146"/>
      <c r="Q174" s="135" t="s">
        <v>2418</v>
      </c>
    </row>
    <row r="175" spans="1:17" s="96" customFormat="1" ht="18" x14ac:dyDescent="0.25">
      <c r="A175" s="134" t="str">
        <f>VLOOKUP(E175,'LISTADO ATM'!$A$2:$C$898,3,0)</f>
        <v>DISTRITO NACIONAL</v>
      </c>
      <c r="B175" s="129">
        <v>3335887959</v>
      </c>
      <c r="C175" s="136">
        <v>44331.579050925924</v>
      </c>
      <c r="D175" s="136" t="s">
        <v>2180</v>
      </c>
      <c r="E175" s="124">
        <v>755</v>
      </c>
      <c r="F175" s="158" t="str">
        <f>VLOOKUP(E175,VIP!$A$2:$O13085,2,0)</f>
        <v>DRBR755</v>
      </c>
      <c r="G175" s="134" t="str">
        <f>VLOOKUP(E175,'LISTADO ATM'!$A$2:$B$897,2,0)</f>
        <v xml:space="preserve">ATM Oficina Galería del Este (Plaza) </v>
      </c>
      <c r="H175" s="134" t="str">
        <f>VLOOKUP(E175,VIP!$A$2:$O17961,7,FALSE)</f>
        <v>Si</v>
      </c>
      <c r="I175" s="134" t="str">
        <f>VLOOKUP(E175,VIP!$A$2:$O9926,8,FALSE)</f>
        <v>Si</v>
      </c>
      <c r="J175" s="134" t="str">
        <f>VLOOKUP(E175,VIP!$A$2:$O9876,8,FALSE)</f>
        <v>Si</v>
      </c>
      <c r="K175" s="134" t="str">
        <f>VLOOKUP(E175,VIP!$A$2:$O13450,6,0)</f>
        <v>NO</v>
      </c>
      <c r="L175" s="125" t="s">
        <v>2426</v>
      </c>
      <c r="M175" s="135" t="s">
        <v>2448</v>
      </c>
      <c r="N175" s="135" t="s">
        <v>2455</v>
      </c>
      <c r="O175" s="134" t="s">
        <v>2457</v>
      </c>
      <c r="P175" s="146"/>
      <c r="Q175" s="135" t="s">
        <v>2426</v>
      </c>
    </row>
    <row r="176" spans="1:17" s="96" customFormat="1" ht="18" x14ac:dyDescent="0.25">
      <c r="A176" s="134" t="str">
        <f>VLOOKUP(E176,'LISTADO ATM'!$A$2:$C$898,3,0)</f>
        <v>ESTE</v>
      </c>
      <c r="B176" s="129">
        <v>3335887954</v>
      </c>
      <c r="C176" s="136">
        <v>44331.558680555558</v>
      </c>
      <c r="D176" s="136" t="s">
        <v>2474</v>
      </c>
      <c r="E176" s="124">
        <v>934</v>
      </c>
      <c r="F176" s="158" t="str">
        <f>VLOOKUP(E176,VIP!$A$2:$O13087,2,0)</f>
        <v>DRBR934</v>
      </c>
      <c r="G176" s="134" t="str">
        <f>VLOOKUP(E176,'LISTADO ATM'!$A$2:$B$897,2,0)</f>
        <v>ATM Hotel Dreams La Romana</v>
      </c>
      <c r="H176" s="134" t="str">
        <f>VLOOKUP(E176,VIP!$A$2:$O17963,7,FALSE)</f>
        <v>Si</v>
      </c>
      <c r="I176" s="134" t="str">
        <f>VLOOKUP(E176,VIP!$A$2:$O9928,8,FALSE)</f>
        <v>Si</v>
      </c>
      <c r="J176" s="134" t="str">
        <f>VLOOKUP(E176,VIP!$A$2:$O9878,8,FALSE)</f>
        <v>Si</v>
      </c>
      <c r="K176" s="134" t="str">
        <f>VLOOKUP(E176,VIP!$A$2:$O13452,6,0)</f>
        <v>NO</v>
      </c>
      <c r="L176" s="125" t="s">
        <v>2418</v>
      </c>
      <c r="M176" s="135" t="s">
        <v>2448</v>
      </c>
      <c r="N176" s="135" t="s">
        <v>2455</v>
      </c>
      <c r="O176" s="134" t="s">
        <v>2475</v>
      </c>
      <c r="P176" s="146"/>
      <c r="Q176" s="135" t="s">
        <v>2418</v>
      </c>
    </row>
    <row r="177" spans="1:17" s="96" customFormat="1" ht="18" x14ac:dyDescent="0.25">
      <c r="A177" s="134" t="str">
        <f>VLOOKUP(E177,'LISTADO ATM'!$A$2:$C$898,3,0)</f>
        <v>NORTE</v>
      </c>
      <c r="B177" s="129">
        <v>3335887950</v>
      </c>
      <c r="C177" s="136">
        <v>44331.555509259262</v>
      </c>
      <c r="D177" s="136" t="s">
        <v>2474</v>
      </c>
      <c r="E177" s="124">
        <v>142</v>
      </c>
      <c r="F177" s="160" t="str">
        <f>VLOOKUP(E177,VIP!$A$2:$O13089,2,0)</f>
        <v>DRBR142</v>
      </c>
      <c r="G177" s="134" t="str">
        <f>VLOOKUP(E177,'LISTADO ATM'!$A$2:$B$897,2,0)</f>
        <v xml:space="preserve">ATM Centro de Caja Galerías Bonao </v>
      </c>
      <c r="H177" s="134" t="str">
        <f>VLOOKUP(E177,VIP!$A$2:$O17965,7,FALSE)</f>
        <v>Si</v>
      </c>
      <c r="I177" s="134" t="str">
        <f>VLOOKUP(E177,VIP!$A$2:$O9930,8,FALSE)</f>
        <v>Si</v>
      </c>
      <c r="J177" s="134" t="str">
        <f>VLOOKUP(E177,VIP!$A$2:$O9880,8,FALSE)</f>
        <v>Si</v>
      </c>
      <c r="K177" s="134" t="str">
        <f>VLOOKUP(E177,VIP!$A$2:$O13454,6,0)</f>
        <v>SI</v>
      </c>
      <c r="L177" s="125" t="s">
        <v>2418</v>
      </c>
      <c r="M177" s="207" t="s">
        <v>2655</v>
      </c>
      <c r="N177" s="135" t="s">
        <v>2455</v>
      </c>
      <c r="O177" s="134" t="s">
        <v>2475</v>
      </c>
      <c r="P177" s="146"/>
      <c r="Q177" s="208">
        <v>44333.430856481478</v>
      </c>
    </row>
    <row r="178" spans="1:17" s="96" customFormat="1" ht="18" x14ac:dyDescent="0.25">
      <c r="A178" s="134" t="str">
        <f>VLOOKUP(E178,'LISTADO ATM'!$A$2:$C$898,3,0)</f>
        <v>DISTRITO NACIONAL</v>
      </c>
      <c r="B178" s="129">
        <v>3335887949</v>
      </c>
      <c r="C178" s="136">
        <v>44331.553564814814</v>
      </c>
      <c r="D178" s="136" t="s">
        <v>2451</v>
      </c>
      <c r="E178" s="154">
        <v>697</v>
      </c>
      <c r="F178" s="160" t="str">
        <f>VLOOKUP(E178,VIP!$A$2:$O13090,2,0)</f>
        <v>DRBR697</v>
      </c>
      <c r="G178" s="134" t="str">
        <f>VLOOKUP(E178,'LISTADO ATM'!$A$2:$B$897,2,0)</f>
        <v>ATM Hipermercado Olé Ciudad Juan Bosch</v>
      </c>
      <c r="H178" s="134" t="str">
        <f>VLOOKUP(E178,VIP!$A$2:$O17966,7,FALSE)</f>
        <v>Si</v>
      </c>
      <c r="I178" s="134" t="str">
        <f>VLOOKUP(E178,VIP!$A$2:$O9931,8,FALSE)</f>
        <v>Si</v>
      </c>
      <c r="J178" s="134" t="str">
        <f>VLOOKUP(E178,VIP!$A$2:$O9881,8,FALSE)</f>
        <v>Si</v>
      </c>
      <c r="K178" s="134" t="str">
        <f>VLOOKUP(E178,VIP!$A$2:$O13455,6,0)</f>
        <v>NO</v>
      </c>
      <c r="L178" s="125" t="s">
        <v>2418</v>
      </c>
      <c r="M178" s="135" t="s">
        <v>2448</v>
      </c>
      <c r="N178" s="135" t="s">
        <v>2455</v>
      </c>
      <c r="O178" s="134" t="s">
        <v>2456</v>
      </c>
      <c r="P178" s="146"/>
      <c r="Q178" s="135" t="s">
        <v>2418</v>
      </c>
    </row>
    <row r="179" spans="1:17" s="96" customFormat="1" ht="18" x14ac:dyDescent="0.25">
      <c r="A179" s="134" t="str">
        <f>VLOOKUP(E179,'LISTADO ATM'!$A$2:$C$898,3,0)</f>
        <v>DISTRITO NACIONAL</v>
      </c>
      <c r="B179" s="129">
        <v>3335887926</v>
      </c>
      <c r="C179" s="136">
        <v>44331.515972222223</v>
      </c>
      <c r="D179" s="136" t="s">
        <v>2474</v>
      </c>
      <c r="E179" s="124">
        <v>410</v>
      </c>
      <c r="F179" s="160" t="str">
        <f>VLOOKUP(E179,VIP!$A$2:$O13083,2,0)</f>
        <v>DRBR410</v>
      </c>
      <c r="G179" s="134" t="str">
        <f>VLOOKUP(E179,'LISTADO ATM'!$A$2:$B$897,2,0)</f>
        <v xml:space="preserve">ATM Oficina Las Palmas de Herrera II </v>
      </c>
      <c r="H179" s="134" t="str">
        <f>VLOOKUP(E179,VIP!$A$2:$O17959,7,FALSE)</f>
        <v>Si</v>
      </c>
      <c r="I179" s="134" t="str">
        <f>VLOOKUP(E179,VIP!$A$2:$O9924,8,FALSE)</f>
        <v>Si</v>
      </c>
      <c r="J179" s="134" t="str">
        <f>VLOOKUP(E179,VIP!$A$2:$O9874,8,FALSE)</f>
        <v>Si</v>
      </c>
      <c r="K179" s="134" t="str">
        <f>VLOOKUP(E179,VIP!$A$2:$O13448,6,0)</f>
        <v>NO</v>
      </c>
      <c r="L179" s="125" t="s">
        <v>2418</v>
      </c>
      <c r="M179" s="135" t="s">
        <v>2448</v>
      </c>
      <c r="N179" s="135" t="s">
        <v>2455</v>
      </c>
      <c r="O179" s="134" t="s">
        <v>2475</v>
      </c>
      <c r="P179" s="146"/>
      <c r="Q179" s="135" t="s">
        <v>2418</v>
      </c>
    </row>
    <row r="180" spans="1:17" s="96" customFormat="1" ht="18" x14ac:dyDescent="0.25">
      <c r="A180" s="134" t="str">
        <f>VLOOKUP(E180,'LISTADO ATM'!$A$2:$C$898,3,0)</f>
        <v>ESTE</v>
      </c>
      <c r="B180" s="129">
        <v>3335887924</v>
      </c>
      <c r="C180" s="136">
        <v>44331.514004629629</v>
      </c>
      <c r="D180" s="136" t="s">
        <v>2474</v>
      </c>
      <c r="E180" s="124">
        <v>613</v>
      </c>
      <c r="F180" s="160" t="str">
        <f>VLOOKUP(E180,VIP!$A$2:$O13096,2,0)</f>
        <v>DRBR145</v>
      </c>
      <c r="G180" s="134" t="str">
        <f>VLOOKUP(E180,'LISTADO ATM'!$A$2:$B$897,2,0)</f>
        <v xml:space="preserve">ATM Almacenes Zaglul (La Altagracia) </v>
      </c>
      <c r="H180" s="134" t="str">
        <f>VLOOKUP(E180,VIP!$A$2:$O17972,7,FALSE)</f>
        <v>Si</v>
      </c>
      <c r="I180" s="134" t="str">
        <f>VLOOKUP(E180,VIP!$A$2:$O9937,8,FALSE)</f>
        <v>Si</v>
      </c>
      <c r="J180" s="134" t="str">
        <f>VLOOKUP(E180,VIP!$A$2:$O9887,8,FALSE)</f>
        <v>Si</v>
      </c>
      <c r="K180" s="134" t="str">
        <f>VLOOKUP(E180,VIP!$A$2:$O13461,6,0)</f>
        <v>NO</v>
      </c>
      <c r="L180" s="209" t="s">
        <v>2579</v>
      </c>
      <c r="M180" s="135" t="s">
        <v>2448</v>
      </c>
      <c r="N180" s="135" t="s">
        <v>2455</v>
      </c>
      <c r="O180" s="134" t="s">
        <v>2475</v>
      </c>
      <c r="P180" s="146"/>
      <c r="Q180" s="135" t="s">
        <v>2444</v>
      </c>
    </row>
    <row r="181" spans="1:17" s="96" customFormat="1" ht="18" x14ac:dyDescent="0.25">
      <c r="A181" s="134" t="str">
        <f>VLOOKUP(E181,'LISTADO ATM'!$A$2:$C$898,3,0)</f>
        <v>ESTE</v>
      </c>
      <c r="B181" s="129">
        <v>3335887914</v>
      </c>
      <c r="C181" s="136">
        <v>44331.506863425922</v>
      </c>
      <c r="D181" s="136" t="s">
        <v>2474</v>
      </c>
      <c r="E181" s="124">
        <v>630</v>
      </c>
      <c r="F181" s="160" t="str">
        <f>VLOOKUP(E181,VIP!$A$2:$O13099,2,0)</f>
        <v>DRBR112</v>
      </c>
      <c r="G181" s="134" t="str">
        <f>VLOOKUP(E181,'LISTADO ATM'!$A$2:$B$897,2,0)</f>
        <v xml:space="preserve">ATM Oficina Plaza Zaglul (SPM) </v>
      </c>
      <c r="H181" s="134" t="str">
        <f>VLOOKUP(E181,VIP!$A$2:$O17975,7,FALSE)</f>
        <v>Si</v>
      </c>
      <c r="I181" s="134" t="str">
        <f>VLOOKUP(E181,VIP!$A$2:$O9940,8,FALSE)</f>
        <v>Si</v>
      </c>
      <c r="J181" s="134" t="str">
        <f>VLOOKUP(E181,VIP!$A$2:$O9890,8,FALSE)</f>
        <v>Si</v>
      </c>
      <c r="K181" s="134" t="str">
        <f>VLOOKUP(E181,VIP!$A$2:$O13464,6,0)</f>
        <v>NO</v>
      </c>
      <c r="L181" s="125" t="s">
        <v>2581</v>
      </c>
      <c r="M181" s="135" t="s">
        <v>2448</v>
      </c>
      <c r="N181" s="135" t="s">
        <v>2455</v>
      </c>
      <c r="O181" s="134" t="s">
        <v>2475</v>
      </c>
      <c r="P181" s="146"/>
      <c r="Q181" s="135" t="s">
        <v>2571</v>
      </c>
    </row>
    <row r="182" spans="1:17" s="96" customFormat="1" ht="18" x14ac:dyDescent="0.25">
      <c r="A182" s="134" t="str">
        <f>VLOOKUP(E182,'LISTADO ATM'!$A$2:$C$898,3,0)</f>
        <v>ESTE</v>
      </c>
      <c r="B182" s="129">
        <v>3335887911</v>
      </c>
      <c r="C182" s="136">
        <v>44331.50503472222</v>
      </c>
      <c r="D182" s="136" t="s">
        <v>2180</v>
      </c>
      <c r="E182" s="124">
        <v>680</v>
      </c>
      <c r="F182" s="160" t="str">
        <f>VLOOKUP(E182,VIP!$A$2:$O13100,2,0)</f>
        <v>DRBR680</v>
      </c>
      <c r="G182" s="134" t="str">
        <f>VLOOKUP(E182,'LISTADO ATM'!$A$2:$B$897,2,0)</f>
        <v>ATM Hotel Royalton</v>
      </c>
      <c r="H182" s="134" t="str">
        <f>VLOOKUP(E182,VIP!$A$2:$O17976,7,FALSE)</f>
        <v>NO</v>
      </c>
      <c r="I182" s="134" t="str">
        <f>VLOOKUP(E182,VIP!$A$2:$O9941,8,FALSE)</f>
        <v>NO</v>
      </c>
      <c r="J182" s="134" t="str">
        <f>VLOOKUP(E182,VIP!$A$2:$O9891,8,FALSE)</f>
        <v>NO</v>
      </c>
      <c r="K182" s="134" t="str">
        <f>VLOOKUP(E182,VIP!$A$2:$O13465,6,0)</f>
        <v>NO</v>
      </c>
      <c r="L182" s="125" t="s">
        <v>2219</v>
      </c>
      <c r="M182" s="135" t="s">
        <v>2448</v>
      </c>
      <c r="N182" s="135" t="s">
        <v>2455</v>
      </c>
      <c r="O182" s="134" t="s">
        <v>2457</v>
      </c>
      <c r="P182" s="146"/>
      <c r="Q182" s="135" t="s">
        <v>2219</v>
      </c>
    </row>
    <row r="183" spans="1:17" s="96" customFormat="1" ht="18" x14ac:dyDescent="0.25">
      <c r="A183" s="134" t="str">
        <f>VLOOKUP(E183,'LISTADO ATM'!$A$2:$C$898,3,0)</f>
        <v>DISTRITO NACIONAL</v>
      </c>
      <c r="B183" s="129">
        <v>3335887837</v>
      </c>
      <c r="C183" s="136">
        <v>44331.428622685184</v>
      </c>
      <c r="D183" s="136" t="s">
        <v>2180</v>
      </c>
      <c r="E183" s="124">
        <v>719</v>
      </c>
      <c r="F183" s="160" t="str">
        <f>VLOOKUP(E183,VIP!$A$2:$O13059,2,0)</f>
        <v>DRBR419</v>
      </c>
      <c r="G183" s="134" t="str">
        <f>VLOOKUP(E183,'LISTADO ATM'!$A$2:$B$897,2,0)</f>
        <v xml:space="preserve">ATM Ayuntamiento Municipal San Luís </v>
      </c>
      <c r="H183" s="134" t="str">
        <f>VLOOKUP(E183,VIP!$A$2:$O17935,7,FALSE)</f>
        <v>Si</v>
      </c>
      <c r="I183" s="134" t="str">
        <f>VLOOKUP(E183,VIP!$A$2:$O9900,8,FALSE)</f>
        <v>Si</v>
      </c>
      <c r="J183" s="134" t="str">
        <f>VLOOKUP(E183,VIP!$A$2:$O9850,8,FALSE)</f>
        <v>Si</v>
      </c>
      <c r="K183" s="134" t="str">
        <f>VLOOKUP(E183,VIP!$A$2:$O13424,6,0)</f>
        <v>NO</v>
      </c>
      <c r="L183" s="125" t="s">
        <v>2245</v>
      </c>
      <c r="M183" s="135" t="s">
        <v>2448</v>
      </c>
      <c r="N183" s="135" t="s">
        <v>2455</v>
      </c>
      <c r="O183" s="134" t="s">
        <v>2457</v>
      </c>
      <c r="P183" s="137"/>
      <c r="Q183" s="135" t="s">
        <v>2245</v>
      </c>
    </row>
    <row r="184" spans="1:17" s="96" customFormat="1" ht="18" x14ac:dyDescent="0.25">
      <c r="A184" s="134" t="str">
        <f>VLOOKUP(E184,'LISTADO ATM'!$A$2:$C$898,3,0)</f>
        <v>SUR</v>
      </c>
      <c r="B184" s="129">
        <v>3335887765</v>
      </c>
      <c r="C184" s="136">
        <v>44331.379189814812</v>
      </c>
      <c r="D184" s="136" t="s">
        <v>2180</v>
      </c>
      <c r="E184" s="124">
        <v>829</v>
      </c>
      <c r="F184" s="160" t="str">
        <f>VLOOKUP(E184,VIP!$A$2:$O13067,2,0)</f>
        <v>DRBR829</v>
      </c>
      <c r="G184" s="134" t="str">
        <f>VLOOKUP(E184,'LISTADO ATM'!$A$2:$B$897,2,0)</f>
        <v xml:space="preserve">ATM UNP Multicentro Sirena Baní </v>
      </c>
      <c r="H184" s="134" t="str">
        <f>VLOOKUP(E184,VIP!$A$2:$O17943,7,FALSE)</f>
        <v>Si</v>
      </c>
      <c r="I184" s="134" t="str">
        <f>VLOOKUP(E184,VIP!$A$2:$O9908,8,FALSE)</f>
        <v>Si</v>
      </c>
      <c r="J184" s="134" t="str">
        <f>VLOOKUP(E184,VIP!$A$2:$O9858,8,FALSE)</f>
        <v>Si</v>
      </c>
      <c r="K184" s="134" t="str">
        <f>VLOOKUP(E184,VIP!$A$2:$O13432,6,0)</f>
        <v>NO</v>
      </c>
      <c r="L184" s="125" t="s">
        <v>2577</v>
      </c>
      <c r="M184" s="135" t="s">
        <v>2448</v>
      </c>
      <c r="N184" s="135" t="s">
        <v>2455</v>
      </c>
      <c r="O184" s="134" t="s">
        <v>2457</v>
      </c>
      <c r="P184" s="137"/>
      <c r="Q184" s="135" t="s">
        <v>2578</v>
      </c>
    </row>
    <row r="185" spans="1:17" s="96" customFormat="1" ht="18" x14ac:dyDescent="0.25">
      <c r="A185" s="134" t="str">
        <f>VLOOKUP(E185,'LISTADO ATM'!$A$2:$C$898,3,0)</f>
        <v>DISTRITO NACIONAL</v>
      </c>
      <c r="B185" s="129">
        <v>3335887764</v>
      </c>
      <c r="C185" s="136">
        <v>44331.377557870372</v>
      </c>
      <c r="D185" s="136" t="s">
        <v>2180</v>
      </c>
      <c r="E185" s="124">
        <v>559</v>
      </c>
      <c r="F185" s="160" t="str">
        <f>VLOOKUP(E185,VIP!$A$2:$O13068,2,0)</f>
        <v>DRBR559</v>
      </c>
      <c r="G185" s="134" t="str">
        <f>VLOOKUP(E185,'LISTADO ATM'!$A$2:$B$897,2,0)</f>
        <v xml:space="preserve">ATM UNP Metro I </v>
      </c>
      <c r="H185" s="134" t="str">
        <f>VLOOKUP(E185,VIP!$A$2:$O17944,7,FALSE)</f>
        <v>Si</v>
      </c>
      <c r="I185" s="134" t="str">
        <f>VLOOKUP(E185,VIP!$A$2:$O9909,8,FALSE)</f>
        <v>Si</v>
      </c>
      <c r="J185" s="134" t="str">
        <f>VLOOKUP(E185,VIP!$A$2:$O9859,8,FALSE)</f>
        <v>Si</v>
      </c>
      <c r="K185" s="134" t="str">
        <f>VLOOKUP(E185,VIP!$A$2:$O13433,6,0)</f>
        <v>SI</v>
      </c>
      <c r="L185" s="125" t="s">
        <v>2578</v>
      </c>
      <c r="M185" s="207" t="s">
        <v>2655</v>
      </c>
      <c r="N185" s="135" t="s">
        <v>2455</v>
      </c>
      <c r="O185" s="134" t="s">
        <v>2457</v>
      </c>
      <c r="P185" s="137"/>
      <c r="Q185" s="208">
        <v>44333.299641203703</v>
      </c>
    </row>
    <row r="186" spans="1:17" s="96" customFormat="1" ht="18" x14ac:dyDescent="0.25">
      <c r="A186" s="134" t="str">
        <f>VLOOKUP(E186,'LISTADO ATM'!$A$2:$C$898,3,0)</f>
        <v>ESTE</v>
      </c>
      <c r="B186" s="129">
        <v>3335887762</v>
      </c>
      <c r="C186" s="136">
        <v>44331.375439814816</v>
      </c>
      <c r="D186" s="136" t="s">
        <v>2180</v>
      </c>
      <c r="E186" s="124">
        <v>608</v>
      </c>
      <c r="F186" s="160" t="str">
        <f>VLOOKUP(E186,VIP!$A$2:$O13069,2,0)</f>
        <v>DRBR305</v>
      </c>
      <c r="G186" s="134" t="str">
        <f>VLOOKUP(E186,'LISTADO ATM'!$A$2:$B$897,2,0)</f>
        <v xml:space="preserve">ATM Oficina Jumbo (San Pedro) </v>
      </c>
      <c r="H186" s="134" t="str">
        <f>VLOOKUP(E186,VIP!$A$2:$O17945,7,FALSE)</f>
        <v>Si</v>
      </c>
      <c r="I186" s="134" t="str">
        <f>VLOOKUP(E186,VIP!$A$2:$O9910,8,FALSE)</f>
        <v>Si</v>
      </c>
      <c r="J186" s="134" t="str">
        <f>VLOOKUP(E186,VIP!$A$2:$O9860,8,FALSE)</f>
        <v>Si</v>
      </c>
      <c r="K186" s="134" t="str">
        <f>VLOOKUP(E186,VIP!$A$2:$O13434,6,0)</f>
        <v>SI</v>
      </c>
      <c r="L186" s="125" t="s">
        <v>2578</v>
      </c>
      <c r="M186" s="207" t="s">
        <v>2655</v>
      </c>
      <c r="N186" s="135" t="s">
        <v>2455</v>
      </c>
      <c r="O186" s="134" t="s">
        <v>2457</v>
      </c>
      <c r="P186" s="137"/>
      <c r="Q186" s="208">
        <v>44333.426446759258</v>
      </c>
    </row>
    <row r="187" spans="1:17" s="96" customFormat="1" ht="18" x14ac:dyDescent="0.25">
      <c r="A187" s="134" t="str">
        <f>VLOOKUP(E187,'LISTADO ATM'!$A$2:$C$898,3,0)</f>
        <v>ESTE</v>
      </c>
      <c r="B187" s="129">
        <v>3335887757</v>
      </c>
      <c r="C187" s="136">
        <v>44331.372858796298</v>
      </c>
      <c r="D187" s="136" t="s">
        <v>2180</v>
      </c>
      <c r="E187" s="124">
        <v>824</v>
      </c>
      <c r="F187" s="160" t="str">
        <f>VLOOKUP(E187,VIP!$A$2:$O13070,2,0)</f>
        <v>DRBR824</v>
      </c>
      <c r="G187" s="134" t="str">
        <f>VLOOKUP(E187,'LISTADO ATM'!$A$2:$B$897,2,0)</f>
        <v xml:space="preserve">ATM Multiplaza (Higuey) </v>
      </c>
      <c r="H187" s="134" t="str">
        <f>VLOOKUP(E187,VIP!$A$2:$O17946,7,FALSE)</f>
        <v>Si</v>
      </c>
      <c r="I187" s="134" t="str">
        <f>VLOOKUP(E187,VIP!$A$2:$O9911,8,FALSE)</f>
        <v>Si</v>
      </c>
      <c r="J187" s="134" t="str">
        <f>VLOOKUP(E187,VIP!$A$2:$O9861,8,FALSE)</f>
        <v>Si</v>
      </c>
      <c r="K187" s="134" t="str">
        <f>VLOOKUP(E187,VIP!$A$2:$O13435,6,0)</f>
        <v>NO</v>
      </c>
      <c r="L187" s="125" t="s">
        <v>2421</v>
      </c>
      <c r="M187" s="207" t="s">
        <v>2655</v>
      </c>
      <c r="N187" s="135" t="s">
        <v>2455</v>
      </c>
      <c r="O187" s="134" t="s">
        <v>2457</v>
      </c>
      <c r="P187" s="135"/>
      <c r="Q187" s="208">
        <v>44333.41684027778</v>
      </c>
    </row>
    <row r="188" spans="1:17" s="96" customFormat="1" ht="18" x14ac:dyDescent="0.25">
      <c r="A188" s="134" t="str">
        <f>VLOOKUP(E188,'LISTADO ATM'!$A$2:$C$898,3,0)</f>
        <v>DISTRITO NACIONAL</v>
      </c>
      <c r="B188" s="129">
        <v>3335887747</v>
      </c>
      <c r="C188" s="136">
        <v>44331.326168981483</v>
      </c>
      <c r="D188" s="136" t="s">
        <v>2180</v>
      </c>
      <c r="E188" s="124">
        <v>580</v>
      </c>
      <c r="F188" s="160" t="str">
        <f>VLOOKUP(E188,VIP!$A$2:$O13056,2,0)</f>
        <v>DRBR523</v>
      </c>
      <c r="G188" s="134" t="str">
        <f>VLOOKUP(E188,'LISTADO ATM'!$A$2:$B$897,2,0)</f>
        <v xml:space="preserve">ATM Edificio Propagas </v>
      </c>
      <c r="H188" s="134" t="str">
        <f>VLOOKUP(E188,VIP!$A$2:$O17932,7,FALSE)</f>
        <v>Si</v>
      </c>
      <c r="I188" s="134" t="str">
        <f>VLOOKUP(E188,VIP!$A$2:$O9897,8,FALSE)</f>
        <v>Si</v>
      </c>
      <c r="J188" s="134" t="str">
        <f>VLOOKUP(E188,VIP!$A$2:$O9847,8,FALSE)</f>
        <v>Si</v>
      </c>
      <c r="K188" s="134" t="str">
        <f>VLOOKUP(E188,VIP!$A$2:$O13421,6,0)</f>
        <v>NO</v>
      </c>
      <c r="L188" s="125" t="s">
        <v>2219</v>
      </c>
      <c r="M188" s="135" t="s">
        <v>2448</v>
      </c>
      <c r="N188" s="135" t="s">
        <v>2455</v>
      </c>
      <c r="O188" s="134" t="s">
        <v>2457</v>
      </c>
      <c r="P188" s="137"/>
      <c r="Q188" s="135" t="s">
        <v>2219</v>
      </c>
    </row>
    <row r="189" spans="1:17" s="96" customFormat="1" ht="18" x14ac:dyDescent="0.25">
      <c r="A189" s="134" t="str">
        <f>VLOOKUP(E189,'LISTADO ATM'!$A$2:$C$898,3,0)</f>
        <v>DISTRITO NACIONAL</v>
      </c>
      <c r="B189" s="129">
        <v>3335887744</v>
      </c>
      <c r="C189" s="136">
        <v>44331.314884259256</v>
      </c>
      <c r="D189" s="136" t="s">
        <v>2451</v>
      </c>
      <c r="E189" s="124">
        <v>153</v>
      </c>
      <c r="F189" s="160" t="str">
        <f>VLOOKUP(E189,VIP!$A$2:$O13059,2,0)</f>
        <v>DRBR153</v>
      </c>
      <c r="G189" s="134" t="str">
        <f>VLOOKUP(E189,'LISTADO ATM'!$A$2:$B$897,2,0)</f>
        <v xml:space="preserve">ATM Rehabilitación </v>
      </c>
      <c r="H189" s="134" t="str">
        <f>VLOOKUP(E189,VIP!$A$2:$O17935,7,FALSE)</f>
        <v>No</v>
      </c>
      <c r="I189" s="134" t="str">
        <f>VLOOKUP(E189,VIP!$A$2:$O9900,8,FALSE)</f>
        <v>No</v>
      </c>
      <c r="J189" s="134" t="str">
        <f>VLOOKUP(E189,VIP!$A$2:$O9850,8,FALSE)</f>
        <v>No</v>
      </c>
      <c r="K189" s="134" t="str">
        <f>VLOOKUP(E189,VIP!$A$2:$O13424,6,0)</f>
        <v>NO</v>
      </c>
      <c r="L189" s="125" t="s">
        <v>2418</v>
      </c>
      <c r="M189" s="135" t="s">
        <v>2448</v>
      </c>
      <c r="N189" s="135" t="s">
        <v>2455</v>
      </c>
      <c r="O189" s="134" t="s">
        <v>2456</v>
      </c>
      <c r="P189" s="137"/>
      <c r="Q189" s="135" t="s">
        <v>2245</v>
      </c>
    </row>
    <row r="190" spans="1:17" s="96" customFormat="1" ht="18" x14ac:dyDescent="0.25">
      <c r="A190" s="134" t="str">
        <f>VLOOKUP(E190,'LISTADO ATM'!$A$2:$C$898,3,0)</f>
        <v>DISTRITO NACIONAL</v>
      </c>
      <c r="B190" s="129">
        <v>3335887738</v>
      </c>
      <c r="C190" s="136">
        <v>44331.241365740738</v>
      </c>
      <c r="D190" s="136" t="s">
        <v>2180</v>
      </c>
      <c r="E190" s="124">
        <v>14</v>
      </c>
      <c r="F190" s="160" t="str">
        <f>VLOOKUP(E190,VIP!$A$2:$O13064,2,0)</f>
        <v>DRBR014</v>
      </c>
      <c r="G190" s="134" t="str">
        <f>VLOOKUP(E190,'LISTADO ATM'!$A$2:$B$897,2,0)</f>
        <v xml:space="preserve">ATM Oficina Aeropuerto Las Américas I </v>
      </c>
      <c r="H190" s="134" t="str">
        <f>VLOOKUP(E190,VIP!$A$2:$O17940,7,FALSE)</f>
        <v>Si</v>
      </c>
      <c r="I190" s="134" t="str">
        <f>VLOOKUP(E190,VIP!$A$2:$O9905,8,FALSE)</f>
        <v>Si</v>
      </c>
      <c r="J190" s="134" t="str">
        <f>VLOOKUP(E190,VIP!$A$2:$O9855,8,FALSE)</f>
        <v>Si</v>
      </c>
      <c r="K190" s="134" t="str">
        <f>VLOOKUP(E190,VIP!$A$2:$O13429,6,0)</f>
        <v>NO</v>
      </c>
      <c r="L190" s="125" t="s">
        <v>2245</v>
      </c>
      <c r="M190" s="207" t="s">
        <v>2655</v>
      </c>
      <c r="N190" s="135" t="s">
        <v>2455</v>
      </c>
      <c r="O190" s="134" t="s">
        <v>2457</v>
      </c>
      <c r="P190" s="137"/>
      <c r="Q190" s="208">
        <v>44333.294270833336</v>
      </c>
    </row>
    <row r="191" spans="1:17" s="96" customFormat="1" ht="18" x14ac:dyDescent="0.25">
      <c r="A191" s="134" t="str">
        <f>VLOOKUP(E191,'LISTADO ATM'!$A$2:$C$898,3,0)</f>
        <v>DISTRITO NACIONAL</v>
      </c>
      <c r="B191" s="129">
        <v>3335887726</v>
      </c>
      <c r="C191" s="136">
        <v>44331.055856481478</v>
      </c>
      <c r="D191" s="136" t="s">
        <v>2451</v>
      </c>
      <c r="E191" s="124">
        <v>938</v>
      </c>
      <c r="F191" s="160" t="str">
        <f>VLOOKUP(E191,VIP!$A$2:$O13058,2,0)</f>
        <v>DRBR938</v>
      </c>
      <c r="G191" s="134" t="str">
        <f>VLOOKUP(E191,'LISTADO ATM'!$A$2:$B$897,2,0)</f>
        <v xml:space="preserve">ATM Autobanco Oficina Filadelfia Plaza </v>
      </c>
      <c r="H191" s="134" t="str">
        <f>VLOOKUP(E191,VIP!$A$2:$O17934,7,FALSE)</f>
        <v>Si</v>
      </c>
      <c r="I191" s="134" t="str">
        <f>VLOOKUP(E191,VIP!$A$2:$O9899,8,FALSE)</f>
        <v>Si</v>
      </c>
      <c r="J191" s="134" t="str">
        <f>VLOOKUP(E191,VIP!$A$2:$O9849,8,FALSE)</f>
        <v>Si</v>
      </c>
      <c r="K191" s="134" t="str">
        <f>VLOOKUP(E191,VIP!$A$2:$O13423,6,0)</f>
        <v>NO</v>
      </c>
      <c r="L191" s="125" t="s">
        <v>2579</v>
      </c>
      <c r="M191" s="135" t="s">
        <v>2448</v>
      </c>
      <c r="N191" s="135" t="s">
        <v>2455</v>
      </c>
      <c r="O191" s="134" t="s">
        <v>2456</v>
      </c>
      <c r="P191" s="137"/>
      <c r="Q191" s="135" t="s">
        <v>2444</v>
      </c>
    </row>
    <row r="192" spans="1:17" s="96" customFormat="1" ht="18" x14ac:dyDescent="0.25">
      <c r="A192" s="134" t="str">
        <f>VLOOKUP(E192,'LISTADO ATM'!$A$2:$C$898,3,0)</f>
        <v>DISTRITO NACIONAL</v>
      </c>
      <c r="B192" s="129">
        <v>3335887724</v>
      </c>
      <c r="C192" s="136">
        <v>44331.026099537034</v>
      </c>
      <c r="D192" s="136" t="s">
        <v>2451</v>
      </c>
      <c r="E192" s="124">
        <v>165</v>
      </c>
      <c r="F192" s="160" t="str">
        <f>VLOOKUP(E192,VIP!$A$2:$O13060,2,0)</f>
        <v>DRBR165</v>
      </c>
      <c r="G192" s="134" t="str">
        <f>VLOOKUP(E192,'LISTADO ATM'!$A$2:$B$897,2,0)</f>
        <v>ATM Autoservicio Megacentro</v>
      </c>
      <c r="H192" s="134" t="str">
        <f>VLOOKUP(E192,VIP!$A$2:$O17936,7,FALSE)</f>
        <v>Si</v>
      </c>
      <c r="I192" s="134" t="str">
        <f>VLOOKUP(E192,VIP!$A$2:$O9901,8,FALSE)</f>
        <v>Si</v>
      </c>
      <c r="J192" s="134" t="str">
        <f>VLOOKUP(E192,VIP!$A$2:$O9851,8,FALSE)</f>
        <v>Si</v>
      </c>
      <c r="K192" s="134" t="str">
        <f>VLOOKUP(E192,VIP!$A$2:$O13425,6,0)</f>
        <v>SI</v>
      </c>
      <c r="L192" s="125" t="s">
        <v>2418</v>
      </c>
      <c r="M192" s="135" t="s">
        <v>2448</v>
      </c>
      <c r="N192" s="135" t="s">
        <v>2455</v>
      </c>
      <c r="O192" s="134" t="s">
        <v>2456</v>
      </c>
      <c r="P192" s="137"/>
      <c r="Q192" s="135" t="s">
        <v>2576</v>
      </c>
    </row>
    <row r="193" spans="1:17" s="96" customFormat="1" ht="18" x14ac:dyDescent="0.25">
      <c r="A193" s="134" t="str">
        <f>VLOOKUP(E193,'LISTADO ATM'!$A$2:$C$898,3,0)</f>
        <v>DISTRITO NACIONAL</v>
      </c>
      <c r="B193" s="129">
        <v>3335887723</v>
      </c>
      <c r="C193" s="136">
        <v>44331.023854166669</v>
      </c>
      <c r="D193" s="136" t="s">
        <v>2474</v>
      </c>
      <c r="E193" s="124">
        <v>231</v>
      </c>
      <c r="F193" s="160" t="str">
        <f>VLOOKUP(E193,VIP!$A$2:$O13061,2,0)</f>
        <v>DRBR231</v>
      </c>
      <c r="G193" s="134" t="str">
        <f>VLOOKUP(E193,'LISTADO ATM'!$A$2:$B$897,2,0)</f>
        <v xml:space="preserve">ATM Oficina Zona Oriental </v>
      </c>
      <c r="H193" s="134" t="str">
        <f>VLOOKUP(E193,VIP!$A$2:$O17937,7,FALSE)</f>
        <v>Si</v>
      </c>
      <c r="I193" s="134" t="str">
        <f>VLOOKUP(E193,VIP!$A$2:$O9902,8,FALSE)</f>
        <v>Si</v>
      </c>
      <c r="J193" s="134" t="str">
        <f>VLOOKUP(E193,VIP!$A$2:$O9852,8,FALSE)</f>
        <v>Si</v>
      </c>
      <c r="K193" s="134" t="str">
        <f>VLOOKUP(E193,VIP!$A$2:$O13426,6,0)</f>
        <v>SI</v>
      </c>
      <c r="L193" s="125" t="s">
        <v>2576</v>
      </c>
      <c r="M193" s="135" t="s">
        <v>2448</v>
      </c>
      <c r="N193" s="135" t="s">
        <v>2455</v>
      </c>
      <c r="O193" s="134" t="s">
        <v>2475</v>
      </c>
      <c r="P193" s="137"/>
      <c r="Q193" s="135" t="s">
        <v>2576</v>
      </c>
    </row>
    <row r="194" spans="1:17" s="96" customFormat="1" ht="18" x14ac:dyDescent="0.25">
      <c r="A194" s="134" t="str">
        <f>VLOOKUP(E194,'LISTADO ATM'!$A$2:$C$898,3,0)</f>
        <v>DISTRITO NACIONAL</v>
      </c>
      <c r="B194" s="129">
        <v>3335887722</v>
      </c>
      <c r="C194" s="136">
        <v>44331.021678240744</v>
      </c>
      <c r="D194" s="136" t="s">
        <v>2451</v>
      </c>
      <c r="E194" s="124">
        <v>676</v>
      </c>
      <c r="F194" s="160" t="str">
        <f>VLOOKUP(E194,VIP!$A$2:$O13062,2,0)</f>
        <v>DRBR676</v>
      </c>
      <c r="G194" s="134" t="str">
        <f>VLOOKUP(E194,'LISTADO ATM'!$A$2:$B$897,2,0)</f>
        <v>ATM S/M Bravo Colina Del Oeste</v>
      </c>
      <c r="H194" s="134" t="str">
        <f>VLOOKUP(E194,VIP!$A$2:$O17938,7,FALSE)</f>
        <v>Si</v>
      </c>
      <c r="I194" s="134" t="str">
        <f>VLOOKUP(E194,VIP!$A$2:$O9903,8,FALSE)</f>
        <v>Si</v>
      </c>
      <c r="J194" s="134" t="str">
        <f>VLOOKUP(E194,VIP!$A$2:$O9853,8,FALSE)</f>
        <v>Si</v>
      </c>
      <c r="K194" s="134" t="str">
        <f>VLOOKUP(E194,VIP!$A$2:$O13427,6,0)</f>
        <v>NO</v>
      </c>
      <c r="L194" s="125" t="s">
        <v>2418</v>
      </c>
      <c r="M194" s="135" t="s">
        <v>2448</v>
      </c>
      <c r="N194" s="135" t="s">
        <v>2455</v>
      </c>
      <c r="O194" s="134" t="s">
        <v>2456</v>
      </c>
      <c r="P194" s="137"/>
      <c r="Q194" s="135" t="s">
        <v>2418</v>
      </c>
    </row>
    <row r="195" spans="1:17" s="96" customFormat="1" ht="18" x14ac:dyDescent="0.25">
      <c r="A195" s="134" t="str">
        <f>VLOOKUP(E195,'LISTADO ATM'!$A$2:$C$898,3,0)</f>
        <v>DISTRITO NACIONAL</v>
      </c>
      <c r="B195" s="129">
        <v>3335887684</v>
      </c>
      <c r="C195" s="136">
        <v>44330.772928240738</v>
      </c>
      <c r="D195" s="136" t="s">
        <v>2180</v>
      </c>
      <c r="E195" s="124">
        <v>516</v>
      </c>
      <c r="F195" s="160" t="str">
        <f>VLOOKUP(E195,VIP!$A$2:$O13197,2,0)</f>
        <v>DRBR516</v>
      </c>
      <c r="G195" s="134" t="str">
        <f>VLOOKUP(E195,'LISTADO ATM'!$A$2:$B$897,2,0)</f>
        <v xml:space="preserve">ATM Oficina Gascue </v>
      </c>
      <c r="H195" s="134" t="str">
        <f>VLOOKUP(E195,VIP!$A$2:$O18060,7,FALSE)</f>
        <v>Si</v>
      </c>
      <c r="I195" s="134" t="str">
        <f>VLOOKUP(E195,VIP!$A$2:$O10025,8,FALSE)</f>
        <v>Si</v>
      </c>
      <c r="J195" s="134" t="str">
        <f>VLOOKUP(E195,VIP!$A$2:$O9975,8,FALSE)</f>
        <v>Si</v>
      </c>
      <c r="K195" s="134" t="str">
        <f>VLOOKUP(E195,VIP!$A$2:$O13549,6,0)</f>
        <v>SI</v>
      </c>
      <c r="L195" s="125" t="s">
        <v>2245</v>
      </c>
      <c r="M195" s="207" t="s">
        <v>2655</v>
      </c>
      <c r="N195" s="135" t="s">
        <v>2455</v>
      </c>
      <c r="O195" s="134" t="s">
        <v>2457</v>
      </c>
      <c r="P195" s="137"/>
      <c r="Q195" s="208">
        <v>44333.420289351852</v>
      </c>
    </row>
    <row r="196" spans="1:17" s="96" customFormat="1" ht="18" x14ac:dyDescent="0.25">
      <c r="A196" s="134" t="str">
        <f>VLOOKUP(E196,'LISTADO ATM'!$A$2:$C$898,3,0)</f>
        <v>DISTRITO NACIONAL</v>
      </c>
      <c r="B196" s="129">
        <v>3335887680</v>
      </c>
      <c r="C196" s="136">
        <v>44330.767928240741</v>
      </c>
      <c r="D196" s="136" t="s">
        <v>2180</v>
      </c>
      <c r="E196" s="124">
        <v>790</v>
      </c>
      <c r="F196" s="160" t="str">
        <f>VLOOKUP(E196,VIP!$A$2:$O13199,2,0)</f>
        <v>DRBR16I</v>
      </c>
      <c r="G196" s="134" t="str">
        <f>VLOOKUP(E196,'LISTADO ATM'!$A$2:$B$897,2,0)</f>
        <v xml:space="preserve">ATM Oficina Bella Vista Mall I </v>
      </c>
      <c r="H196" s="134" t="str">
        <f>VLOOKUP(E196,VIP!$A$2:$O18062,7,FALSE)</f>
        <v>Si</v>
      </c>
      <c r="I196" s="134" t="str">
        <f>VLOOKUP(E196,VIP!$A$2:$O10027,8,FALSE)</f>
        <v>Si</v>
      </c>
      <c r="J196" s="134" t="str">
        <f>VLOOKUP(E196,VIP!$A$2:$O9977,8,FALSE)</f>
        <v>Si</v>
      </c>
      <c r="K196" s="134" t="str">
        <f>VLOOKUP(E196,VIP!$A$2:$O13551,6,0)</f>
        <v>SI</v>
      </c>
      <c r="L196" s="125" t="s">
        <v>2219</v>
      </c>
      <c r="M196" s="135" t="s">
        <v>2448</v>
      </c>
      <c r="N196" s="135" t="s">
        <v>2455</v>
      </c>
      <c r="O196" s="134" t="s">
        <v>2457</v>
      </c>
      <c r="P196" s="137"/>
      <c r="Q196" s="135" t="s">
        <v>2219</v>
      </c>
    </row>
    <row r="197" spans="1:17" s="96" customFormat="1" ht="18" x14ac:dyDescent="0.25">
      <c r="A197" s="134" t="str">
        <f>VLOOKUP(E197,'LISTADO ATM'!$A$2:$C$898,3,0)</f>
        <v>SUR</v>
      </c>
      <c r="B197" s="129">
        <v>3335887676</v>
      </c>
      <c r="C197" s="136">
        <v>44330.757939814815</v>
      </c>
      <c r="D197" s="136" t="s">
        <v>2180</v>
      </c>
      <c r="E197" s="124">
        <v>677</v>
      </c>
      <c r="F197" s="160" t="str">
        <f>VLOOKUP(E197,VIP!$A$2:$O13202,2,0)</f>
        <v>DRBR677</v>
      </c>
      <c r="G197" s="134" t="str">
        <f>VLOOKUP(E197,'LISTADO ATM'!$A$2:$B$897,2,0)</f>
        <v>ATM PBG Villa Jaragua</v>
      </c>
      <c r="H197" s="134" t="str">
        <f>VLOOKUP(E197,VIP!$A$2:$O18065,7,FALSE)</f>
        <v>Si</v>
      </c>
      <c r="I197" s="134" t="str">
        <f>VLOOKUP(E197,VIP!$A$2:$O10030,8,FALSE)</f>
        <v>Si</v>
      </c>
      <c r="J197" s="134" t="str">
        <f>VLOOKUP(E197,VIP!$A$2:$O9980,8,FALSE)</f>
        <v>Si</v>
      </c>
      <c r="K197" s="134" t="str">
        <f>VLOOKUP(E197,VIP!$A$2:$O13554,6,0)</f>
        <v>SI</v>
      </c>
      <c r="L197" s="125" t="s">
        <v>2421</v>
      </c>
      <c r="M197" s="207" t="s">
        <v>2655</v>
      </c>
      <c r="N197" s="135" t="s">
        <v>2455</v>
      </c>
      <c r="O197" s="134" t="s">
        <v>2457</v>
      </c>
      <c r="P197" s="137"/>
      <c r="Q197" s="208">
        <v>44333.422511574077</v>
      </c>
    </row>
    <row r="198" spans="1:17" s="96" customFormat="1" ht="18" x14ac:dyDescent="0.25">
      <c r="A198" s="134" t="str">
        <f>VLOOKUP(E198,'LISTADO ATM'!$A$2:$C$898,3,0)</f>
        <v>DISTRITO NACIONAL</v>
      </c>
      <c r="B198" s="129">
        <v>3335887383</v>
      </c>
      <c r="C198" s="136">
        <v>44330.628472222219</v>
      </c>
      <c r="D198" s="136" t="s">
        <v>2451</v>
      </c>
      <c r="E198" s="124">
        <v>793</v>
      </c>
      <c r="F198" s="160" t="str">
        <f>VLOOKUP(E198,VIP!$A$2:$O13053,2,0)</f>
        <v>DRBR793</v>
      </c>
      <c r="G198" s="134" t="str">
        <f>VLOOKUP(E198,'LISTADO ATM'!$A$2:$B$897,2,0)</f>
        <v xml:space="preserve">ATM Centro de Caja Agora Mall </v>
      </c>
      <c r="H198" s="134" t="str">
        <f>VLOOKUP(E198,VIP!$A$2:$O17929,7,FALSE)</f>
        <v>Si</v>
      </c>
      <c r="I198" s="134" t="str">
        <f>VLOOKUP(E198,VIP!$A$2:$O9894,8,FALSE)</f>
        <v>Si</v>
      </c>
      <c r="J198" s="134" t="str">
        <f>VLOOKUP(E198,VIP!$A$2:$O9844,8,FALSE)</f>
        <v>Si</v>
      </c>
      <c r="K198" s="134" t="str">
        <f>VLOOKUP(E198,VIP!$A$2:$O13418,6,0)</f>
        <v>NO</v>
      </c>
      <c r="L198" s="125" t="s">
        <v>2576</v>
      </c>
      <c r="M198" s="135" t="s">
        <v>2448</v>
      </c>
      <c r="N198" s="135" t="s">
        <v>2455</v>
      </c>
      <c r="O198" s="134" t="s">
        <v>2456</v>
      </c>
      <c r="P198" s="137"/>
      <c r="Q198" s="135" t="s">
        <v>2576</v>
      </c>
    </row>
    <row r="199" spans="1:17" s="96" customFormat="1" ht="18" x14ac:dyDescent="0.25">
      <c r="A199" s="134" t="str">
        <f>VLOOKUP(E199,'LISTADO ATM'!$A$2:$C$898,3,0)</f>
        <v>DISTRITO NACIONAL</v>
      </c>
      <c r="B199" s="129">
        <v>3335887230</v>
      </c>
      <c r="C199" s="136">
        <v>44330.582812499997</v>
      </c>
      <c r="D199" s="136" t="s">
        <v>2451</v>
      </c>
      <c r="E199" s="124">
        <v>563</v>
      </c>
      <c r="F199" s="160" t="str">
        <f>VLOOKUP(E199,VIP!$A$2:$O13201,2,0)</f>
        <v>DRBR233</v>
      </c>
      <c r="G199" s="134" t="str">
        <f>VLOOKUP(E199,'LISTADO ATM'!$A$2:$B$897,2,0)</f>
        <v xml:space="preserve">ATM Base Aérea San Isidro </v>
      </c>
      <c r="H199" s="134" t="str">
        <f>VLOOKUP(E199,VIP!$A$2:$O18064,7,FALSE)</f>
        <v>Si</v>
      </c>
      <c r="I199" s="134" t="str">
        <f>VLOOKUP(E199,VIP!$A$2:$O10029,8,FALSE)</f>
        <v>Si</v>
      </c>
      <c r="J199" s="134" t="str">
        <f>VLOOKUP(E199,VIP!$A$2:$O9979,8,FALSE)</f>
        <v>Si</v>
      </c>
      <c r="K199" s="134" t="str">
        <f>VLOOKUP(E199,VIP!$A$2:$O13553,6,0)</f>
        <v>NO</v>
      </c>
      <c r="L199" s="125" t="s">
        <v>2579</v>
      </c>
      <c r="M199" s="135" t="s">
        <v>2448</v>
      </c>
      <c r="N199" s="135" t="s">
        <v>2455</v>
      </c>
      <c r="O199" s="134" t="s">
        <v>2456</v>
      </c>
      <c r="P199" s="137"/>
      <c r="Q199" s="145" t="s">
        <v>2444</v>
      </c>
    </row>
    <row r="200" spans="1:17" s="96" customFormat="1" ht="18" x14ac:dyDescent="0.25">
      <c r="A200" s="134" t="str">
        <f>VLOOKUP(E200,'LISTADO ATM'!$A$2:$C$898,3,0)</f>
        <v>DISTRITO NACIONAL</v>
      </c>
      <c r="B200" s="129">
        <v>3335887208</v>
      </c>
      <c r="C200" s="136">
        <v>44330.568958333337</v>
      </c>
      <c r="D200" s="136" t="s">
        <v>2180</v>
      </c>
      <c r="E200" s="124">
        <v>35</v>
      </c>
      <c r="F200" s="160" t="str">
        <f>VLOOKUP(E200,VIP!$A$2:$O13202,2,0)</f>
        <v>DRBR035</v>
      </c>
      <c r="G200" s="134" t="str">
        <f>VLOOKUP(E200,'LISTADO ATM'!$A$2:$B$897,2,0)</f>
        <v xml:space="preserve">ATM Dirección General de Aduanas I </v>
      </c>
      <c r="H200" s="134" t="str">
        <f>VLOOKUP(E200,VIP!$A$2:$O18065,7,FALSE)</f>
        <v>Si</v>
      </c>
      <c r="I200" s="134" t="str">
        <f>VLOOKUP(E200,VIP!$A$2:$O10030,8,FALSE)</f>
        <v>Si</v>
      </c>
      <c r="J200" s="134" t="str">
        <f>VLOOKUP(E200,VIP!$A$2:$O9980,8,FALSE)</f>
        <v>Si</v>
      </c>
      <c r="K200" s="134" t="str">
        <f>VLOOKUP(E200,VIP!$A$2:$O13554,6,0)</f>
        <v>NO</v>
      </c>
      <c r="L200" s="125" t="s">
        <v>2219</v>
      </c>
      <c r="M200" s="207" t="s">
        <v>2655</v>
      </c>
      <c r="N200" s="135" t="s">
        <v>2565</v>
      </c>
      <c r="O200" s="134" t="s">
        <v>2457</v>
      </c>
      <c r="P200" s="137"/>
      <c r="Q200" s="208">
        <v>44333.294270833336</v>
      </c>
    </row>
    <row r="201" spans="1:17" s="96" customFormat="1" ht="18" x14ac:dyDescent="0.25">
      <c r="A201" s="134" t="str">
        <f>VLOOKUP(E201,'LISTADO ATM'!$A$2:$C$898,3,0)</f>
        <v>SUR</v>
      </c>
      <c r="B201" s="129">
        <v>3335887120</v>
      </c>
      <c r="C201" s="136">
        <v>44330.517361111109</v>
      </c>
      <c r="D201" s="136" t="s">
        <v>2180</v>
      </c>
      <c r="E201" s="124">
        <v>249</v>
      </c>
      <c r="F201" s="160" t="str">
        <f>VLOOKUP(E201,VIP!$A$2:$O13195,2,0)</f>
        <v>DRBR249</v>
      </c>
      <c r="G201" s="134" t="str">
        <f>VLOOKUP(E201,'LISTADO ATM'!$A$2:$B$897,2,0)</f>
        <v xml:space="preserve">ATM Banco Agrícola Neiba </v>
      </c>
      <c r="H201" s="134" t="str">
        <f>VLOOKUP(E201,VIP!$A$2:$O18058,7,FALSE)</f>
        <v>Si</v>
      </c>
      <c r="I201" s="134" t="str">
        <f>VLOOKUP(E201,VIP!$A$2:$O10023,8,FALSE)</f>
        <v>Si</v>
      </c>
      <c r="J201" s="134" t="str">
        <f>VLOOKUP(E201,VIP!$A$2:$O9973,8,FALSE)</f>
        <v>Si</v>
      </c>
      <c r="K201" s="134" t="str">
        <f>VLOOKUP(E201,VIP!$A$2:$O13547,6,0)</f>
        <v>NO</v>
      </c>
      <c r="L201" s="125" t="s">
        <v>2219</v>
      </c>
      <c r="M201" s="135" t="s">
        <v>2448</v>
      </c>
      <c r="N201" s="135" t="s">
        <v>2455</v>
      </c>
      <c r="O201" s="134" t="s">
        <v>2457</v>
      </c>
      <c r="P201" s="137"/>
      <c r="Q201" s="145" t="s">
        <v>2219</v>
      </c>
    </row>
    <row r="202" spans="1:17" s="96" customFormat="1" ht="18" x14ac:dyDescent="0.25">
      <c r="A202" s="134" t="str">
        <f>VLOOKUP(E202,'LISTADO ATM'!$A$2:$C$898,3,0)</f>
        <v>DISTRITO NACIONAL</v>
      </c>
      <c r="B202" s="129">
        <v>3335887113</v>
      </c>
      <c r="C202" s="136">
        <v>44330.515439814815</v>
      </c>
      <c r="D202" s="136" t="s">
        <v>2180</v>
      </c>
      <c r="E202" s="124">
        <v>238</v>
      </c>
      <c r="F202" s="160" t="str">
        <f>VLOOKUP(E202,VIP!$A$2:$O13198,2,0)</f>
        <v>DRBR238</v>
      </c>
      <c r="G202" s="134" t="str">
        <f>VLOOKUP(E202,'LISTADO ATM'!$A$2:$B$897,2,0)</f>
        <v xml:space="preserve">ATM Multicentro La Sirena Charles de Gaulle </v>
      </c>
      <c r="H202" s="134" t="str">
        <f>VLOOKUP(E202,VIP!$A$2:$O18061,7,FALSE)</f>
        <v>Si</v>
      </c>
      <c r="I202" s="134" t="str">
        <f>VLOOKUP(E202,VIP!$A$2:$O10026,8,FALSE)</f>
        <v>Si</v>
      </c>
      <c r="J202" s="134" t="str">
        <f>VLOOKUP(E202,VIP!$A$2:$O9976,8,FALSE)</f>
        <v>Si</v>
      </c>
      <c r="K202" s="134" t="str">
        <f>VLOOKUP(E202,VIP!$A$2:$O13550,6,0)</f>
        <v>No</v>
      </c>
      <c r="L202" s="125" t="s">
        <v>2470</v>
      </c>
      <c r="M202" s="135" t="s">
        <v>2448</v>
      </c>
      <c r="N202" s="135" t="s">
        <v>2455</v>
      </c>
      <c r="O202" s="134" t="s">
        <v>2457</v>
      </c>
      <c r="P202" s="137"/>
      <c r="Q202" s="145" t="s">
        <v>2470</v>
      </c>
    </row>
    <row r="203" spans="1:17" s="96" customFormat="1" ht="18" x14ac:dyDescent="0.25">
      <c r="A203" s="134" t="str">
        <f>VLOOKUP(E203,'LISTADO ATM'!$A$2:$C$898,3,0)</f>
        <v>DISTRITO NACIONAL</v>
      </c>
      <c r="B203" s="129">
        <v>3335886415</v>
      </c>
      <c r="C203" s="136">
        <v>44329.860486111109</v>
      </c>
      <c r="D203" s="136" t="s">
        <v>2180</v>
      </c>
      <c r="E203" s="124">
        <v>10</v>
      </c>
      <c r="F203" s="160" t="str">
        <f>VLOOKUP(E203,VIP!$A$2:$O13171,2,0)</f>
        <v>DRBR010</v>
      </c>
      <c r="G203" s="134" t="str">
        <f>VLOOKUP(E203,'LISTADO ATM'!$A$2:$B$897,2,0)</f>
        <v xml:space="preserve">ATM Ministerio Salud Pública </v>
      </c>
      <c r="H203" s="134" t="str">
        <f>VLOOKUP(E203,VIP!$A$2:$O18034,7,FALSE)</f>
        <v>Si</v>
      </c>
      <c r="I203" s="134" t="str">
        <f>VLOOKUP(E203,VIP!$A$2:$O9999,8,FALSE)</f>
        <v>Si</v>
      </c>
      <c r="J203" s="134" t="str">
        <f>VLOOKUP(E203,VIP!$A$2:$O9949,8,FALSE)</f>
        <v>Si</v>
      </c>
      <c r="K203" s="134" t="str">
        <f>VLOOKUP(E203,VIP!$A$2:$O13523,6,0)</f>
        <v>NO</v>
      </c>
      <c r="L203" s="125" t="s">
        <v>2219</v>
      </c>
      <c r="M203" s="135" t="s">
        <v>2448</v>
      </c>
      <c r="N203" s="135" t="s">
        <v>2455</v>
      </c>
      <c r="O203" s="134" t="s">
        <v>2457</v>
      </c>
      <c r="P203" s="137"/>
      <c r="Q203" s="135" t="s">
        <v>2219</v>
      </c>
    </row>
    <row r="204" spans="1:17" s="96" customFormat="1" ht="18" x14ac:dyDescent="0.25">
      <c r="A204" s="134" t="str">
        <f>VLOOKUP(E204,'LISTADO ATM'!$A$2:$C$898,3,0)</f>
        <v>DISTRITO NACIONAL</v>
      </c>
      <c r="B204" s="129">
        <v>3335886406</v>
      </c>
      <c r="C204" s="136">
        <v>44329.842581018522</v>
      </c>
      <c r="D204" s="136" t="s">
        <v>2180</v>
      </c>
      <c r="E204" s="124">
        <v>696</v>
      </c>
      <c r="F204" s="160" t="str">
        <f>VLOOKUP(E204,VIP!$A$2:$O13180,2,0)</f>
        <v>DRBR696</v>
      </c>
      <c r="G204" s="134" t="str">
        <f>VLOOKUP(E204,'LISTADO ATM'!$A$2:$B$897,2,0)</f>
        <v>ATM Olé Jacobo Majluta</v>
      </c>
      <c r="H204" s="134" t="str">
        <f>VLOOKUP(E204,VIP!$A$2:$O18043,7,FALSE)</f>
        <v>Si</v>
      </c>
      <c r="I204" s="134" t="str">
        <f>VLOOKUP(E204,VIP!$A$2:$O10008,8,FALSE)</f>
        <v>Si</v>
      </c>
      <c r="J204" s="134" t="str">
        <f>VLOOKUP(E204,VIP!$A$2:$O9958,8,FALSE)</f>
        <v>Si</v>
      </c>
      <c r="K204" s="134" t="str">
        <f>VLOOKUP(E204,VIP!$A$2:$O13532,6,0)</f>
        <v>NO</v>
      </c>
      <c r="L204" s="125" t="s">
        <v>2219</v>
      </c>
      <c r="M204" s="135" t="s">
        <v>2448</v>
      </c>
      <c r="N204" s="135" t="s">
        <v>2455</v>
      </c>
      <c r="O204" s="134" t="s">
        <v>2457</v>
      </c>
      <c r="P204" s="137"/>
      <c r="Q204" s="135" t="s">
        <v>2219</v>
      </c>
    </row>
    <row r="205" spans="1:17" s="96" customFormat="1" ht="18" x14ac:dyDescent="0.25">
      <c r="A205" s="134" t="str">
        <f>VLOOKUP(E205,'LISTADO ATM'!$A$2:$C$898,3,0)</f>
        <v>DISTRITO NACIONAL</v>
      </c>
      <c r="B205" s="129">
        <v>3335886373</v>
      </c>
      <c r="C205" s="136">
        <v>44329.771620370368</v>
      </c>
      <c r="D205" s="136" t="s">
        <v>2180</v>
      </c>
      <c r="E205" s="124">
        <v>54</v>
      </c>
      <c r="F205" s="160" t="str">
        <f>VLOOKUP(E205,VIP!$A$2:$O13174,2,0)</f>
        <v>DRBR054</v>
      </c>
      <c r="G205" s="134" t="str">
        <f>VLOOKUP(E205,'LISTADO ATM'!$A$2:$B$897,2,0)</f>
        <v xml:space="preserve">ATM Autoservicio Galería 360 </v>
      </c>
      <c r="H205" s="134" t="str">
        <f>VLOOKUP(E205,VIP!$A$2:$O18037,7,FALSE)</f>
        <v>Si</v>
      </c>
      <c r="I205" s="134" t="str">
        <f>VLOOKUP(E205,VIP!$A$2:$O10002,8,FALSE)</f>
        <v>Si</v>
      </c>
      <c r="J205" s="134" t="str">
        <f>VLOOKUP(E205,VIP!$A$2:$O9952,8,FALSE)</f>
        <v>Si</v>
      </c>
      <c r="K205" s="134" t="str">
        <f>VLOOKUP(E205,VIP!$A$2:$O13526,6,0)</f>
        <v>NO</v>
      </c>
      <c r="L205" s="125" t="s">
        <v>2219</v>
      </c>
      <c r="M205" s="135" t="s">
        <v>2448</v>
      </c>
      <c r="N205" s="135" t="s">
        <v>2455</v>
      </c>
      <c r="O205" s="134" t="s">
        <v>2457</v>
      </c>
      <c r="P205" s="137"/>
      <c r="Q205" s="135" t="s">
        <v>2219</v>
      </c>
    </row>
    <row r="206" spans="1:17" s="96" customFormat="1" ht="18" x14ac:dyDescent="0.25">
      <c r="A206" s="134" t="str">
        <f>VLOOKUP(E206,'LISTADO ATM'!$A$2:$C$898,3,0)</f>
        <v>DISTRITO NACIONAL</v>
      </c>
      <c r="B206" s="129">
        <v>3335885786</v>
      </c>
      <c r="C206" s="136">
        <v>44329.510706018518</v>
      </c>
      <c r="D206" s="136" t="s">
        <v>2180</v>
      </c>
      <c r="E206" s="124">
        <v>797</v>
      </c>
      <c r="F206" s="160" t="str">
        <f>VLOOKUP(E206,VIP!$A$2:$O13175,2,0)</f>
        <v xml:space="preserve">DRBR797 </v>
      </c>
      <c r="G206" s="134" t="str">
        <f>VLOOKUP(E206,'LISTADO ATM'!$A$2:$B$897,2,0)</f>
        <v>ATM Dirección de Pensiones y Jubilaciones</v>
      </c>
      <c r="H206" s="134" t="str">
        <f>VLOOKUP(E206,VIP!$A$2:$O18038,7,FALSE)</f>
        <v>N/A</v>
      </c>
      <c r="I206" s="134" t="str">
        <f>VLOOKUP(E206,VIP!$A$2:$O10003,8,FALSE)</f>
        <v>N/A</v>
      </c>
      <c r="J206" s="134" t="str">
        <f>VLOOKUP(E206,VIP!$A$2:$O9953,8,FALSE)</f>
        <v>N/A</v>
      </c>
      <c r="K206" s="134" t="str">
        <f>VLOOKUP(E206,VIP!$A$2:$O13527,6,0)</f>
        <v>N/A</v>
      </c>
      <c r="L206" s="125" t="s">
        <v>2572</v>
      </c>
      <c r="M206" s="135" t="s">
        <v>2448</v>
      </c>
      <c r="N206" s="135" t="s">
        <v>2565</v>
      </c>
      <c r="O206" s="134" t="s">
        <v>2457</v>
      </c>
      <c r="P206" s="137"/>
      <c r="Q206" s="135" t="s">
        <v>2245</v>
      </c>
    </row>
  </sheetData>
  <autoFilter ref="A4:Q167">
    <sortState ref="A5:Q206">
      <sortCondition descending="1" ref="C4:C1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07:E1048576 E1:E93">
    <cfRule type="duplicateValues" dxfId="89" priority="40"/>
  </conditionalFormatting>
  <conditionalFormatting sqref="E207:E1048576 E69:E93 E1:E54">
    <cfRule type="duplicateValues" dxfId="88" priority="119681"/>
  </conditionalFormatting>
  <conditionalFormatting sqref="B207:B1048576 B1:B54">
    <cfRule type="duplicateValues" dxfId="87" priority="119684"/>
  </conditionalFormatting>
  <conditionalFormatting sqref="B55:B68">
    <cfRule type="duplicateValues" dxfId="86" priority="119691"/>
  </conditionalFormatting>
  <conditionalFormatting sqref="B69:B88">
    <cfRule type="duplicateValues" dxfId="85" priority="39"/>
  </conditionalFormatting>
  <conditionalFormatting sqref="B207:B1048576 B1:B88">
    <cfRule type="duplicateValues" dxfId="84" priority="38"/>
  </conditionalFormatting>
  <conditionalFormatting sqref="B207:B1048576 B1:B93">
    <cfRule type="duplicateValues" dxfId="83" priority="35"/>
  </conditionalFormatting>
  <conditionalFormatting sqref="E55:E93">
    <cfRule type="duplicateValues" dxfId="82" priority="119709"/>
  </conditionalFormatting>
  <conditionalFormatting sqref="B89:B93">
    <cfRule type="duplicateValues" dxfId="81" priority="119711"/>
  </conditionalFormatting>
  <conditionalFormatting sqref="E94:E111">
    <cfRule type="duplicateValues" dxfId="80" priority="119748"/>
  </conditionalFormatting>
  <conditionalFormatting sqref="B94:B111">
    <cfRule type="duplicateValues" dxfId="79" priority="119750"/>
  </conditionalFormatting>
  <conditionalFormatting sqref="E150:E167">
    <cfRule type="duplicateValues" dxfId="78" priority="15"/>
  </conditionalFormatting>
  <conditionalFormatting sqref="B150:B167">
    <cfRule type="duplicateValues" dxfId="77" priority="14"/>
  </conditionalFormatting>
  <conditionalFormatting sqref="E207:E1048576 E1:E167">
    <cfRule type="duplicateValues" dxfId="76" priority="13"/>
  </conditionalFormatting>
  <conditionalFormatting sqref="E207:E1048576 E1:E176">
    <cfRule type="duplicateValues" dxfId="75" priority="9"/>
  </conditionalFormatting>
  <conditionalFormatting sqref="E177:E183">
    <cfRule type="duplicateValues" dxfId="74" priority="8"/>
  </conditionalFormatting>
  <conditionalFormatting sqref="B177:B183">
    <cfRule type="duplicateValues" dxfId="73" priority="7"/>
  </conditionalFormatting>
  <conditionalFormatting sqref="E177:E183">
    <cfRule type="duplicateValues" dxfId="72" priority="6"/>
  </conditionalFormatting>
  <conditionalFormatting sqref="E177:E183">
    <cfRule type="duplicateValues" dxfId="71" priority="5"/>
  </conditionalFormatting>
  <conditionalFormatting sqref="E184:E206">
    <cfRule type="duplicateValues" dxfId="70" priority="4"/>
  </conditionalFormatting>
  <conditionalFormatting sqref="B184:B206">
    <cfRule type="duplicateValues" dxfId="69" priority="3"/>
  </conditionalFormatting>
  <conditionalFormatting sqref="E184:E206">
    <cfRule type="duplicateValues" dxfId="68" priority="2"/>
  </conditionalFormatting>
  <conditionalFormatting sqref="E184:E206">
    <cfRule type="duplicateValues" dxfId="67" priority="1"/>
  </conditionalFormatting>
  <conditionalFormatting sqref="E112:E126">
    <cfRule type="duplicateValues" dxfId="66" priority="119770"/>
  </conditionalFormatting>
  <conditionalFormatting sqref="B112:B126">
    <cfRule type="duplicateValues" dxfId="65" priority="119772"/>
  </conditionalFormatting>
  <conditionalFormatting sqref="E127:E149">
    <cfRule type="duplicateValues" dxfId="64" priority="119779"/>
  </conditionalFormatting>
  <conditionalFormatting sqref="B127:B149">
    <cfRule type="duplicateValues" dxfId="63" priority="119781"/>
  </conditionalFormatting>
  <conditionalFormatting sqref="E168:E176">
    <cfRule type="duplicateValues" dxfId="1" priority="119789"/>
  </conditionalFormatting>
  <conditionalFormatting sqref="B168:B176">
    <cfRule type="duplicateValues" dxfId="0" priority="119791"/>
  </conditionalFormatting>
  <hyperlinks>
    <hyperlink ref="B63" r:id="rId7" display="http://s460-helpdesk/CAisd/pdmweb.exe?OP=SEARCH+FACTORY=in+SKIPLIST=1+QBE.EQ.id=3596592"/>
    <hyperlink ref="B64" r:id="rId8" display="http://s460-helpdesk/CAisd/pdmweb.exe?OP=SEARCH+FACTORY=in+SKIPLIST=1+QBE.EQ.id=3596591"/>
    <hyperlink ref="B65" r:id="rId9" display="http://s460-helpdesk/CAisd/pdmweb.exe?OP=SEARCH+FACTORY=in+SKIPLIST=1+QBE.EQ.id=3596590"/>
    <hyperlink ref="B66" r:id="rId10" display="http://s460-helpdesk/CAisd/pdmweb.exe?OP=SEARCH+FACTORY=in+SKIPLIST=1+QBE.EQ.id=3596589"/>
    <hyperlink ref="B67" r:id="rId11" display="http://s460-helpdesk/CAisd/pdmweb.exe?OP=SEARCH+FACTORY=in+SKIPLIST=1+QBE.EQ.id=3596588"/>
    <hyperlink ref="B68" r:id="rId12" display="http://s460-helpdesk/CAisd/pdmweb.exe?OP=SEARCH+FACTORY=in+SKIPLIST=1+QBE.EQ.id=3596586"/>
    <hyperlink ref="B69" r:id="rId13" display="http://s460-helpdesk/CAisd/pdmweb.exe?OP=SEARCH+FACTORY=in+SKIPLIST=1+QBE.EQ.id=3596585"/>
    <hyperlink ref="B70" r:id="rId14" display="http://s460-helpdesk/CAisd/pdmweb.exe?OP=SEARCH+FACTORY=in+SKIPLIST=1+QBE.EQ.id=3596584"/>
    <hyperlink ref="B71" r:id="rId15" display="http://s460-helpdesk/CAisd/pdmweb.exe?OP=SEARCH+FACTORY=in+SKIPLIST=1+QBE.EQ.id=3596583"/>
    <hyperlink ref="B72" r:id="rId16" display="http://s460-helpdesk/CAisd/pdmweb.exe?OP=SEARCH+FACTORY=in+SKIPLIST=1+QBE.EQ.id=3596582"/>
    <hyperlink ref="B73" r:id="rId17" display="http://s460-helpdesk/CAisd/pdmweb.exe?OP=SEARCH+FACTORY=in+SKIPLIST=1+QBE.EQ.id=3596581"/>
    <hyperlink ref="B74" r:id="rId18" display="http://s460-helpdesk/CAisd/pdmweb.exe?OP=SEARCH+FACTORY=in+SKIPLIST=1+QBE.EQ.id=3596566"/>
    <hyperlink ref="B75" r:id="rId19" display="http://s460-helpdesk/CAisd/pdmweb.exe?OP=SEARCH+FACTORY=in+SKIPLIST=1+QBE.EQ.id=3596565"/>
    <hyperlink ref="B76" r:id="rId20" display="http://s460-helpdesk/CAisd/pdmweb.exe?OP=SEARCH+FACTORY=in+SKIPLIST=1+QBE.EQ.id=3596564"/>
    <hyperlink ref="B77" r:id="rId21" display="http://s460-helpdesk/CAisd/pdmweb.exe?OP=SEARCH+FACTORY=in+SKIPLIST=1+QBE.EQ.id=3596563"/>
    <hyperlink ref="B78" r:id="rId22" display="http://s460-helpdesk/CAisd/pdmweb.exe?OP=SEARCH+FACTORY=in+SKIPLIST=1+QBE.EQ.id=3596562"/>
    <hyperlink ref="B79" r:id="rId23" display="http://s460-helpdesk/CAisd/pdmweb.exe?OP=SEARCH+FACTORY=in+SKIPLIST=1+QBE.EQ.id=3596561"/>
    <hyperlink ref="B80" r:id="rId24" display="http://s460-helpdesk/CAisd/pdmweb.exe?OP=SEARCH+FACTORY=in+SKIPLIST=1+QBE.EQ.id=3596560"/>
    <hyperlink ref="B81" r:id="rId25" display="http://s460-helpdesk/CAisd/pdmweb.exe?OP=SEARCH+FACTORY=in+SKIPLIST=1+QBE.EQ.id=3596559"/>
    <hyperlink ref="B82" r:id="rId26" display="http://s460-helpdesk/CAisd/pdmweb.exe?OP=SEARCH+FACTORY=in+SKIPLIST=1+QBE.EQ.id=3596558"/>
    <hyperlink ref="B83" r:id="rId27" display="http://s460-helpdesk/CAisd/pdmweb.exe?OP=SEARCH+FACTORY=in+SKIPLIST=1+QBE.EQ.id=3596557"/>
    <hyperlink ref="B84" r:id="rId28" display="http://s460-helpdesk/CAisd/pdmweb.exe?OP=SEARCH+FACTORY=in+SKIPLIST=1+QBE.EQ.id=3596556"/>
    <hyperlink ref="B85" r:id="rId29" display="http://s460-helpdesk/CAisd/pdmweb.exe?OP=SEARCH+FACTORY=in+SKIPLIST=1+QBE.EQ.id=3596555"/>
    <hyperlink ref="B86" r:id="rId30" display="http://s460-helpdesk/CAisd/pdmweb.exe?OP=SEARCH+FACTORY=in+SKIPLIST=1+QBE.EQ.id=3596554"/>
    <hyperlink ref="B45" r:id="rId31" display="http://s460-helpdesk/CAisd/pdmweb.exe?OP=SEARCH+FACTORY=in+SKIPLIST=1+QBE.EQ.id=3596612"/>
    <hyperlink ref="B46" r:id="rId32" display="http://s460-helpdesk/CAisd/pdmweb.exe?OP=SEARCH+FACTORY=in+SKIPLIST=1+QBE.EQ.id=3596611"/>
    <hyperlink ref="B47" r:id="rId33" display="http://s460-helpdesk/CAisd/pdmweb.exe?OP=SEARCH+FACTORY=in+SKIPLIST=1+QBE.EQ.id=3596610"/>
    <hyperlink ref="B48" r:id="rId34" display="http://s460-helpdesk/CAisd/pdmweb.exe?OP=SEARCH+FACTORY=in+SKIPLIST=1+QBE.EQ.id=3596609"/>
    <hyperlink ref="B49" r:id="rId35" display="http://s460-helpdesk/CAisd/pdmweb.exe?OP=SEARCH+FACTORY=in+SKIPLIST=1+QBE.EQ.id=3596608"/>
    <hyperlink ref="B50" r:id="rId36" display="http://s460-helpdesk/CAisd/pdmweb.exe?OP=SEARCH+FACTORY=in+SKIPLIST=1+QBE.EQ.id=3596607"/>
    <hyperlink ref="B51" r:id="rId37" display="http://s460-helpdesk/CAisd/pdmweb.exe?OP=SEARCH+FACTORY=in+SKIPLIST=1+QBE.EQ.id=3596606"/>
    <hyperlink ref="B52" r:id="rId38" display="http://s460-helpdesk/CAisd/pdmweb.exe?OP=SEARCH+FACTORY=in+SKIPLIST=1+QBE.EQ.id=3596605"/>
    <hyperlink ref="B53" r:id="rId39" display="http://s460-helpdesk/CAisd/pdmweb.exe?OP=SEARCH+FACTORY=in+SKIPLIST=1+QBE.EQ.id=3596604"/>
    <hyperlink ref="B54" r:id="rId40" display="http://s460-helpdesk/CAisd/pdmweb.exe?OP=SEARCH+FACTORY=in+SKIPLIST=1+QBE.EQ.id=3596603"/>
    <hyperlink ref="B55" r:id="rId41" display="http://s460-helpdesk/CAisd/pdmweb.exe?OP=SEARCH+FACTORY=in+SKIPLIST=1+QBE.EQ.id=3596602"/>
    <hyperlink ref="B56" r:id="rId42" display="http://s460-helpdesk/CAisd/pdmweb.exe?OP=SEARCH+FACTORY=in+SKIPLIST=1+QBE.EQ.id=3596601"/>
    <hyperlink ref="B57" r:id="rId43" display="http://s460-helpdesk/CAisd/pdmweb.exe?OP=SEARCH+FACTORY=in+SKIPLIST=1+QBE.EQ.id=3596600"/>
    <hyperlink ref="B58" r:id="rId44" display="http://s460-helpdesk/CAisd/pdmweb.exe?OP=SEARCH+FACTORY=in+SKIPLIST=1+QBE.EQ.id=3596599"/>
    <hyperlink ref="B59" r:id="rId45" display="http://s460-helpdesk/CAisd/pdmweb.exe?OP=SEARCH+FACTORY=in+SKIPLIST=1+QBE.EQ.id=3596598"/>
    <hyperlink ref="B60" r:id="rId46" display="http://s460-helpdesk/CAisd/pdmweb.exe?OP=SEARCH+FACTORY=in+SKIPLIST=1+QBE.EQ.id=3596597"/>
    <hyperlink ref="B61" r:id="rId47" display="http://s460-helpdesk/CAisd/pdmweb.exe?OP=SEARCH+FACTORY=in+SKIPLIST=1+QBE.EQ.id=3596595"/>
    <hyperlink ref="B62" r:id="rId48" display="http://s460-helpdesk/CAisd/pdmweb.exe?OP=SEARCH+FACTORY=in+SKIPLIST=1+QBE.EQ.id=3596593"/>
  </hyperlinks>
  <pageMargins left="0.7" right="0.7" top="0.75" bottom="0.75" header="0.3" footer="0.3"/>
  <pageSetup scale="60" orientation="landscape" r:id="rId4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topLeftCell="A133" zoomScale="85" zoomScaleNormal="85" workbookViewId="0">
      <selection activeCell="D127" sqref="D127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13.28515625" style="96" customWidth="1"/>
    <col min="7" max="16384" width="23.42578125" style="96"/>
  </cols>
  <sheetData>
    <row r="1" spans="1:5" ht="22.5" customHeight="1" x14ac:dyDescent="0.25">
      <c r="A1" s="185" t="s">
        <v>2150</v>
      </c>
      <c r="B1" s="186"/>
      <c r="C1" s="186"/>
      <c r="D1" s="186"/>
      <c r="E1" s="187"/>
    </row>
    <row r="2" spans="1:5" ht="25.5" customHeight="1" x14ac:dyDescent="0.25">
      <c r="A2" s="188" t="s">
        <v>2453</v>
      </c>
      <c r="B2" s="189"/>
      <c r="C2" s="189"/>
      <c r="D2" s="189"/>
      <c r="E2" s="190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44333.25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91" t="s">
        <v>2415</v>
      </c>
      <c r="B7" s="192"/>
      <c r="C7" s="192"/>
      <c r="D7" s="192"/>
      <c r="E7" s="193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2563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94"/>
      <c r="D10" s="195"/>
      <c r="E10" s="196"/>
    </row>
    <row r="11" spans="1:5" x14ac:dyDescent="0.25">
      <c r="B11" s="102"/>
      <c r="E11" s="102"/>
    </row>
    <row r="12" spans="1:5" ht="18" customHeight="1" x14ac:dyDescent="0.25">
      <c r="A12" s="191" t="s">
        <v>2478</v>
      </c>
      <c r="B12" s="192"/>
      <c r="C12" s="192"/>
      <c r="D12" s="192"/>
      <c r="E12" s="193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2564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94"/>
      <c r="D15" s="195"/>
      <c r="E15" s="196"/>
    </row>
    <row r="16" spans="1:5" ht="15.75" thickBot="1" x14ac:dyDescent="0.3">
      <c r="B16" s="102"/>
      <c r="E16" s="102"/>
    </row>
    <row r="17" spans="1:5" ht="18.75" customHeight="1" thickBot="1" x14ac:dyDescent="0.3">
      <c r="A17" s="175" t="s">
        <v>2479</v>
      </c>
      <c r="B17" s="176"/>
      <c r="C17" s="176"/>
      <c r="D17" s="176"/>
      <c r="E17" s="177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DISTRITO NACIONAL</v>
      </c>
      <c r="B40" s="127">
        <v>769</v>
      </c>
      <c r="C40" s="127" t="str">
        <f>VLOOKUP(B40,'[1]LISTADO ATM'!$A$2:$B$821,2,0)</f>
        <v>ATM UNP Pablo Mella Morales</v>
      </c>
      <c r="D40" s="130" t="s">
        <v>2439</v>
      </c>
      <c r="E40" s="131">
        <v>3335888038</v>
      </c>
    </row>
    <row r="41" spans="1:5" ht="18" x14ac:dyDescent="0.25">
      <c r="A41" s="127" t="str">
        <f>VLOOKUP(B41,'[1]LISTADO ATM'!$A$2:$C$821,3,0)</f>
        <v>NORTE</v>
      </c>
      <c r="B41" s="127">
        <v>965</v>
      </c>
      <c r="C41" s="127" t="str">
        <f>VLOOKUP(B41,'[1]LISTADO ATM'!$A$2:$B$821,2,0)</f>
        <v xml:space="preserve">ATM S/M La Fuente FUN (Santiago) </v>
      </c>
      <c r="D41" s="130" t="s">
        <v>2439</v>
      </c>
      <c r="E41" s="131">
        <v>3335888039</v>
      </c>
    </row>
    <row r="42" spans="1:5" ht="18" x14ac:dyDescent="0.25">
      <c r="A42" s="127" t="str">
        <f>VLOOKUP(B42,'[1]LISTADO ATM'!$A$2:$C$821,3,0)</f>
        <v>NORTE</v>
      </c>
      <c r="B42" s="127">
        <v>40</v>
      </c>
      <c r="C42" s="127" t="str">
        <f>VLOOKUP(B42,'[1]LISTADO ATM'!$A$2:$B$821,2,0)</f>
        <v xml:space="preserve">ATM Oficina El Puñal </v>
      </c>
      <c r="D42" s="130" t="s">
        <v>2439</v>
      </c>
      <c r="E42" s="131">
        <v>3335888049</v>
      </c>
    </row>
    <row r="43" spans="1:5" ht="18" x14ac:dyDescent="0.25">
      <c r="A43" s="127" t="str">
        <f>VLOOKUP(B43,'[1]LISTADO ATM'!$A$2:$C$821,3,0)</f>
        <v>NORTE</v>
      </c>
      <c r="B43" s="127">
        <v>594</v>
      </c>
      <c r="C43" s="127" t="str">
        <f>VLOOKUP(B43,'[1]LISTADO ATM'!$A$2:$B$821,2,0)</f>
        <v xml:space="preserve">ATM Plaza Venezuela II (Santiago) </v>
      </c>
      <c r="D43" s="130" t="s">
        <v>2439</v>
      </c>
      <c r="E43" s="131">
        <v>3335888058</v>
      </c>
    </row>
    <row r="44" spans="1:5" ht="18" x14ac:dyDescent="0.25">
      <c r="A44" s="127" t="str">
        <f>VLOOKUP(B44,'[1]LISTADO ATM'!$A$2:$C$821,3,0)</f>
        <v>DISTRITO NACIONAL</v>
      </c>
      <c r="B44" s="127">
        <v>900</v>
      </c>
      <c r="C44" s="127" t="str">
        <f>VLOOKUP(B44,'[1]LISTADO ATM'!$A$2:$B$821,2,0)</f>
        <v xml:space="preserve">ATM UNP Merca Santo Domingo </v>
      </c>
      <c r="D44" s="130" t="s">
        <v>2439</v>
      </c>
      <c r="E44" s="131">
        <v>3335888060</v>
      </c>
    </row>
    <row r="45" spans="1:5" ht="18" x14ac:dyDescent="0.25">
      <c r="A45" s="127" t="str">
        <f>VLOOKUP(B45,'[1]LISTADO ATM'!$A$2:$C$821,3,0)</f>
        <v>DISTRITO NACIONAL</v>
      </c>
      <c r="B45" s="127">
        <v>32</v>
      </c>
      <c r="C45" s="127" t="str">
        <f>VLOOKUP(B45,'[1]LISTADO ATM'!$A$2:$B$821,2,0)</f>
        <v xml:space="preserve">ATM Oficina San Martín II </v>
      </c>
      <c r="D45" s="130" t="s">
        <v>2439</v>
      </c>
      <c r="E45" s="131">
        <v>3335888064</v>
      </c>
    </row>
    <row r="46" spans="1:5" ht="18" x14ac:dyDescent="0.25">
      <c r="A46" s="127" t="str">
        <f>VLOOKUP(B46,'[1]LISTADO ATM'!$A$2:$C$821,3,0)</f>
        <v>DISTRITO NACIONAL</v>
      </c>
      <c r="B46" s="127">
        <v>31</v>
      </c>
      <c r="C46" s="127" t="str">
        <f>VLOOKUP(B46,'[1]LISTADO ATM'!$A$2:$B$821,2,0)</f>
        <v xml:space="preserve">ATM Oficina San Martín I </v>
      </c>
      <c r="D46" s="130" t="s">
        <v>2439</v>
      </c>
      <c r="E46" s="131">
        <v>3335888065</v>
      </c>
    </row>
    <row r="47" spans="1:5" ht="18" x14ac:dyDescent="0.25">
      <c r="A47" s="127" t="str">
        <f>VLOOKUP(B47,'[1]LISTADO ATM'!$A$2:$C$821,3,0)</f>
        <v>DISTRITO NACIONAL</v>
      </c>
      <c r="B47" s="127">
        <v>347</v>
      </c>
      <c r="C47" s="127" t="str">
        <f>VLOOKUP(B47,'[1]LISTADO ATM'!$A$2:$B$821,2,0)</f>
        <v>ATM Patio de Colombia</v>
      </c>
      <c r="D47" s="130" t="s">
        <v>2439</v>
      </c>
      <c r="E47" s="131">
        <v>3335888066</v>
      </c>
    </row>
    <row r="48" spans="1:5" ht="18" x14ac:dyDescent="0.25">
      <c r="A48" s="127" t="str">
        <f>VLOOKUP(B48,'[1]LISTADO ATM'!$A$2:$C$821,3,0)</f>
        <v>ESTE</v>
      </c>
      <c r="B48" s="127">
        <v>634</v>
      </c>
      <c r="C48" s="127" t="str">
        <f>VLOOKUP(B48,'[1]LISTADO ATM'!$A$2:$B$821,2,0)</f>
        <v xml:space="preserve">ATM Ayuntamiento Los Llanos (SPM) </v>
      </c>
      <c r="D48" s="130" t="s">
        <v>2439</v>
      </c>
      <c r="E48" s="131">
        <v>3335888080</v>
      </c>
    </row>
    <row r="49" spans="1:5" ht="18" x14ac:dyDescent="0.25">
      <c r="A49" s="127" t="str">
        <f>VLOOKUP(B49,'[1]LISTADO ATM'!$A$2:$C$821,3,0)</f>
        <v>NORTE</v>
      </c>
      <c r="B49" s="127">
        <v>720</v>
      </c>
      <c r="C49" s="127" t="str">
        <f>VLOOKUP(B49,'[1]LISTADO ATM'!$A$2:$B$821,2,0)</f>
        <v xml:space="preserve">ATM OMSA (Santiago) </v>
      </c>
      <c r="D49" s="130" t="s">
        <v>2439</v>
      </c>
      <c r="E49" s="131">
        <v>3335888081</v>
      </c>
    </row>
    <row r="50" spans="1:5" ht="18" x14ac:dyDescent="0.25">
      <c r="A50" s="127" t="str">
        <f>VLOOKUP(B50,'[1]LISTADO ATM'!$A$2:$C$821,3,0)</f>
        <v>DISTRITO NACIONAL</v>
      </c>
      <c r="B50" s="127">
        <v>422</v>
      </c>
      <c r="C50" s="127" t="str">
        <f>VLOOKUP(B50,'[1]LISTADO ATM'!$A$2:$B$821,2,0)</f>
        <v xml:space="preserve">ATM Olé Manoguayabo </v>
      </c>
      <c r="D50" s="130" t="s">
        <v>2439</v>
      </c>
      <c r="E50" s="131">
        <v>3335888082</v>
      </c>
    </row>
    <row r="51" spans="1:5" ht="18" x14ac:dyDescent="0.25">
      <c r="A51" s="127" t="str">
        <f>VLOOKUP(B51,'[1]LISTADO ATM'!$A$2:$C$821,3,0)</f>
        <v>ESTE</v>
      </c>
      <c r="B51" s="127">
        <v>843</v>
      </c>
      <c r="C51" s="127" t="str">
        <f>VLOOKUP(B51,'[1]LISTADO ATM'!$A$2:$B$821,2,0)</f>
        <v xml:space="preserve">ATM Oficina Romana Centro </v>
      </c>
      <c r="D51" s="130" t="s">
        <v>2439</v>
      </c>
      <c r="E51" s="131">
        <v>3335888090</v>
      </c>
    </row>
    <row r="52" spans="1:5" ht="18" x14ac:dyDescent="0.25">
      <c r="A52" s="127" t="str">
        <f>VLOOKUP(B52,'[1]LISTADO ATM'!$A$2:$C$821,3,0)</f>
        <v>DISTRITO NACIONAL</v>
      </c>
      <c r="B52" s="127">
        <v>406</v>
      </c>
      <c r="C52" s="127" t="str">
        <f>VLOOKUP(B52,'[1]LISTADO ATM'!$A$2:$B$821,2,0)</f>
        <v xml:space="preserve">ATM UNP Plaza Lama Máximo Gómez </v>
      </c>
      <c r="D52" s="130" t="s">
        <v>2439</v>
      </c>
      <c r="E52" s="131">
        <v>3335888091</v>
      </c>
    </row>
    <row r="53" spans="1:5" ht="18" x14ac:dyDescent="0.25">
      <c r="A53" s="127" t="str">
        <f>VLOOKUP(B53,'[1]LISTADO ATM'!$A$2:$C$821,3,0)</f>
        <v>ESTE</v>
      </c>
      <c r="B53" s="127">
        <v>742</v>
      </c>
      <c r="C53" s="127" t="str">
        <f>VLOOKUP(B53,'[1]LISTADO ATM'!$A$2:$B$821,2,0)</f>
        <v xml:space="preserve">ATM Oficina Plaza del Rey (La Romana) </v>
      </c>
      <c r="D53" s="130" t="s">
        <v>2439</v>
      </c>
      <c r="E53" s="131">
        <v>3335888092</v>
      </c>
    </row>
    <row r="54" spans="1:5" ht="18" x14ac:dyDescent="0.25">
      <c r="A54" s="127" t="str">
        <f>VLOOKUP(B54,'[1]LISTADO ATM'!$A$2:$C$821,3,0)</f>
        <v>DISTRITO NACIONAL</v>
      </c>
      <c r="B54" s="127">
        <v>875</v>
      </c>
      <c r="C54" s="127" t="str">
        <f>VLOOKUP(B54,'[1]LISTADO ATM'!$A$2:$B$821,2,0)</f>
        <v xml:space="preserve">ATM Texaco Aut. Duarte KM 14 1/2 (Los Alcarrizos) </v>
      </c>
      <c r="D54" s="130" t="s">
        <v>2439</v>
      </c>
      <c r="E54" s="131">
        <v>3335888093</v>
      </c>
    </row>
    <row r="55" spans="1:5" ht="18" x14ac:dyDescent="0.25">
      <c r="A55" s="127" t="str">
        <f>VLOOKUP(B55,'[1]LISTADO ATM'!$A$2:$C$821,3,0)</f>
        <v>DISTRITO NACIONAL</v>
      </c>
      <c r="B55" s="127">
        <v>738</v>
      </c>
      <c r="C55" s="127" t="str">
        <f>VLOOKUP(B55,'[1]LISTADO ATM'!$A$2:$B$821,2,0)</f>
        <v xml:space="preserve">ATM Zona Franca Los Alcarrizos </v>
      </c>
      <c r="D55" s="130" t="s">
        <v>2439</v>
      </c>
      <c r="E55" s="131">
        <v>3335888094</v>
      </c>
    </row>
    <row r="56" spans="1:5" ht="18" x14ac:dyDescent="0.25">
      <c r="A56" s="127" t="str">
        <f>VLOOKUP(B56,'[1]LISTADO ATM'!$A$2:$C$821,3,0)</f>
        <v>SUR</v>
      </c>
      <c r="B56" s="127">
        <v>781</v>
      </c>
      <c r="C56" s="127" t="str">
        <f>VLOOKUP(B56,'[1]LISTADO ATM'!$A$2:$B$821,2,0)</f>
        <v xml:space="preserve">ATM Estación Isla Barahona </v>
      </c>
      <c r="D56" s="130" t="s">
        <v>2439</v>
      </c>
      <c r="E56" s="131">
        <v>3335888095</v>
      </c>
    </row>
    <row r="57" spans="1:5" ht="18" x14ac:dyDescent="0.25">
      <c r="A57" s="127" t="str">
        <f>VLOOKUP(B57,'[1]LISTADO ATM'!$A$2:$C$821,3,0)</f>
        <v>NORTE</v>
      </c>
      <c r="B57" s="127">
        <v>396</v>
      </c>
      <c r="C57" s="127" t="str">
        <f>VLOOKUP(B57,'[1]LISTADO ATM'!$A$2:$B$821,2,0)</f>
        <v xml:space="preserve">ATM Oficina Plaza Ulloa (La Fuente) </v>
      </c>
      <c r="D57" s="130" t="s">
        <v>2439</v>
      </c>
      <c r="E57" s="131">
        <v>3335888099</v>
      </c>
    </row>
    <row r="58" spans="1:5" ht="18" x14ac:dyDescent="0.25">
      <c r="A58" s="127" t="str">
        <f>VLOOKUP(B58,'[1]LISTADO ATM'!$A$2:$C$821,3,0)</f>
        <v>DISTRITO NACIONAL</v>
      </c>
      <c r="B58" s="127">
        <v>394</v>
      </c>
      <c r="C58" s="127" t="str">
        <f>VLOOKUP(B58,'[1]LISTADO ATM'!$A$2:$B$821,2,0)</f>
        <v xml:space="preserve">ATM Multicentro La Sirena Luperón </v>
      </c>
      <c r="D58" s="130" t="s">
        <v>2439</v>
      </c>
      <c r="E58" s="131">
        <v>3335888100</v>
      </c>
    </row>
    <row r="59" spans="1:5" ht="17.25" customHeight="1" x14ac:dyDescent="0.25">
      <c r="A59" s="127" t="str">
        <f>VLOOKUP(B59,'[1]LISTADO ATM'!$A$2:$C$821,3,0)</f>
        <v>NORTE</v>
      </c>
      <c r="B59" s="127">
        <v>304</v>
      </c>
      <c r="C59" s="127" t="str">
        <f>VLOOKUP(B59,'[1]LISTADO ATM'!$A$2:$B$821,2,0)</f>
        <v xml:space="preserve">ATM Multicentro La Sirena Estrella Sadhala </v>
      </c>
      <c r="D59" s="130" t="s">
        <v>2439</v>
      </c>
      <c r="E59" s="129">
        <v>3335888015</v>
      </c>
    </row>
    <row r="60" spans="1:5" ht="17.25" customHeight="1" x14ac:dyDescent="0.25">
      <c r="A60" s="127" t="str">
        <f>VLOOKUP(B60,'[1]LISTADO ATM'!$A$2:$C$821,3,0)</f>
        <v>DISTRITO NACIONAL</v>
      </c>
      <c r="B60" s="127">
        <v>416</v>
      </c>
      <c r="C60" s="127" t="str">
        <f>VLOOKUP(B60,'[1]LISTADO ATM'!$A$2:$B$821,2,0)</f>
        <v xml:space="preserve">ATM Autobanco San Martín II </v>
      </c>
      <c r="D60" s="130" t="s">
        <v>2439</v>
      </c>
      <c r="E60" s="131">
        <v>3335888108</v>
      </c>
    </row>
    <row r="61" spans="1:5" ht="17.25" customHeight="1" x14ac:dyDescent="0.25">
      <c r="A61" s="127" t="str">
        <f>VLOOKUP(B61,'[1]LISTADO ATM'!$A$2:$C$821,3,0)</f>
        <v>NORTE</v>
      </c>
      <c r="B61" s="127">
        <v>119</v>
      </c>
      <c r="C61" s="127" t="str">
        <f>VLOOKUP(B61,'[1]LISTADO ATM'!$A$2:$B$821,2,0)</f>
        <v>ATM Oficina La Barranquita</v>
      </c>
      <c r="D61" s="130" t="s">
        <v>2439</v>
      </c>
      <c r="E61" s="131">
        <v>3335888109</v>
      </c>
    </row>
    <row r="62" spans="1:5" ht="17.25" customHeight="1" x14ac:dyDescent="0.25">
      <c r="A62" s="127" t="str">
        <f>VLOOKUP(B62,'[1]LISTADO ATM'!$A$2:$C$821,3,0)</f>
        <v>SUR</v>
      </c>
      <c r="B62" s="127">
        <v>45</v>
      </c>
      <c r="C62" s="127" t="str">
        <f>VLOOKUP(B62,'[1]LISTADO ATM'!$A$2:$B$821,2,0)</f>
        <v xml:space="preserve">ATM Oficina Tamayo </v>
      </c>
      <c r="D62" s="130" t="s">
        <v>2439</v>
      </c>
      <c r="E62" s="131">
        <v>3335888110</v>
      </c>
    </row>
    <row r="63" spans="1:5" ht="18" x14ac:dyDescent="0.25">
      <c r="A63" s="127" t="str">
        <f>VLOOKUP(B63,'[1]LISTADO ATM'!$A$2:$C$821,3,0)</f>
        <v>ESTE</v>
      </c>
      <c r="B63" s="127">
        <v>268</v>
      </c>
      <c r="C63" s="127" t="str">
        <f>VLOOKUP(B63,'[1]LISTADO ATM'!$A$2:$B$821,2,0)</f>
        <v xml:space="preserve">ATM Autobanco La Altagracia (Higuey) </v>
      </c>
      <c r="D63" s="130" t="s">
        <v>2439</v>
      </c>
      <c r="E63" s="131">
        <v>3335888111</v>
      </c>
    </row>
    <row r="64" spans="1:5" ht="18" x14ac:dyDescent="0.25">
      <c r="A64" s="127" t="str">
        <f>VLOOKUP(B64,'[1]LISTADO ATM'!$A$2:$C$821,3,0)</f>
        <v>NORTE</v>
      </c>
      <c r="B64" s="127">
        <v>88</v>
      </c>
      <c r="C64" s="127" t="str">
        <f>VLOOKUP(B64,'[1]LISTADO ATM'!$A$2:$B$821,2,0)</f>
        <v xml:space="preserve">ATM S/M La Fuente (Santiago) </v>
      </c>
      <c r="D64" s="130" t="s">
        <v>2439</v>
      </c>
      <c r="E64" s="131">
        <v>3335888131</v>
      </c>
    </row>
    <row r="65" spans="1:5" ht="18" x14ac:dyDescent="0.25">
      <c r="A65" s="127" t="str">
        <f>VLOOKUP(B65,'[1]LISTADO ATM'!$A$2:$C$821,3,0)</f>
        <v>NORTE</v>
      </c>
      <c r="B65" s="127">
        <v>837</v>
      </c>
      <c r="C65" s="127" t="str">
        <f>VLOOKUP(B65,'[1]LISTADO ATM'!$A$2:$B$821,2,0)</f>
        <v>ATM Estación Next Canabacoa</v>
      </c>
      <c r="D65" s="130" t="s">
        <v>2439</v>
      </c>
      <c r="E65" s="131">
        <v>3335888132</v>
      </c>
    </row>
    <row r="66" spans="1:5" ht="18" x14ac:dyDescent="0.25">
      <c r="A66" s="127" t="str">
        <f>VLOOKUP(B66,'[1]LISTADO ATM'!$A$2:$C$821,3,0)</f>
        <v>ESTE</v>
      </c>
      <c r="B66" s="127">
        <v>844</v>
      </c>
      <c r="C66" s="127" t="str">
        <f>VLOOKUP(B66,'[1]LISTADO ATM'!$A$2:$B$821,2,0)</f>
        <v xml:space="preserve">ATM San Juan Shopping Center (Bávaro) </v>
      </c>
      <c r="D66" s="130" t="s">
        <v>2439</v>
      </c>
      <c r="E66" s="131">
        <v>3335888149</v>
      </c>
    </row>
    <row r="67" spans="1:5" ht="18" x14ac:dyDescent="0.25">
      <c r="A67" s="127" t="str">
        <f>VLOOKUP(B67,'[1]LISTADO ATM'!$A$2:$C$821,3,0)</f>
        <v>SUR</v>
      </c>
      <c r="B67" s="127">
        <v>356</v>
      </c>
      <c r="C67" s="127" t="str">
        <f>VLOOKUP(B67,'[1]LISTADO ATM'!$A$2:$B$821,2,0)</f>
        <v xml:space="preserve">ATM Estación Sigma (San Cristóbal) </v>
      </c>
      <c r="D67" s="130" t="s">
        <v>2439</v>
      </c>
      <c r="E67" s="131">
        <v>3335888150</v>
      </c>
    </row>
    <row r="68" spans="1:5" ht="18" x14ac:dyDescent="0.25">
      <c r="A68" s="127" t="str">
        <f>VLOOKUP(B68,'[1]LISTADO ATM'!$A$2:$C$821,3,0)</f>
        <v>ESTE</v>
      </c>
      <c r="B68" s="127">
        <v>631</v>
      </c>
      <c r="C68" s="127" t="str">
        <f>VLOOKUP(B68,'[1]LISTADO ATM'!$A$2:$B$821,2,0)</f>
        <v xml:space="preserve">ATM ASOCODEQUI (San Pedro) </v>
      </c>
      <c r="D68" s="130" t="s">
        <v>2439</v>
      </c>
      <c r="E68" s="131">
        <v>3335888153</v>
      </c>
    </row>
    <row r="69" spans="1:5" ht="18" x14ac:dyDescent="0.25">
      <c r="A69" s="127" t="str">
        <f>VLOOKUP(B69,'[1]LISTADO ATM'!$A$2:$C$821,3,0)</f>
        <v>DISTRITO NACIONAL</v>
      </c>
      <c r="B69" s="127">
        <v>655</v>
      </c>
      <c r="C69" s="127" t="str">
        <f>VLOOKUP(B69,'[1]LISTADO ATM'!$A$2:$B$821,2,0)</f>
        <v>ATM Farmacia Sandra</v>
      </c>
      <c r="D69" s="130" t="s">
        <v>2439</v>
      </c>
      <c r="E69" s="131">
        <v>3335888155</v>
      </c>
    </row>
    <row r="70" spans="1:5" ht="18" x14ac:dyDescent="0.25">
      <c r="A70" s="127" t="str">
        <f>VLOOKUP(B70,'[1]LISTADO ATM'!$A$2:$C$821,3,0)</f>
        <v>SUR</v>
      </c>
      <c r="B70" s="127">
        <v>881</v>
      </c>
      <c r="C70" s="127" t="str">
        <f>VLOOKUP(B70,'[1]LISTADO ATM'!$A$2:$B$821,2,0)</f>
        <v xml:space="preserve">ATM UNP Yaguate (San Cristóbal) </v>
      </c>
      <c r="D70" s="130" t="s">
        <v>2439</v>
      </c>
      <c r="E70" s="131">
        <v>3335888156</v>
      </c>
    </row>
    <row r="71" spans="1:5" ht="18" x14ac:dyDescent="0.25">
      <c r="A71" s="127" t="str">
        <f>VLOOKUP(B71,'[1]LISTADO ATM'!$A$2:$C$821,3,0)</f>
        <v>ESTE</v>
      </c>
      <c r="B71" s="127">
        <v>121</v>
      </c>
      <c r="C71" s="127" t="str">
        <f>VLOOKUP(B71,'[1]LISTADO ATM'!$A$2:$B$821,2,0)</f>
        <v xml:space="preserve">ATM Oficina Bayaguana </v>
      </c>
      <c r="D71" s="130" t="s">
        <v>2439</v>
      </c>
      <c r="E71" s="131">
        <v>3335888157</v>
      </c>
    </row>
    <row r="72" spans="1:5" ht="18" x14ac:dyDescent="0.25">
      <c r="A72" s="127" t="str">
        <f>VLOOKUP(B72,'[1]LISTADO ATM'!$A$2:$C$821,3,0)</f>
        <v>SUR</v>
      </c>
      <c r="B72" s="127">
        <v>342</v>
      </c>
      <c r="C72" s="127" t="str">
        <f>VLOOKUP(B72,'[1]LISTADO ATM'!$A$2:$B$821,2,0)</f>
        <v>ATM Oficina Obras Públicas Azua</v>
      </c>
      <c r="D72" s="130" t="s">
        <v>2439</v>
      </c>
      <c r="E72" s="131">
        <v>3335888158</v>
      </c>
    </row>
    <row r="73" spans="1:5" ht="18" x14ac:dyDescent="0.25">
      <c r="A73" s="127" t="str">
        <f>VLOOKUP(B73,'[1]LISTADO ATM'!$A$2:$C$821,3,0)</f>
        <v>DISTRITO NACIONAL</v>
      </c>
      <c r="B73" s="127">
        <v>461</v>
      </c>
      <c r="C73" s="127" t="str">
        <f>VLOOKUP(B73,'[1]LISTADO ATM'!$A$2:$B$821,2,0)</f>
        <v xml:space="preserve">ATM Autobanco Sarasota I </v>
      </c>
      <c r="D73" s="130" t="s">
        <v>2439</v>
      </c>
      <c r="E73" s="131">
        <v>3335888159</v>
      </c>
    </row>
    <row r="74" spans="1:5" ht="18" x14ac:dyDescent="0.25">
      <c r="A74" s="127" t="str">
        <f>VLOOKUP(B74,'[1]LISTADO ATM'!$A$2:$C$821,3,0)</f>
        <v>DISTRITO NACIONAL</v>
      </c>
      <c r="B74" s="127">
        <v>813</v>
      </c>
      <c r="C74" s="127" t="str">
        <f>VLOOKUP(B74,'[1]LISTADO ATM'!$A$2:$B$821,2,0)</f>
        <v>ATM Oficina Occidental Mall</v>
      </c>
      <c r="D74" s="130" t="s">
        <v>2439</v>
      </c>
      <c r="E74" s="131">
        <v>3335888174</v>
      </c>
    </row>
    <row r="75" spans="1:5" ht="18" x14ac:dyDescent="0.25">
      <c r="A75" s="127" t="str">
        <f>VLOOKUP(B75,'[1]LISTADO ATM'!$A$2:$C$821,3,0)</f>
        <v>DISTRITO NACIONAL</v>
      </c>
      <c r="B75" s="127">
        <v>979</v>
      </c>
      <c r="C75" s="127" t="str">
        <f>VLOOKUP(B75,'[1]LISTADO ATM'!$A$2:$B$821,2,0)</f>
        <v xml:space="preserve">ATM Oficina Luperón I </v>
      </c>
      <c r="D75" s="130" t="s">
        <v>2439</v>
      </c>
      <c r="E75" s="131">
        <v>3335888177</v>
      </c>
    </row>
    <row r="76" spans="1:5" ht="18" x14ac:dyDescent="0.25">
      <c r="A76" s="127" t="str">
        <f>VLOOKUP(B76,'[1]LISTADO ATM'!$A$2:$C$821,3,0)</f>
        <v>DISTRITO NACIONAL</v>
      </c>
      <c r="B76" s="127">
        <v>486</v>
      </c>
      <c r="C76" s="127" t="str">
        <f>VLOOKUP(B76,'[1]LISTADO ATM'!$A$2:$B$821,2,0)</f>
        <v xml:space="preserve">ATM Olé La Caleta </v>
      </c>
      <c r="D76" s="130" t="s">
        <v>2439</v>
      </c>
      <c r="E76" s="131">
        <v>3335888190</v>
      </c>
    </row>
    <row r="77" spans="1:5" ht="18" x14ac:dyDescent="0.25">
      <c r="A77" s="127" t="str">
        <f>VLOOKUP(B77,'[1]LISTADO ATM'!$A$2:$C$821,3,0)</f>
        <v>DISTRITO NACIONAL</v>
      </c>
      <c r="B77" s="127">
        <v>958</v>
      </c>
      <c r="C77" s="127" t="str">
        <f>VLOOKUP(B77,'[1]LISTADO ATM'!$A$2:$B$821,2,0)</f>
        <v xml:space="preserve">ATM Olé Aut. San Isidro </v>
      </c>
      <c r="D77" s="130" t="s">
        <v>2439</v>
      </c>
      <c r="E77" s="131">
        <v>3335888191</v>
      </c>
    </row>
    <row r="78" spans="1:5" ht="18" x14ac:dyDescent="0.25">
      <c r="A78" s="127" t="str">
        <f>VLOOKUP(B78,'[1]LISTADO ATM'!$A$2:$C$821,3,0)</f>
        <v>SUR</v>
      </c>
      <c r="B78" s="127">
        <v>592</v>
      </c>
      <c r="C78" s="127" t="str">
        <f>VLOOKUP(B78,'[1]LISTADO ATM'!$A$2:$B$821,2,0)</f>
        <v xml:space="preserve">ATM Centro de Caja San Cristóbal I </v>
      </c>
      <c r="D78" s="130" t="s">
        <v>2439</v>
      </c>
      <c r="E78" s="131">
        <v>3335888192</v>
      </c>
    </row>
    <row r="79" spans="1:5" ht="18" x14ac:dyDescent="0.25">
      <c r="A79" s="127" t="str">
        <f>VLOOKUP(B79,'[1]LISTADO ATM'!$A$2:$C$821,3,0)</f>
        <v>DISTRITO NACIONAL</v>
      </c>
      <c r="B79" s="127">
        <v>868</v>
      </c>
      <c r="C79" s="127" t="str">
        <f>VLOOKUP(B79,'[1]LISTADO ATM'!$A$2:$B$821,2,0)</f>
        <v xml:space="preserve">ATM Casino Diamante </v>
      </c>
      <c r="D79" s="130" t="s">
        <v>2439</v>
      </c>
      <c r="E79" s="131">
        <v>3335888193</v>
      </c>
    </row>
    <row r="80" spans="1:5" ht="18" x14ac:dyDescent="0.25">
      <c r="A80" s="127" t="str">
        <f>VLOOKUP(B80,'[1]LISTADO ATM'!$A$2:$C$821,3,0)</f>
        <v>DISTRITO NACIONAL</v>
      </c>
      <c r="B80" s="127">
        <v>967</v>
      </c>
      <c r="C80" s="127" t="str">
        <f>VLOOKUP(B80,'[1]LISTADO ATM'!$A$2:$B$821,2,0)</f>
        <v xml:space="preserve">ATM UNP Hiper Olé Autopista Duarte </v>
      </c>
      <c r="D80" s="130" t="s">
        <v>2439</v>
      </c>
      <c r="E80" s="131">
        <v>3335888195</v>
      </c>
    </row>
    <row r="81" spans="1:5" ht="18" x14ac:dyDescent="0.25">
      <c r="A81" s="127" t="str">
        <f>VLOOKUP(B81,'[1]LISTADO ATM'!$A$2:$C$821,3,0)</f>
        <v>DISTRITO NACIONAL</v>
      </c>
      <c r="B81" s="127">
        <v>85</v>
      </c>
      <c r="C81" s="127" t="str">
        <f>VLOOKUP(B81,'[1]LISTADO ATM'!$A$2:$B$821,2,0)</f>
        <v xml:space="preserve">ATM Oficina San Isidro (Fuerza Aérea) </v>
      </c>
      <c r="D81" s="130" t="s">
        <v>2439</v>
      </c>
      <c r="E81" s="131">
        <v>3335888196</v>
      </c>
    </row>
    <row r="82" spans="1:5" ht="18" x14ac:dyDescent="0.25">
      <c r="A82" s="127" t="str">
        <f>VLOOKUP(B82,'[1]LISTADO ATM'!$A$2:$C$821,3,0)</f>
        <v>NORTE</v>
      </c>
      <c r="B82" s="127">
        <v>728</v>
      </c>
      <c r="C82" s="127" t="str">
        <f>VLOOKUP(B82,'[1]LISTADO ATM'!$A$2:$B$821,2,0)</f>
        <v xml:space="preserve">ATM UNP La Vega Oficina Regional Norcentral </v>
      </c>
      <c r="D82" s="130" t="s">
        <v>2439</v>
      </c>
      <c r="E82" s="131">
        <v>3335888197</v>
      </c>
    </row>
    <row r="83" spans="1:5" ht="18" x14ac:dyDescent="0.25">
      <c r="A83" s="127" t="str">
        <f>VLOOKUP(B83,'[1]LISTADO ATM'!$A$2:$C$821,3,0)</f>
        <v>NORTE</v>
      </c>
      <c r="B83" s="127">
        <v>732</v>
      </c>
      <c r="C83" s="127" t="str">
        <f>VLOOKUP(B83,'[1]LISTADO ATM'!$A$2:$B$821,2,0)</f>
        <v xml:space="preserve">ATM Molino del Valle (Santiago) </v>
      </c>
      <c r="D83" s="130" t="s">
        <v>2439</v>
      </c>
      <c r="E83" s="131">
        <v>3335888200</v>
      </c>
    </row>
    <row r="84" spans="1:5" ht="18" x14ac:dyDescent="0.25">
      <c r="A84" s="127" t="str">
        <f>VLOOKUP(B84,'[1]LISTADO ATM'!$A$2:$C$821,3,0)</f>
        <v>NORTE</v>
      </c>
      <c r="B84" s="127">
        <v>633</v>
      </c>
      <c r="C84" s="127" t="str">
        <f>VLOOKUP(B84,'[1]LISTADO ATM'!$A$2:$B$821,2,0)</f>
        <v xml:space="preserve">ATM Autobanco Las Colinas </v>
      </c>
      <c r="D84" s="130" t="s">
        <v>2439</v>
      </c>
      <c r="E84" s="131">
        <v>3335888201</v>
      </c>
    </row>
    <row r="85" spans="1:5" ht="18" x14ac:dyDescent="0.25">
      <c r="A85" s="127" t="str">
        <f>VLOOKUP(B85,'[1]LISTADO ATM'!$A$2:$C$821,3,0)</f>
        <v>DISTRITO NACIONAL</v>
      </c>
      <c r="B85" s="127">
        <v>325</v>
      </c>
      <c r="C85" s="127" t="str">
        <f>VLOOKUP(B85,'[1]LISTADO ATM'!$A$2:$B$821,2,0)</f>
        <v>ATM Casa Edwin</v>
      </c>
      <c r="D85" s="130" t="s">
        <v>2439</v>
      </c>
      <c r="E85" s="131">
        <v>3335888202</v>
      </c>
    </row>
    <row r="86" spans="1:5" ht="18" x14ac:dyDescent="0.25">
      <c r="A86" s="127" t="str">
        <f>VLOOKUP(B86,'[1]LISTADO ATM'!$A$2:$C$821,3,0)</f>
        <v>NORTE</v>
      </c>
      <c r="B86" s="127">
        <v>8</v>
      </c>
      <c r="C86" s="127" t="str">
        <f>VLOOKUP(B86,'[1]LISTADO ATM'!$A$2:$B$821,2,0)</f>
        <v>ATM Autoservicio Yaque</v>
      </c>
      <c r="D86" s="130" t="s">
        <v>2439</v>
      </c>
      <c r="E86" s="131">
        <v>3335888203</v>
      </c>
    </row>
    <row r="87" spans="1:5" ht="18" x14ac:dyDescent="0.25">
      <c r="A87" s="127" t="str">
        <f>VLOOKUP(B87,'[1]LISTADO ATM'!$A$2:$C$821,3,0)</f>
        <v>NORTE</v>
      </c>
      <c r="B87" s="127">
        <v>774</v>
      </c>
      <c r="C87" s="127" t="str">
        <f>VLOOKUP(B87,'[1]LISTADO ATM'!$A$2:$B$821,2,0)</f>
        <v xml:space="preserve">ATM Oficina Montecristi </v>
      </c>
      <c r="D87" s="130" t="s">
        <v>2439</v>
      </c>
      <c r="E87" s="131">
        <v>3335888209</v>
      </c>
    </row>
    <row r="88" spans="1:5" ht="18" x14ac:dyDescent="0.25">
      <c r="A88" s="127" t="str">
        <f>VLOOKUP(B88,'[1]LISTADO ATM'!$A$2:$C$821,3,0)</f>
        <v>DISTRITO NACIONAL</v>
      </c>
      <c r="B88" s="127">
        <v>884</v>
      </c>
      <c r="C88" s="127" t="str">
        <f>VLOOKUP(B88,'[1]LISTADO ATM'!$A$2:$B$821,2,0)</f>
        <v xml:space="preserve">ATM UNP Olé Sabana Perdida </v>
      </c>
      <c r="D88" s="130" t="s">
        <v>2439</v>
      </c>
      <c r="E88" s="131">
        <v>3335888211</v>
      </c>
    </row>
    <row r="89" spans="1:5" ht="18" x14ac:dyDescent="0.25">
      <c r="A89" s="127"/>
      <c r="B89" s="127"/>
      <c r="C89" s="161"/>
      <c r="D89" s="162"/>
      <c r="E89" s="131"/>
    </row>
    <row r="90" spans="1:5" ht="18" x14ac:dyDescent="0.25">
      <c r="A90" s="127"/>
      <c r="B90" s="127"/>
      <c r="C90" s="161"/>
      <c r="D90" s="162"/>
      <c r="E90" s="131"/>
    </row>
    <row r="91" spans="1:5" ht="18" x14ac:dyDescent="0.25">
      <c r="A91" s="127"/>
      <c r="B91" s="127"/>
      <c r="C91" s="161"/>
      <c r="D91" s="162"/>
      <c r="E91" s="131"/>
    </row>
    <row r="92" spans="1:5" ht="18.75" thickBot="1" x14ac:dyDescent="0.3">
      <c r="A92" s="119"/>
      <c r="B92" s="139">
        <f>COUNT(B19:B88)</f>
        <v>70</v>
      </c>
      <c r="C92" s="108"/>
      <c r="D92" s="108"/>
      <c r="E92" s="108"/>
    </row>
    <row r="93" spans="1:5" ht="15.75" thickBot="1" x14ac:dyDescent="0.3">
      <c r="B93" s="102"/>
      <c r="E93" s="102"/>
    </row>
    <row r="94" spans="1:5" ht="18.75" thickBot="1" x14ac:dyDescent="0.3">
      <c r="A94" s="175" t="s">
        <v>2554</v>
      </c>
      <c r="B94" s="176"/>
      <c r="C94" s="176"/>
      <c r="D94" s="176"/>
      <c r="E94" s="177"/>
    </row>
    <row r="95" spans="1:5" ht="18" x14ac:dyDescent="0.25">
      <c r="A95" s="99" t="s">
        <v>15</v>
      </c>
      <c r="B95" s="99" t="s">
        <v>2416</v>
      </c>
      <c r="C95" s="99" t="s">
        <v>46</v>
      </c>
      <c r="D95" s="99" t="s">
        <v>2419</v>
      </c>
      <c r="E95" s="99" t="s">
        <v>2417</v>
      </c>
    </row>
    <row r="96" spans="1:5" ht="18" x14ac:dyDescent="0.25">
      <c r="A96" s="97" t="str">
        <f>VLOOKUP(B96,'[1]LISTADO ATM'!$A$2:$C$821,3,0)</f>
        <v>DISTRITO NACIONAL</v>
      </c>
      <c r="B96" s="127">
        <v>563</v>
      </c>
      <c r="C96" s="129" t="str">
        <f>VLOOKUP(B96,'[1]LISTADO ATM'!$A$2:$B$821,2,0)</f>
        <v xml:space="preserve">ATM Base Aérea San Isidro </v>
      </c>
      <c r="D96" s="127" t="s">
        <v>2501</v>
      </c>
      <c r="E96" s="131">
        <v>3335887230</v>
      </c>
    </row>
    <row r="97" spans="1:5" ht="18" x14ac:dyDescent="0.25">
      <c r="A97" s="97" t="str">
        <f>VLOOKUP(B97,'[1]LISTADO ATM'!$A$2:$C$821,3,0)</f>
        <v>ESTE</v>
      </c>
      <c r="B97" s="127">
        <v>613</v>
      </c>
      <c r="C97" s="129" t="str">
        <f>VLOOKUP(B97,'[1]LISTADO ATM'!$A$2:$B$821,2,0)</f>
        <v xml:space="preserve">ATM Almacenes Zaglul (La Altagracia) </v>
      </c>
      <c r="D97" s="127" t="s">
        <v>2501</v>
      </c>
      <c r="E97" s="131">
        <v>3335887924</v>
      </c>
    </row>
    <row r="98" spans="1:5" ht="18" x14ac:dyDescent="0.25">
      <c r="A98" s="97" t="str">
        <f>VLOOKUP(B98,'[1]LISTADO ATM'!$A$2:$C$821,3,0)</f>
        <v>DISTRITO NACIONAL</v>
      </c>
      <c r="B98" s="127">
        <v>911</v>
      </c>
      <c r="C98" s="129" t="str">
        <f>VLOOKUP(B98,'[1]LISTADO ATM'!$A$2:$B$821,2,0)</f>
        <v xml:space="preserve">ATM Oficina Venezuela II </v>
      </c>
      <c r="D98" s="127" t="s">
        <v>2501</v>
      </c>
      <c r="E98" s="131">
        <v>3335887998</v>
      </c>
    </row>
    <row r="99" spans="1:5" ht="18" x14ac:dyDescent="0.25">
      <c r="A99" s="97" t="str">
        <f>VLOOKUP(B99,'[1]LISTADO ATM'!$A$2:$C$821,3,0)</f>
        <v>DISTRITO NACIONAL</v>
      </c>
      <c r="B99" s="127">
        <v>160</v>
      </c>
      <c r="C99" s="129" t="str">
        <f>VLOOKUP(B99,'[1]LISTADO ATM'!$A$2:$B$821,2,0)</f>
        <v xml:space="preserve">ATM Oficina Herrera </v>
      </c>
      <c r="D99" s="127" t="s">
        <v>2501</v>
      </c>
      <c r="E99" s="131">
        <v>3335888003</v>
      </c>
    </row>
    <row r="100" spans="1:5" ht="18" x14ac:dyDescent="0.25">
      <c r="A100" s="97" t="str">
        <f>VLOOKUP(B100,'[1]LISTADO ATM'!$A$2:$C$821,3,0)</f>
        <v>DISTRITO NACIONAL</v>
      </c>
      <c r="B100" s="127">
        <v>60</v>
      </c>
      <c r="C100" s="129" t="str">
        <f>VLOOKUP(B100,'[1]LISTADO ATM'!$A$2:$B$821,2,0)</f>
        <v xml:space="preserve">ATM Autobanco 27 de Febrero </v>
      </c>
      <c r="D100" s="127" t="s">
        <v>2501</v>
      </c>
      <c r="E100" s="131">
        <v>3335888001</v>
      </c>
    </row>
    <row r="101" spans="1:5" ht="18" x14ac:dyDescent="0.25">
      <c r="A101" s="97" t="str">
        <f>VLOOKUP(B101,'[1]LISTADO ATM'!$A$2:$C$821,3,0)</f>
        <v>DISTRITO NACIONAL</v>
      </c>
      <c r="B101" s="127">
        <v>224</v>
      </c>
      <c r="C101" s="129" t="str">
        <f>VLOOKUP(B101,'[1]LISTADO ATM'!$A$2:$B$821,2,0)</f>
        <v xml:space="preserve">ATM S/M Nacional El Millón (Núñez de Cáceres) </v>
      </c>
      <c r="D101" s="127" t="s">
        <v>2501</v>
      </c>
      <c r="E101" s="131">
        <v>3335888051</v>
      </c>
    </row>
    <row r="102" spans="1:5" ht="18" x14ac:dyDescent="0.25">
      <c r="A102" s="97" t="str">
        <f>VLOOKUP(B102,'[1]LISTADO ATM'!$A$2:$C$821,3,0)</f>
        <v>DISTRITO NACIONAL</v>
      </c>
      <c r="B102" s="127">
        <v>267</v>
      </c>
      <c r="C102" s="129" t="str">
        <f>VLOOKUP(B102,'[1]LISTADO ATM'!$A$2:$B$821,2,0)</f>
        <v xml:space="preserve">ATM Centro de Caja México </v>
      </c>
      <c r="D102" s="127" t="s">
        <v>2501</v>
      </c>
      <c r="E102" s="131">
        <v>3335888059</v>
      </c>
    </row>
    <row r="103" spans="1:5" ht="18" customHeight="1" x14ac:dyDescent="0.25">
      <c r="A103" s="97" t="str">
        <f>VLOOKUP(B103,'[1]LISTADO ATM'!$A$2:$C$821,3,0)</f>
        <v>SUR</v>
      </c>
      <c r="B103" s="127">
        <v>537</v>
      </c>
      <c r="C103" s="129" t="str">
        <f>VLOOKUP(B103,'[1]LISTADO ATM'!$A$2:$B$821,2,0)</f>
        <v xml:space="preserve">ATM Estación Texaco Enriquillo (Barahona) </v>
      </c>
      <c r="D103" s="127" t="s">
        <v>2501</v>
      </c>
      <c r="E103" s="131">
        <v>3335888073</v>
      </c>
    </row>
    <row r="104" spans="1:5" ht="18" x14ac:dyDescent="0.25">
      <c r="A104" s="97" t="str">
        <f>VLOOKUP(B104,'[1]LISTADO ATM'!$A$2:$C$821,3,0)</f>
        <v>DISTRITO NACIONAL</v>
      </c>
      <c r="B104" s="127">
        <v>577</v>
      </c>
      <c r="C104" s="129" t="str">
        <f>VLOOKUP(B104,'[1]LISTADO ATM'!$A$2:$B$821,2,0)</f>
        <v xml:space="preserve">ATM Olé Ave. Duarte </v>
      </c>
      <c r="D104" s="127" t="s">
        <v>2501</v>
      </c>
      <c r="E104" s="131">
        <v>3335888129</v>
      </c>
    </row>
    <row r="105" spans="1:5" ht="18" x14ac:dyDescent="0.25">
      <c r="A105" s="97" t="str">
        <f>VLOOKUP(B105,'[1]LISTADO ATM'!$A$2:$C$821,3,0)</f>
        <v>SUR</v>
      </c>
      <c r="B105" s="127">
        <v>766</v>
      </c>
      <c r="C105" s="129" t="str">
        <f>VLOOKUP(B105,'[1]LISTADO ATM'!$A$2:$B$821,2,0)</f>
        <v xml:space="preserve">ATM Oficina Azua II </v>
      </c>
      <c r="D105" s="127" t="s">
        <v>2501</v>
      </c>
      <c r="E105" s="131">
        <v>3335888130</v>
      </c>
    </row>
    <row r="106" spans="1:5" ht="18" x14ac:dyDescent="0.25">
      <c r="A106" s="97" t="str">
        <f>VLOOKUP(B106,'[1]LISTADO ATM'!$A$2:$C$821,3,0)</f>
        <v>DISTRITO NACIONAL</v>
      </c>
      <c r="B106" s="127">
        <v>408</v>
      </c>
      <c r="C106" s="129" t="str">
        <f>VLOOKUP(B106,'[1]LISTADO ATM'!$A$2:$B$821,2,0)</f>
        <v xml:space="preserve">ATM Autobanco Las Palmas de Herrera </v>
      </c>
      <c r="D106" s="127" t="s">
        <v>2501</v>
      </c>
      <c r="E106" s="131">
        <v>3335888151</v>
      </c>
    </row>
    <row r="107" spans="1:5" ht="18" x14ac:dyDescent="0.25">
      <c r="A107" s="97" t="str">
        <f>VLOOKUP(B107,'[1]LISTADO ATM'!$A$2:$C$821,3,0)</f>
        <v>DISTRITO NACIONAL</v>
      </c>
      <c r="B107" s="127">
        <v>415</v>
      </c>
      <c r="C107" s="129" t="str">
        <f>VLOOKUP(B107,'[1]LISTADO ATM'!$A$2:$B$821,2,0)</f>
        <v xml:space="preserve">ATM Autobanco San Martín I </v>
      </c>
      <c r="D107" s="127" t="s">
        <v>2501</v>
      </c>
      <c r="E107" s="131">
        <v>3335888152</v>
      </c>
    </row>
    <row r="108" spans="1:5" ht="18" x14ac:dyDescent="0.25">
      <c r="A108" s="97" t="str">
        <f>VLOOKUP(B108,'[1]LISTADO ATM'!$A$2:$C$821,3,0)</f>
        <v>NORTE</v>
      </c>
      <c r="B108" s="127">
        <v>649</v>
      </c>
      <c r="C108" s="129" t="str">
        <f>VLOOKUP(B108,'[1]LISTADO ATM'!$A$2:$B$821,2,0)</f>
        <v xml:space="preserve">ATM Oficina Galería 56 (San Francisco de Macorís) </v>
      </c>
      <c r="D108" s="127" t="s">
        <v>2501</v>
      </c>
      <c r="E108" s="131">
        <v>3335888154</v>
      </c>
    </row>
    <row r="109" spans="1:5" ht="18" x14ac:dyDescent="0.25">
      <c r="A109" s="97" t="str">
        <f>VLOOKUP(B109,'[1]LISTADO ATM'!$A$2:$C$821,3,0)</f>
        <v>NORTE</v>
      </c>
      <c r="B109" s="127">
        <v>888</v>
      </c>
      <c r="C109" s="129" t="str">
        <f>VLOOKUP(B109,'[1]LISTADO ATM'!$A$2:$B$821,2,0)</f>
        <v>ATM Oficina galeria 56 II (SFM)</v>
      </c>
      <c r="D109" s="127" t="s">
        <v>2501</v>
      </c>
      <c r="E109" s="131">
        <v>3335888186</v>
      </c>
    </row>
    <row r="110" spans="1:5" ht="18" x14ac:dyDescent="0.25">
      <c r="A110" s="97" t="str">
        <f>VLOOKUP(B110,'[1]LISTADO ATM'!$A$2:$C$821,3,0)</f>
        <v>DISTRITO NACIONAL</v>
      </c>
      <c r="B110" s="127">
        <v>438</v>
      </c>
      <c r="C110" s="129" t="str">
        <f>VLOOKUP(B110,'[1]LISTADO ATM'!$A$2:$B$821,2,0)</f>
        <v xml:space="preserve">ATM Autobanco Torre IV </v>
      </c>
      <c r="D110" s="127" t="s">
        <v>2501</v>
      </c>
      <c r="E110" s="131">
        <v>3335888188</v>
      </c>
    </row>
    <row r="111" spans="1:5" ht="18" x14ac:dyDescent="0.25">
      <c r="A111" s="97" t="str">
        <f>VLOOKUP(B111,'[1]LISTADO ATM'!$A$2:$C$821,3,0)</f>
        <v>DISTRITO NACIONAL</v>
      </c>
      <c r="B111" s="127">
        <v>572</v>
      </c>
      <c r="C111" s="129" t="str">
        <f>VLOOKUP(B111,'[1]LISTADO ATM'!$A$2:$B$821,2,0)</f>
        <v xml:space="preserve">ATM Olé Ovando </v>
      </c>
      <c r="D111" s="127" t="s">
        <v>2501</v>
      </c>
      <c r="E111" s="131">
        <v>3335888194</v>
      </c>
    </row>
    <row r="112" spans="1:5" ht="18" x14ac:dyDescent="0.25">
      <c r="A112" s="97" t="str">
        <f>VLOOKUP(B112,'[1]LISTADO ATM'!$A$2:$C$821,3,0)</f>
        <v>SUR</v>
      </c>
      <c r="B112" s="127">
        <v>765</v>
      </c>
      <c r="C112" s="129" t="str">
        <f>VLOOKUP(B112,'[1]LISTADO ATM'!$A$2:$B$821,2,0)</f>
        <v xml:space="preserve">ATM Oficina Azua I </v>
      </c>
      <c r="D112" s="127" t="s">
        <v>2501</v>
      </c>
      <c r="E112" s="131">
        <v>3335888210</v>
      </c>
    </row>
    <row r="113" spans="1:7" ht="18" x14ac:dyDescent="0.25">
      <c r="A113" s="97" t="str">
        <f>VLOOKUP(B113,'[1]LISTADO ATM'!$A$2:$C$821,3,0)</f>
        <v>DISTRITO NACIONAL</v>
      </c>
      <c r="B113" s="127">
        <v>957</v>
      </c>
      <c r="C113" s="129" t="str">
        <f>VLOOKUP(B113,'[1]LISTADO ATM'!$A$2:$B$821,2,0)</f>
        <v xml:space="preserve">ATM Oficina Venezuela </v>
      </c>
      <c r="D113" s="127" t="s">
        <v>2501</v>
      </c>
      <c r="E113" s="131">
        <v>3335888212</v>
      </c>
      <c r="G113" s="96">
        <f>COUNT(B96)</f>
        <v>1</v>
      </c>
    </row>
    <row r="114" spans="1:7" ht="18" x14ac:dyDescent="0.25">
      <c r="A114" s="97" t="str">
        <f>VLOOKUP(B114,'[1]LISTADO ATM'!$A$2:$C$821,3,0)</f>
        <v>SUR</v>
      </c>
      <c r="B114" s="127">
        <v>995</v>
      </c>
      <c r="C114" s="129" t="str">
        <f>VLOOKUP(B114,'[1]LISTADO ATM'!$A$2:$B$821,2,0)</f>
        <v xml:space="preserve">ATM Oficina San Cristobal III (Lobby) </v>
      </c>
      <c r="D114" s="127" t="s">
        <v>2501</v>
      </c>
      <c r="E114" s="131">
        <v>3335888213</v>
      </c>
    </row>
    <row r="115" spans="1:7" ht="18" x14ac:dyDescent="0.25">
      <c r="A115" s="97" t="str">
        <f>VLOOKUP(B115,'[1]LISTADO ATM'!$A$2:$C$821,3,0)</f>
        <v>ESTE</v>
      </c>
      <c r="B115" s="127">
        <v>366</v>
      </c>
      <c r="C115" s="129" t="str">
        <f>VLOOKUP(B115,'[1]LISTADO ATM'!$A$2:$B$821,2,0)</f>
        <v>ATM Oficina Boulevard (Higuey) II</v>
      </c>
      <c r="D115" s="127" t="s">
        <v>2501</v>
      </c>
      <c r="E115" s="131">
        <v>3335888214</v>
      </c>
    </row>
    <row r="116" spans="1:7" ht="18" x14ac:dyDescent="0.25">
      <c r="A116" s="97" t="str">
        <f>VLOOKUP(B116,'[1]LISTADO ATM'!$A$2:$C$821,3,0)</f>
        <v>NORTE</v>
      </c>
      <c r="B116" s="127">
        <v>411</v>
      </c>
      <c r="C116" s="129" t="str">
        <f>VLOOKUP(B116,'[1]LISTADO ATM'!$A$2:$B$821,2,0)</f>
        <v xml:space="preserve">ATM UNP Piedra Blanca </v>
      </c>
      <c r="D116" s="127" t="s">
        <v>2501</v>
      </c>
      <c r="E116" s="131">
        <v>3335888215</v>
      </c>
    </row>
    <row r="117" spans="1:7" ht="18.75" thickBot="1" x14ac:dyDescent="0.3">
      <c r="A117" s="119" t="s">
        <v>2477</v>
      </c>
      <c r="B117" s="139">
        <f>COUNT(B96:B116)</f>
        <v>21</v>
      </c>
      <c r="C117" s="108"/>
      <c r="D117" s="159"/>
      <c r="E117" s="159"/>
    </row>
    <row r="118" spans="1:7" ht="15.75" thickBot="1" x14ac:dyDescent="0.3">
      <c r="B118" s="102"/>
      <c r="E118" s="102"/>
    </row>
    <row r="119" spans="1:7" ht="18" x14ac:dyDescent="0.25">
      <c r="A119" s="178" t="s">
        <v>2480</v>
      </c>
      <c r="B119" s="179"/>
      <c r="C119" s="179"/>
      <c r="D119" s="179"/>
      <c r="E119" s="180"/>
    </row>
    <row r="120" spans="1:7" ht="18" x14ac:dyDescent="0.25">
      <c r="A120" s="99" t="s">
        <v>15</v>
      </c>
      <c r="B120" s="99" t="s">
        <v>2416</v>
      </c>
      <c r="C120" s="101" t="s">
        <v>46</v>
      </c>
      <c r="D120" s="132" t="s">
        <v>2419</v>
      </c>
      <c r="E120" s="144" t="s">
        <v>2417</v>
      </c>
    </row>
    <row r="121" spans="1:7" ht="18" x14ac:dyDescent="0.25">
      <c r="A121" s="97" t="str">
        <f>VLOOKUP(B121,'[1]LISTADO ATM'!$A$2:$C$821,3,0)</f>
        <v>DISTRITO NACIONAL</v>
      </c>
      <c r="B121" s="127">
        <v>231</v>
      </c>
      <c r="C121" s="129" t="str">
        <f>VLOOKUP(B121,'[1]LISTADO ATM'!$A$2:$B$821,2,0)</f>
        <v xml:space="preserve">ATM Oficina Zona Oriental </v>
      </c>
      <c r="D121" s="125" t="s">
        <v>2576</v>
      </c>
      <c r="E121" s="129">
        <v>3335887723</v>
      </c>
    </row>
    <row r="122" spans="1:7" ht="18" x14ac:dyDescent="0.25">
      <c r="A122" s="97" t="str">
        <f>VLOOKUP(B122,'[1]LISTADO ATM'!$A$2:$C$821,3,0)</f>
        <v>ESTE</v>
      </c>
      <c r="B122" s="127">
        <v>429</v>
      </c>
      <c r="C122" s="129" t="str">
        <f>VLOOKUP(B122,'[1]LISTADO ATM'!$A$2:$B$821,2,0)</f>
        <v xml:space="preserve">ATM Oficina Jumbo La Romana </v>
      </c>
      <c r="D122" s="125" t="s">
        <v>2576</v>
      </c>
      <c r="E122" s="129">
        <v>3335888014</v>
      </c>
    </row>
    <row r="123" spans="1:7" ht="18" x14ac:dyDescent="0.25">
      <c r="A123" s="97" t="str">
        <f>VLOOKUP(B123,'[1]LISTADO ATM'!$A$2:$C$821,3,0)</f>
        <v>NORTE</v>
      </c>
      <c r="B123" s="127">
        <v>307</v>
      </c>
      <c r="C123" s="129" t="str">
        <f>VLOOKUP(B123,'[1]LISTADO ATM'!$A$2:$B$821,2,0)</f>
        <v>ATM Oficina Nagua II</v>
      </c>
      <c r="D123" s="125" t="s">
        <v>2576</v>
      </c>
      <c r="E123" s="129">
        <v>3335888024</v>
      </c>
    </row>
    <row r="124" spans="1:7" ht="18" x14ac:dyDescent="0.25">
      <c r="A124" s="97" t="str">
        <f>VLOOKUP(B124,'[1]LISTADO ATM'!$A$2:$C$821,3,0)</f>
        <v>DISTRITO NACIONAL</v>
      </c>
      <c r="B124" s="127">
        <v>793</v>
      </c>
      <c r="C124" s="129" t="str">
        <f>VLOOKUP(B124,'[1]LISTADO ATM'!$A$2:$B$821,2,0)</f>
        <v xml:space="preserve">ATM Centro de Caja Agora Mall </v>
      </c>
      <c r="D124" s="125" t="s">
        <v>2576</v>
      </c>
      <c r="E124" s="129">
        <v>3335887383</v>
      </c>
    </row>
    <row r="125" spans="1:7" ht="18" x14ac:dyDescent="0.25">
      <c r="A125" s="97" t="str">
        <f>VLOOKUP(B125,'[1]LISTADO ATM'!$A$2:$C$821,3,0)</f>
        <v>SUR</v>
      </c>
      <c r="B125" s="127">
        <v>44</v>
      </c>
      <c r="C125" s="129" t="str">
        <f>VLOOKUP(B125,'[1]LISTADO ATM'!$A$2:$B$821,2,0)</f>
        <v xml:space="preserve">ATM Oficina Pedernales </v>
      </c>
      <c r="D125" s="125" t="s">
        <v>2576</v>
      </c>
      <c r="E125" s="129">
        <v>3335887727</v>
      </c>
    </row>
    <row r="126" spans="1:7" ht="18" x14ac:dyDescent="0.25">
      <c r="A126" s="97" t="str">
        <f>VLOOKUP(B126,'[1]LISTADO ATM'!$A$2:$C$821,3,0)</f>
        <v>NORTE</v>
      </c>
      <c r="B126" s="127">
        <v>291</v>
      </c>
      <c r="C126" s="129" t="str">
        <f>VLOOKUP(B126,'[1]LISTADO ATM'!$A$2:$B$821,2,0)</f>
        <v xml:space="preserve">ATM S/M Jumbo Las Colinas </v>
      </c>
      <c r="D126" s="125" t="s">
        <v>2576</v>
      </c>
      <c r="E126" s="129">
        <v>3335888136</v>
      </c>
    </row>
    <row r="127" spans="1:7" ht="18" x14ac:dyDescent="0.25">
      <c r="A127" s="97" t="str">
        <f>VLOOKUP(B127,'[1]LISTADO ATM'!$A$2:$C$821,3,0)</f>
        <v>NORTE</v>
      </c>
      <c r="B127" s="127">
        <v>654</v>
      </c>
      <c r="C127" s="129" t="str">
        <f>VLOOKUP(B127,'[1]LISTADO ATM'!$A$2:$B$821,2,0)</f>
        <v>ATM Autoservicio S/M Jumbo Puerto Plata</v>
      </c>
      <c r="D127" s="125" t="s">
        <v>2576</v>
      </c>
      <c r="E127" s="129">
        <v>3335888206</v>
      </c>
    </row>
    <row r="128" spans="1:7" ht="18" x14ac:dyDescent="0.25">
      <c r="A128" s="97" t="str">
        <f>VLOOKUP(B128,'[1]LISTADO ATM'!$A$2:$C$821,3,0)</f>
        <v>NORTE</v>
      </c>
      <c r="B128" s="127">
        <v>431</v>
      </c>
      <c r="C128" s="129" t="str">
        <f>VLOOKUP(B128,'[1]LISTADO ATM'!$A$2:$B$821,2,0)</f>
        <v xml:space="preserve">ATM Autoservicio Sol (Santiago) </v>
      </c>
      <c r="D128" s="125" t="s">
        <v>2576</v>
      </c>
      <c r="E128" s="129">
        <v>3335888207</v>
      </c>
    </row>
    <row r="129" spans="1:5" ht="18" x14ac:dyDescent="0.25">
      <c r="A129" s="97" t="str">
        <f>VLOOKUP(B129,'[1]LISTADO ATM'!$A$2:$C$821,3,0)</f>
        <v>ESTE</v>
      </c>
      <c r="B129" s="127">
        <v>385</v>
      </c>
      <c r="C129" s="129" t="str">
        <f>VLOOKUP(B129,'[1]LISTADO ATM'!$A$2:$B$821,2,0)</f>
        <v xml:space="preserve">ATM Plaza Verón I </v>
      </c>
      <c r="D129" s="125" t="s">
        <v>2571</v>
      </c>
      <c r="E129" s="129">
        <v>3335888020</v>
      </c>
    </row>
    <row r="130" spans="1:5" ht="18" x14ac:dyDescent="0.25">
      <c r="A130" s="97" t="str">
        <f>VLOOKUP(B130,'[1]LISTADO ATM'!$A$2:$C$821,3,0)</f>
        <v>DISTRITO NACIONAL</v>
      </c>
      <c r="B130" s="127">
        <v>194</v>
      </c>
      <c r="C130" s="129" t="str">
        <f>VLOOKUP(B130,'[1]LISTADO ATM'!$A$2:$B$821,2,0)</f>
        <v xml:space="preserve">ATM UNP Pantoja </v>
      </c>
      <c r="D130" s="125" t="s">
        <v>2571</v>
      </c>
      <c r="E130" s="129">
        <v>3335888040</v>
      </c>
    </row>
    <row r="131" spans="1:5" ht="18" x14ac:dyDescent="0.25">
      <c r="A131" s="97" t="str">
        <f>VLOOKUP(B131,'[1]LISTADO ATM'!$A$2:$C$821,3,0)</f>
        <v>NORTE</v>
      </c>
      <c r="B131" s="127">
        <v>288</v>
      </c>
      <c r="C131" s="129" t="str">
        <f>VLOOKUP(B131,'[1]LISTADO ATM'!$A$2:$B$821,2,0)</f>
        <v xml:space="preserve">ATM Oficina Camino Real II (Puerto Plata) </v>
      </c>
      <c r="D131" s="125" t="s">
        <v>2571</v>
      </c>
      <c r="E131" s="129">
        <v>3335888069</v>
      </c>
    </row>
    <row r="132" spans="1:5" ht="18" x14ac:dyDescent="0.25">
      <c r="A132" s="97" t="str">
        <f>VLOOKUP(B132,'[1]LISTADO ATM'!$A$2:$C$821,3,0)</f>
        <v>DISTRITO NACIONAL</v>
      </c>
      <c r="B132" s="127">
        <v>527</v>
      </c>
      <c r="C132" s="129" t="str">
        <f>VLOOKUP(B132,'[1]LISTADO ATM'!$A$2:$B$821,2,0)</f>
        <v>ATM Oficina Zona Oriental II</v>
      </c>
      <c r="D132" s="125" t="s">
        <v>2571</v>
      </c>
      <c r="E132" s="129">
        <v>3335888084</v>
      </c>
    </row>
    <row r="133" spans="1:5" ht="18" x14ac:dyDescent="0.25">
      <c r="A133" s="97" t="str">
        <f>VLOOKUP(B133,'[1]LISTADO ATM'!$A$2:$C$821,3,0)</f>
        <v>ESTE</v>
      </c>
      <c r="B133" s="127">
        <v>912</v>
      </c>
      <c r="C133" s="129" t="str">
        <f>VLOOKUP(B133,'[1]LISTADO ATM'!$A$2:$B$821,2,0)</f>
        <v xml:space="preserve">ATM Oficina San Pedro II </v>
      </c>
      <c r="D133" s="125" t="s">
        <v>2571</v>
      </c>
      <c r="E133" s="129">
        <v>3335888127</v>
      </c>
    </row>
    <row r="134" spans="1:5" ht="18" x14ac:dyDescent="0.25">
      <c r="A134" s="97" t="str">
        <f>VLOOKUP(B134,'[1]LISTADO ATM'!$A$2:$C$821,3,0)</f>
        <v>DISTRITO NACIONAL</v>
      </c>
      <c r="B134" s="163">
        <v>545</v>
      </c>
      <c r="C134" s="129" t="str">
        <f>VLOOKUP(B134,'[1]LISTADO ATM'!$A$2:$B$821,2,0)</f>
        <v xml:space="preserve">ATM Oficina Isabel La Católica II  </v>
      </c>
      <c r="D134" s="125" t="s">
        <v>2571</v>
      </c>
      <c r="E134" s="129">
        <v>3335888208</v>
      </c>
    </row>
    <row r="135" spans="1:5" ht="18.75" thickBot="1" x14ac:dyDescent="0.3">
      <c r="A135" s="100" t="s">
        <v>2477</v>
      </c>
      <c r="B135" s="139">
        <f>COUNT(B121:B134)</f>
        <v>14</v>
      </c>
      <c r="C135" s="108"/>
      <c r="D135" s="133"/>
      <c r="E135" s="133"/>
    </row>
    <row r="136" spans="1:5" ht="15.75" thickBot="1" x14ac:dyDescent="0.3">
      <c r="B136" s="102"/>
      <c r="E136" s="102"/>
    </row>
    <row r="137" spans="1:5" ht="18.75" thickBot="1" x14ac:dyDescent="0.3">
      <c r="A137" s="181" t="s">
        <v>2481</v>
      </c>
      <c r="B137" s="182"/>
      <c r="C137" s="96" t="s">
        <v>2412</v>
      </c>
      <c r="D137" s="102"/>
      <c r="E137" s="102"/>
    </row>
    <row r="138" spans="1:5" ht="18.75" thickBot="1" x14ac:dyDescent="0.3">
      <c r="A138" s="141">
        <f>+B92+B117+B135</f>
        <v>105</v>
      </c>
      <c r="B138" s="142"/>
    </row>
    <row r="139" spans="1:5" ht="15.75" thickBot="1" x14ac:dyDescent="0.3">
      <c r="B139" s="102"/>
      <c r="E139" s="102"/>
    </row>
    <row r="140" spans="1:5" ht="18.75" thickBot="1" x14ac:dyDescent="0.3">
      <c r="A140" s="175" t="s">
        <v>2482</v>
      </c>
      <c r="B140" s="176"/>
      <c r="C140" s="176"/>
      <c r="D140" s="176"/>
      <c r="E140" s="177"/>
    </row>
    <row r="141" spans="1:5" ht="18" x14ac:dyDescent="0.25">
      <c r="A141" s="103" t="s">
        <v>15</v>
      </c>
      <c r="B141" s="144" t="s">
        <v>2416</v>
      </c>
      <c r="C141" s="101" t="s">
        <v>46</v>
      </c>
      <c r="D141" s="183"/>
      <c r="E141" s="184"/>
    </row>
    <row r="142" spans="1:5" ht="18" x14ac:dyDescent="0.25">
      <c r="A142" s="127" t="str">
        <f>VLOOKUP(B142,'[1]LISTADO ATM'!$A$2:$C$821,3,0)</f>
        <v>DISTRITO NACIONAL</v>
      </c>
      <c r="B142" s="127">
        <v>701</v>
      </c>
      <c r="C142" s="127" t="str">
        <f>VLOOKUP(B142,'[1]LISTADO ATM'!$A$2:$B$821,2,0)</f>
        <v>ATM Autoservicio Los Alcarrizos</v>
      </c>
      <c r="D142" s="173" t="s">
        <v>2580</v>
      </c>
      <c r="E142" s="174"/>
    </row>
    <row r="143" spans="1:5" ht="18" x14ac:dyDescent="0.25">
      <c r="A143" s="127" t="str">
        <f>VLOOKUP(B143,'[1]LISTADO ATM'!$A$2:$C$821,3,0)</f>
        <v>DISTRITO NACIONAL</v>
      </c>
      <c r="B143" s="127">
        <v>743</v>
      </c>
      <c r="C143" s="127" t="str">
        <f>VLOOKUP(B143,'[1]LISTADO ATM'!$A$2:$B$821,2,0)</f>
        <v xml:space="preserve">ATM Oficina Los Frailes </v>
      </c>
      <c r="D143" s="173" t="s">
        <v>2580</v>
      </c>
      <c r="E143" s="174"/>
    </row>
    <row r="144" spans="1:5" ht="18" x14ac:dyDescent="0.25">
      <c r="A144" s="127" t="str">
        <f>VLOOKUP(B144,'[1]LISTADO ATM'!$A$2:$C$821,3,0)</f>
        <v>DISTRITO NACIONAL</v>
      </c>
      <c r="B144" s="127">
        <v>993</v>
      </c>
      <c r="C144" s="127" t="str">
        <f>VLOOKUP(B144,'[1]LISTADO ATM'!$A$2:$B$821,2,0)</f>
        <v xml:space="preserve">ATM Centro Medico Integral II </v>
      </c>
      <c r="D144" s="173" t="s">
        <v>2580</v>
      </c>
      <c r="E144" s="174"/>
    </row>
    <row r="145" spans="1:5" ht="18" x14ac:dyDescent="0.25">
      <c r="A145" s="127" t="str">
        <f>VLOOKUP(B145,'[1]LISTADO ATM'!$A$2:$C$821,3,0)</f>
        <v>ESTE</v>
      </c>
      <c r="B145" s="127">
        <v>480</v>
      </c>
      <c r="C145" s="127" t="str">
        <f>VLOOKUP(B145,'[1]LISTADO ATM'!$A$2:$B$821,2,0)</f>
        <v>ATM UNP Farmaconal Higuey</v>
      </c>
      <c r="D145" s="173" t="s">
        <v>2580</v>
      </c>
      <c r="E145" s="174"/>
    </row>
    <row r="146" spans="1:5" ht="18" x14ac:dyDescent="0.25">
      <c r="A146" s="127" t="str">
        <f>VLOOKUP(B146,'[1]LISTADO ATM'!$A$2:$C$821,3,0)</f>
        <v>DISTRITO NACIONAL</v>
      </c>
      <c r="B146" s="127">
        <v>194</v>
      </c>
      <c r="C146" s="127" t="str">
        <f>VLOOKUP(B146,'[1]LISTADO ATM'!$A$2:$B$821,2,0)</f>
        <v xml:space="preserve">ATM UNP Pantoja </v>
      </c>
      <c r="D146" s="173" t="s">
        <v>2582</v>
      </c>
      <c r="E146" s="174"/>
    </row>
    <row r="147" spans="1:5" ht="18" x14ac:dyDescent="0.25">
      <c r="A147" s="127" t="str">
        <f>VLOOKUP(B147,'[1]LISTADO ATM'!$A$2:$C$821,3,0)</f>
        <v>DISTRITO NACIONAL</v>
      </c>
      <c r="B147" s="127">
        <v>20</v>
      </c>
      <c r="C147" s="127" t="str">
        <f>VLOOKUP(B147,'[1]LISTADO ATM'!$A$2:$B$821,2,0)</f>
        <v>ATM S/M Aprezio Las Palmas</v>
      </c>
      <c r="D147" s="173" t="s">
        <v>2580</v>
      </c>
      <c r="E147" s="174"/>
    </row>
    <row r="148" spans="1:5" ht="18" x14ac:dyDescent="0.25">
      <c r="A148" s="127" t="str">
        <f>VLOOKUP(B148,'[1]LISTADO ATM'!$A$2:$C$821,3,0)</f>
        <v>DISTRITO NACIONAL</v>
      </c>
      <c r="B148" s="127">
        <v>557</v>
      </c>
      <c r="C148" s="127" t="str">
        <f>VLOOKUP(B148,'[1]LISTADO ATM'!$A$2:$B$821,2,0)</f>
        <v xml:space="preserve">ATM Multicentro La Sirena Ave. Mella </v>
      </c>
      <c r="D148" s="173" t="s">
        <v>2580</v>
      </c>
      <c r="E148" s="174"/>
    </row>
    <row r="149" spans="1:5" ht="18" x14ac:dyDescent="0.25">
      <c r="A149" s="127" t="str">
        <f>VLOOKUP(B149,'[1]LISTADO ATM'!$A$2:$C$821,3,0)</f>
        <v>DISTRITO NACIONAL</v>
      </c>
      <c r="B149" s="127">
        <v>721</v>
      </c>
      <c r="C149" s="127" t="str">
        <f>VLOOKUP(B149,'[1]LISTADO ATM'!$A$2:$B$821,2,0)</f>
        <v xml:space="preserve">ATM Oficina Charles de Gaulle II </v>
      </c>
      <c r="D149" s="173" t="s">
        <v>2580</v>
      </c>
      <c r="E149" s="174"/>
    </row>
    <row r="150" spans="1:5" ht="18" x14ac:dyDescent="0.25">
      <c r="A150" s="127" t="str">
        <f>VLOOKUP(B150,'[1]LISTADO ATM'!$A$2:$C$821,3,0)</f>
        <v>NORTE</v>
      </c>
      <c r="B150" s="127">
        <v>749</v>
      </c>
      <c r="C150" s="127" t="str">
        <f>VLOOKUP(B150,'[1]LISTADO ATM'!$A$2:$B$821,2,0)</f>
        <v xml:space="preserve">ATM Oficina Yaque </v>
      </c>
      <c r="D150" s="173" t="s">
        <v>2654</v>
      </c>
      <c r="E150" s="174"/>
    </row>
    <row r="151" spans="1:5" ht="18" x14ac:dyDescent="0.25">
      <c r="A151" s="127" t="str">
        <f>VLOOKUP(B151,'[1]LISTADO ATM'!$A$2:$C$821,3,0)</f>
        <v>DISTRITO NACIONAL</v>
      </c>
      <c r="B151" s="127">
        <v>883</v>
      </c>
      <c r="C151" s="127" t="str">
        <f>VLOOKUP(B151,'[1]LISTADO ATM'!$A$2:$B$821,2,0)</f>
        <v xml:space="preserve">ATM Oficina Filadelfia Plaza </v>
      </c>
      <c r="D151" s="173" t="s">
        <v>2580</v>
      </c>
      <c r="E151" s="174"/>
    </row>
    <row r="152" spans="1:5" ht="18" x14ac:dyDescent="0.25">
      <c r="A152" s="127" t="str">
        <f>VLOOKUP(B152,'[1]LISTADO ATM'!$A$2:$C$821,3,0)</f>
        <v>DISTRITO NACIONAL</v>
      </c>
      <c r="B152" s="127">
        <v>889</v>
      </c>
      <c r="C152" s="127" t="str">
        <f>VLOOKUP(B152,'[1]LISTADO ATM'!$A$2:$B$821,2,0)</f>
        <v>ATM Oficina Plaza Lama Máximo Gómez II</v>
      </c>
      <c r="D152" s="173" t="s">
        <v>2580</v>
      </c>
      <c r="E152" s="174"/>
    </row>
    <row r="153" spans="1:5" ht="18" x14ac:dyDescent="0.25">
      <c r="A153" s="127" t="e">
        <f>VLOOKUP(B153,'[1]LISTADO ATM'!$A$2:$C$821,3,0)</f>
        <v>#N/A</v>
      </c>
      <c r="B153" s="127"/>
      <c r="C153" s="127" t="e">
        <f>VLOOKUP(B153,'[1]LISTADO ATM'!$A$2:$B$821,2,0)</f>
        <v>#N/A</v>
      </c>
      <c r="D153" s="157"/>
      <c r="E153" s="158"/>
    </row>
    <row r="154" spans="1:5" ht="18" x14ac:dyDescent="0.25">
      <c r="A154" s="127" t="e">
        <f>VLOOKUP(B154,'[1]LISTADO ATM'!$A$2:$C$821,3,0)</f>
        <v>#N/A</v>
      </c>
      <c r="B154" s="127"/>
      <c r="C154" s="127" t="e">
        <f>VLOOKUP(B154,'[1]LISTADO ATM'!$A$2:$B$821,2,0)</f>
        <v>#N/A</v>
      </c>
      <c r="D154" s="157"/>
      <c r="E154" s="158"/>
    </row>
    <row r="155" spans="1:5" ht="18" x14ac:dyDescent="0.25">
      <c r="A155" s="127" t="e">
        <f>VLOOKUP(B155,'[1]LISTADO ATM'!$A$2:$C$821,3,0)</f>
        <v>#N/A</v>
      </c>
      <c r="B155" s="127"/>
      <c r="C155" s="127" t="e">
        <f>VLOOKUP(B155,'[1]LISTADO ATM'!$A$2:$B$821,2,0)</f>
        <v>#N/A</v>
      </c>
      <c r="D155" s="157"/>
      <c r="E155" s="158"/>
    </row>
    <row r="156" spans="1:5" ht="18" x14ac:dyDescent="0.25">
      <c r="A156" s="127" t="e">
        <f>VLOOKUP(B156,'[1]LISTADO ATM'!$A$2:$C$821,3,0)</f>
        <v>#N/A</v>
      </c>
      <c r="B156" s="127"/>
      <c r="C156" s="127" t="e">
        <f>VLOOKUP(B156,'[1]LISTADO ATM'!$A$2:$B$821,2,0)</f>
        <v>#N/A</v>
      </c>
      <c r="D156" s="157"/>
      <c r="E156" s="158"/>
    </row>
    <row r="157" spans="1:5" ht="18" x14ac:dyDescent="0.25">
      <c r="A157" s="127" t="e">
        <f>VLOOKUP(B157,'[1]LISTADO ATM'!$A$2:$C$821,3,0)</f>
        <v>#N/A</v>
      </c>
      <c r="B157" s="127"/>
      <c r="C157" s="127" t="e">
        <f>VLOOKUP(B157,'[1]LISTADO ATM'!$A$2:$B$821,2,0)</f>
        <v>#N/A</v>
      </c>
      <c r="D157" s="157"/>
      <c r="E157" s="158"/>
    </row>
    <row r="158" spans="1:5" ht="18.75" thickBot="1" x14ac:dyDescent="0.3">
      <c r="A158" s="119" t="s">
        <v>2477</v>
      </c>
      <c r="B158" s="139">
        <f>COUNT(B142:B152)</f>
        <v>11</v>
      </c>
      <c r="C158" s="110"/>
      <c r="D158" s="110"/>
      <c r="E158" s="111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94:E94"/>
    <mergeCell ref="A119:E119"/>
    <mergeCell ref="A137:B137"/>
    <mergeCell ref="A140:E140"/>
    <mergeCell ref="D141:E141"/>
    <mergeCell ref="D142:E142"/>
    <mergeCell ref="D143:E143"/>
    <mergeCell ref="D144:E144"/>
    <mergeCell ref="D145:E145"/>
    <mergeCell ref="D146:E146"/>
    <mergeCell ref="D152:E152"/>
    <mergeCell ref="D147:E147"/>
    <mergeCell ref="D148:E148"/>
    <mergeCell ref="D149:E149"/>
    <mergeCell ref="D150:E150"/>
    <mergeCell ref="D151:E151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2502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2555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2562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2568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2" priority="2"/>
  </conditionalFormatting>
  <conditionalFormatting sqref="A827">
    <cfRule type="duplicateValues" dxfId="61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2422</v>
      </c>
      <c r="B1" s="198"/>
      <c r="C1" s="198"/>
      <c r="D1" s="198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2486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2486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2486</v>
      </c>
      <c r="D5" s="63" t="s">
        <v>2461</v>
      </c>
    </row>
    <row r="6" spans="1:5" ht="15.75" x14ac:dyDescent="0.25">
      <c r="A6" s="51" t="s">
        <v>2495</v>
      </c>
      <c r="B6" s="51">
        <v>98</v>
      </c>
      <c r="C6" s="51" t="s">
        <v>2486</v>
      </c>
      <c r="D6" s="63" t="s">
        <v>2461</v>
      </c>
    </row>
    <row r="7" spans="1:5" ht="15.75" x14ac:dyDescent="0.25">
      <c r="A7" s="51" t="s">
        <v>2494</v>
      </c>
      <c r="B7" s="51">
        <v>824</v>
      </c>
      <c r="C7" s="51" t="s">
        <v>2486</v>
      </c>
      <c r="D7" s="63" t="s">
        <v>2461</v>
      </c>
    </row>
    <row r="8" spans="1:5" ht="15.75" x14ac:dyDescent="0.25">
      <c r="A8" s="51" t="s">
        <v>2493</v>
      </c>
      <c r="B8" s="51">
        <v>736</v>
      </c>
      <c r="C8" s="51" t="s">
        <v>2486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2432</v>
      </c>
      <c r="B18" s="198"/>
      <c r="C18" s="198"/>
      <c r="D18" s="198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2492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2491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2490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2489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2488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2487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2499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2498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2497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2496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2500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0" priority="119326"/>
  </conditionalFormatting>
  <conditionalFormatting sqref="B33">
    <cfRule type="duplicateValues" dxfId="59" priority="119327"/>
    <cfRule type="duplicateValues" dxfId="58" priority="119328"/>
  </conditionalFormatting>
  <conditionalFormatting sqref="A33">
    <cfRule type="duplicateValues" dxfId="57" priority="119340"/>
  </conditionalFormatting>
  <conditionalFormatting sqref="A33">
    <cfRule type="duplicateValues" dxfId="56" priority="119341"/>
    <cfRule type="duplicateValues" dxfId="55" priority="119342"/>
  </conditionalFormatting>
  <conditionalFormatting sqref="B4:B8">
    <cfRule type="duplicateValues" dxfId="54" priority="6"/>
  </conditionalFormatting>
  <conditionalFormatting sqref="B4:B8">
    <cfRule type="duplicateValues" dxfId="53" priority="5"/>
  </conditionalFormatting>
  <conditionalFormatting sqref="A3:A8">
    <cfRule type="duplicateValues" dxfId="52" priority="3"/>
    <cfRule type="duplicateValues" dxfId="51" priority="4"/>
  </conditionalFormatting>
  <conditionalFormatting sqref="B3">
    <cfRule type="duplicateValues" dxfId="50" priority="2"/>
  </conditionalFormatting>
  <conditionalFormatting sqref="B3">
    <cfRule type="duplicateValues" dxfId="4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9.0137962962981 días</v>
      </c>
      <c r="B3" s="131" t="s">
        <v>2566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8.41101851852 días</v>
      </c>
      <c r="B4" s="131" t="s">
        <v>2567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7.83244212962745 días</v>
      </c>
      <c r="B5" s="131" t="s">
        <v>2570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44333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44333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44333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44333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44333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8" priority="99258"/>
  </conditionalFormatting>
  <conditionalFormatting sqref="B9">
    <cfRule type="duplicateValues" dxfId="47" priority="42"/>
    <cfRule type="duplicateValues" dxfId="46" priority="43"/>
    <cfRule type="duplicateValues" dxfId="45" priority="44"/>
  </conditionalFormatting>
  <conditionalFormatting sqref="B9">
    <cfRule type="duplicateValues" dxfId="44" priority="41"/>
  </conditionalFormatting>
  <conditionalFormatting sqref="B9">
    <cfRule type="duplicateValues" dxfId="43" priority="39"/>
    <cfRule type="duplicateValues" dxfId="42" priority="40"/>
  </conditionalFormatting>
  <conditionalFormatting sqref="B9">
    <cfRule type="duplicateValues" dxfId="41" priority="36"/>
    <cfRule type="duplicateValues" dxfId="40" priority="37"/>
    <cfRule type="duplicateValues" dxfId="39" priority="38"/>
  </conditionalFormatting>
  <conditionalFormatting sqref="B9">
    <cfRule type="duplicateValues" dxfId="38" priority="35"/>
  </conditionalFormatting>
  <conditionalFormatting sqref="B9">
    <cfRule type="duplicateValues" dxfId="37" priority="33"/>
    <cfRule type="duplicateValues" dxfId="36" priority="34"/>
  </conditionalFormatting>
  <conditionalFormatting sqref="B9">
    <cfRule type="duplicateValues" dxfId="35" priority="32"/>
  </conditionalFormatting>
  <conditionalFormatting sqref="B9">
    <cfRule type="duplicateValues" dxfId="34" priority="29"/>
    <cfRule type="duplicateValues" dxfId="33" priority="30"/>
    <cfRule type="duplicateValues" dxfId="32" priority="31"/>
  </conditionalFormatting>
  <conditionalFormatting sqref="B9">
    <cfRule type="duplicateValues" dxfId="31" priority="28"/>
  </conditionalFormatting>
  <conditionalFormatting sqref="B9">
    <cfRule type="duplicateValues" dxfId="30" priority="27"/>
  </conditionalFormatting>
  <conditionalFormatting sqref="B11">
    <cfRule type="duplicateValues" dxfId="29" priority="26"/>
  </conditionalFormatting>
  <conditionalFormatting sqref="B11">
    <cfRule type="duplicateValues" dxfId="28" priority="23"/>
    <cfRule type="duplicateValues" dxfId="27" priority="24"/>
    <cfRule type="duplicateValues" dxfId="26" priority="25"/>
  </conditionalFormatting>
  <conditionalFormatting sqref="B11">
    <cfRule type="duplicateValues" dxfId="25" priority="21"/>
    <cfRule type="duplicateValues" dxfId="24" priority="22"/>
  </conditionalFormatting>
  <conditionalFormatting sqref="B11">
    <cfRule type="duplicateValues" dxfId="23" priority="18"/>
    <cfRule type="duplicateValues" dxfId="22" priority="19"/>
    <cfRule type="duplicateValues" dxfId="21" priority="20"/>
  </conditionalFormatting>
  <conditionalFormatting sqref="B11">
    <cfRule type="duplicateValues" dxfId="20" priority="17"/>
  </conditionalFormatting>
  <conditionalFormatting sqref="B11">
    <cfRule type="duplicateValues" dxfId="19" priority="16"/>
  </conditionalFormatting>
  <conditionalFormatting sqref="B11">
    <cfRule type="duplicateValues" dxfId="18" priority="15"/>
  </conditionalFormatting>
  <conditionalFormatting sqref="B11">
    <cfRule type="duplicateValues" dxfId="17" priority="12"/>
    <cfRule type="duplicateValues" dxfId="16" priority="13"/>
    <cfRule type="duplicateValues" dxfId="15" priority="14"/>
  </conditionalFormatting>
  <conditionalFormatting sqref="B11">
    <cfRule type="duplicateValues" dxfId="14" priority="10"/>
    <cfRule type="duplicateValues" dxfId="13" priority="11"/>
  </conditionalFormatting>
  <conditionalFormatting sqref="C11">
    <cfRule type="duplicateValues" dxfId="12" priority="9"/>
  </conditionalFormatting>
  <conditionalFormatting sqref="E3:E5">
    <cfRule type="duplicateValues" dxfId="11" priority="119606"/>
  </conditionalFormatting>
  <conditionalFormatting sqref="E3:E5">
    <cfRule type="duplicateValues" dxfId="10" priority="119608"/>
    <cfRule type="duplicateValues" dxfId="9" priority="119609"/>
  </conditionalFormatting>
  <conditionalFormatting sqref="E3:E5">
    <cfRule type="duplicateValues" dxfId="8" priority="119612"/>
    <cfRule type="duplicateValues" dxfId="7" priority="119613"/>
    <cfRule type="duplicateValues" dxfId="6" priority="119614"/>
    <cfRule type="duplicateValues" dxfId="5" priority="119615"/>
  </conditionalFormatting>
  <conditionalFormatting sqref="B3:B5">
    <cfRule type="duplicateValues" dxfId="4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2549</v>
      </c>
      <c r="C6" s="29" t="s">
        <v>2505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2550</v>
      </c>
      <c r="C8" s="29" t="s">
        <v>2506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2537</v>
      </c>
      <c r="C374" s="29" t="s">
        <v>2524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2538</v>
      </c>
      <c r="C377" s="29" t="s">
        <v>2525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2503</v>
      </c>
      <c r="D388" s="29" t="s">
        <v>87</v>
      </c>
      <c r="E388" s="29" t="s">
        <v>90</v>
      </c>
      <c r="F388" s="32" t="s">
        <v>2031</v>
      </c>
      <c r="G388" s="32" t="s">
        <v>2504</v>
      </c>
      <c r="H388" s="32" t="s">
        <v>2504</v>
      </c>
      <c r="I388" s="32" t="s">
        <v>1277</v>
      </c>
      <c r="J388" s="32" t="s">
        <v>2033</v>
      </c>
      <c r="K388" s="32" t="s">
        <v>2504</v>
      </c>
      <c r="L388" s="32" t="s">
        <v>2504</v>
      </c>
      <c r="M388" s="32" t="s">
        <v>2504</v>
      </c>
      <c r="N388" s="32" t="s">
        <v>2504</v>
      </c>
      <c r="O388" s="32" t="s">
        <v>1182</v>
      </c>
    </row>
    <row r="389" spans="1:15" ht="15.75" x14ac:dyDescent="0.25">
      <c r="A389" s="31">
        <v>363</v>
      </c>
      <c r="B389" s="32" t="s">
        <v>2539</v>
      </c>
      <c r="C389" s="29" t="s">
        <v>2526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2540</v>
      </c>
      <c r="C391" s="29" t="s">
        <v>2527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2541</v>
      </c>
      <c r="C393" s="29" t="s">
        <v>2528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2542</v>
      </c>
      <c r="C394" s="29" t="s">
        <v>2529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2536</v>
      </c>
      <c r="C395" s="29" t="s">
        <v>2523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2546</v>
      </c>
      <c r="C399" s="29" t="s">
        <v>2533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2547</v>
      </c>
      <c r="C405" s="29" t="s">
        <v>2534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2543</v>
      </c>
      <c r="C499" s="29" t="s">
        <v>2530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2483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2544</v>
      </c>
      <c r="C549" s="29" t="s">
        <v>2531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2484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2548</v>
      </c>
      <c r="C583" s="29" t="s">
        <v>2535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2545</v>
      </c>
      <c r="C650" s="29" t="s">
        <v>2532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2569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2021-05-11T03:06:01Z</cp:lastPrinted>
  <dcterms:created xsi:type="dcterms:W3CDTF">2014-10-01T23:18:29Z</dcterms:created>
  <dcterms:modified xsi:type="dcterms:W3CDTF">2021-05-17T15:14:44Z</dcterms:modified>
</cp:coreProperties>
</file>