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2040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REPORTE!$A$4:$Q$59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" i="1" l="1"/>
  <c r="A6" i="1"/>
  <c r="A66" i="1"/>
  <c r="A56" i="1"/>
  <c r="A31" i="1"/>
  <c r="A33" i="1"/>
  <c r="A48" i="1"/>
  <c r="A58" i="1"/>
  <c r="A49" i="1"/>
  <c r="A87" i="1"/>
  <c r="A17" i="1"/>
  <c r="A46" i="1"/>
  <c r="A82" i="1"/>
  <c r="A34" i="1"/>
  <c r="A5" i="1"/>
  <c r="A38" i="1"/>
  <c r="A81" i="1"/>
  <c r="A47" i="1"/>
  <c r="A53" i="1"/>
  <c r="A42" i="1"/>
  <c r="A77" i="1"/>
  <c r="A36" i="1"/>
  <c r="F85" i="1"/>
  <c r="G85" i="1"/>
  <c r="H85" i="1"/>
  <c r="I85" i="1"/>
  <c r="J85" i="1"/>
  <c r="K85" i="1"/>
  <c r="F6" i="1"/>
  <c r="G6" i="1"/>
  <c r="H6" i="1"/>
  <c r="I6" i="1"/>
  <c r="J6" i="1"/>
  <c r="K6" i="1"/>
  <c r="F66" i="1"/>
  <c r="G66" i="1"/>
  <c r="H66" i="1"/>
  <c r="I66" i="1"/>
  <c r="J66" i="1"/>
  <c r="K66" i="1"/>
  <c r="F56" i="1"/>
  <c r="G56" i="1"/>
  <c r="H56" i="1"/>
  <c r="I56" i="1"/>
  <c r="J56" i="1"/>
  <c r="K56" i="1"/>
  <c r="F31" i="1"/>
  <c r="G31" i="1"/>
  <c r="H31" i="1"/>
  <c r="I31" i="1"/>
  <c r="J31" i="1"/>
  <c r="K31" i="1"/>
  <c r="F33" i="1"/>
  <c r="G33" i="1"/>
  <c r="H33" i="1"/>
  <c r="I33" i="1"/>
  <c r="J33" i="1"/>
  <c r="K33" i="1"/>
  <c r="F48" i="1"/>
  <c r="G48" i="1"/>
  <c r="H48" i="1"/>
  <c r="I48" i="1"/>
  <c r="J48" i="1"/>
  <c r="K48" i="1"/>
  <c r="F58" i="1"/>
  <c r="G58" i="1"/>
  <c r="H58" i="1"/>
  <c r="I58" i="1"/>
  <c r="J58" i="1"/>
  <c r="K58" i="1"/>
  <c r="F49" i="1"/>
  <c r="G49" i="1"/>
  <c r="H49" i="1"/>
  <c r="I49" i="1"/>
  <c r="J49" i="1"/>
  <c r="K49" i="1"/>
  <c r="F87" i="1"/>
  <c r="G87" i="1"/>
  <c r="H87" i="1"/>
  <c r="I87" i="1"/>
  <c r="J87" i="1"/>
  <c r="K87" i="1"/>
  <c r="F17" i="1"/>
  <c r="G17" i="1"/>
  <c r="H17" i="1"/>
  <c r="I17" i="1"/>
  <c r="J17" i="1"/>
  <c r="K17" i="1"/>
  <c r="F46" i="1"/>
  <c r="G46" i="1"/>
  <c r="H46" i="1"/>
  <c r="I46" i="1"/>
  <c r="J46" i="1"/>
  <c r="K46" i="1"/>
  <c r="F82" i="1"/>
  <c r="G82" i="1"/>
  <c r="H82" i="1"/>
  <c r="I82" i="1"/>
  <c r="J82" i="1"/>
  <c r="K82" i="1"/>
  <c r="F34" i="1"/>
  <c r="G34" i="1"/>
  <c r="H34" i="1"/>
  <c r="I34" i="1"/>
  <c r="J34" i="1"/>
  <c r="K34" i="1"/>
  <c r="F5" i="1"/>
  <c r="G5" i="1"/>
  <c r="H5" i="1"/>
  <c r="I5" i="1"/>
  <c r="J5" i="1"/>
  <c r="K5" i="1"/>
  <c r="F38" i="1"/>
  <c r="G38" i="1"/>
  <c r="H38" i="1"/>
  <c r="I38" i="1"/>
  <c r="J38" i="1"/>
  <c r="K38" i="1"/>
  <c r="F81" i="1"/>
  <c r="G81" i="1"/>
  <c r="H81" i="1"/>
  <c r="I81" i="1"/>
  <c r="J81" i="1"/>
  <c r="K81" i="1"/>
  <c r="F47" i="1"/>
  <c r="G47" i="1"/>
  <c r="H47" i="1"/>
  <c r="I47" i="1"/>
  <c r="J47" i="1"/>
  <c r="K47" i="1"/>
  <c r="F53" i="1"/>
  <c r="G53" i="1"/>
  <c r="H53" i="1"/>
  <c r="I53" i="1"/>
  <c r="J53" i="1"/>
  <c r="K53" i="1"/>
  <c r="F42" i="1"/>
  <c r="G42" i="1"/>
  <c r="H42" i="1"/>
  <c r="I42" i="1"/>
  <c r="J42" i="1"/>
  <c r="K42" i="1"/>
  <c r="F77" i="1"/>
  <c r="G77" i="1"/>
  <c r="H77" i="1"/>
  <c r="I77" i="1"/>
  <c r="J77" i="1"/>
  <c r="K77" i="1"/>
  <c r="F36" i="1"/>
  <c r="G36" i="1"/>
  <c r="H36" i="1"/>
  <c r="I36" i="1"/>
  <c r="J36" i="1"/>
  <c r="K36" i="1"/>
  <c r="A84" i="1" l="1"/>
  <c r="A68" i="1"/>
  <c r="F84" i="1"/>
  <c r="G84" i="1"/>
  <c r="H84" i="1"/>
  <c r="I84" i="1"/>
  <c r="J84" i="1"/>
  <c r="K84" i="1"/>
  <c r="F68" i="1"/>
  <c r="G68" i="1"/>
  <c r="H68" i="1"/>
  <c r="I68" i="1"/>
  <c r="J68" i="1"/>
  <c r="K68" i="1"/>
  <c r="A20" i="1" l="1"/>
  <c r="A30" i="1"/>
  <c r="A7" i="1"/>
  <c r="A18" i="1"/>
  <c r="A50" i="1"/>
  <c r="A10" i="1"/>
  <c r="A14" i="1"/>
  <c r="A57" i="1"/>
  <c r="A78" i="1"/>
  <c r="A60" i="1"/>
  <c r="A79" i="1"/>
  <c r="A71" i="1"/>
  <c r="A16" i="1"/>
  <c r="A8" i="1"/>
  <c r="A13" i="1"/>
  <c r="A9" i="1"/>
  <c r="A63" i="1"/>
  <c r="A59" i="1"/>
  <c r="A29" i="1"/>
  <c r="A35" i="1"/>
  <c r="A62" i="1"/>
  <c r="A73" i="1"/>
  <c r="A51" i="1"/>
  <c r="A19" i="1"/>
  <c r="A37" i="1"/>
  <c r="A88" i="1"/>
  <c r="A27" i="1"/>
  <c r="A80" i="1"/>
  <c r="F20" i="1"/>
  <c r="G20" i="1"/>
  <c r="H20" i="1"/>
  <c r="I20" i="1"/>
  <c r="J20" i="1"/>
  <c r="K20" i="1"/>
  <c r="F30" i="1"/>
  <c r="G30" i="1"/>
  <c r="H30" i="1"/>
  <c r="I30" i="1"/>
  <c r="J30" i="1"/>
  <c r="K30" i="1"/>
  <c r="F7" i="1"/>
  <c r="G7" i="1"/>
  <c r="H7" i="1"/>
  <c r="I7" i="1"/>
  <c r="J7" i="1"/>
  <c r="K7" i="1"/>
  <c r="F18" i="1"/>
  <c r="G18" i="1"/>
  <c r="H18" i="1"/>
  <c r="I18" i="1"/>
  <c r="J18" i="1"/>
  <c r="K18" i="1"/>
  <c r="F50" i="1"/>
  <c r="G50" i="1"/>
  <c r="H50" i="1"/>
  <c r="I50" i="1"/>
  <c r="J50" i="1"/>
  <c r="K50" i="1"/>
  <c r="F10" i="1"/>
  <c r="G10" i="1"/>
  <c r="H10" i="1"/>
  <c r="I10" i="1"/>
  <c r="J10" i="1"/>
  <c r="K10" i="1"/>
  <c r="F14" i="1"/>
  <c r="G14" i="1"/>
  <c r="H14" i="1"/>
  <c r="I14" i="1"/>
  <c r="J14" i="1"/>
  <c r="K14" i="1"/>
  <c r="F57" i="1"/>
  <c r="G57" i="1"/>
  <c r="H57" i="1"/>
  <c r="I57" i="1"/>
  <c r="J57" i="1"/>
  <c r="K57" i="1"/>
  <c r="F78" i="1"/>
  <c r="G78" i="1"/>
  <c r="H78" i="1"/>
  <c r="I78" i="1"/>
  <c r="J78" i="1"/>
  <c r="K78" i="1"/>
  <c r="F60" i="1"/>
  <c r="G60" i="1"/>
  <c r="H60" i="1"/>
  <c r="I60" i="1"/>
  <c r="J60" i="1"/>
  <c r="K60" i="1"/>
  <c r="F79" i="1"/>
  <c r="G79" i="1"/>
  <c r="H79" i="1"/>
  <c r="I79" i="1"/>
  <c r="J79" i="1"/>
  <c r="K79" i="1"/>
  <c r="F71" i="1"/>
  <c r="G71" i="1"/>
  <c r="H71" i="1"/>
  <c r="I71" i="1"/>
  <c r="J71" i="1"/>
  <c r="K71" i="1"/>
  <c r="F16" i="1"/>
  <c r="G16" i="1"/>
  <c r="H16" i="1"/>
  <c r="I16" i="1"/>
  <c r="J16" i="1"/>
  <c r="K16" i="1"/>
  <c r="F8" i="1"/>
  <c r="G8" i="1"/>
  <c r="H8" i="1"/>
  <c r="I8" i="1"/>
  <c r="J8" i="1"/>
  <c r="K8" i="1"/>
  <c r="F13" i="1"/>
  <c r="G13" i="1"/>
  <c r="H13" i="1"/>
  <c r="I13" i="1"/>
  <c r="J13" i="1"/>
  <c r="K13" i="1"/>
  <c r="F9" i="1"/>
  <c r="G9" i="1"/>
  <c r="H9" i="1"/>
  <c r="I9" i="1"/>
  <c r="J9" i="1"/>
  <c r="K9" i="1"/>
  <c r="F63" i="1"/>
  <c r="G63" i="1"/>
  <c r="H63" i="1"/>
  <c r="I63" i="1"/>
  <c r="J63" i="1"/>
  <c r="K63" i="1"/>
  <c r="F59" i="1"/>
  <c r="G59" i="1"/>
  <c r="H59" i="1"/>
  <c r="I59" i="1"/>
  <c r="J59" i="1"/>
  <c r="K59" i="1"/>
  <c r="F29" i="1"/>
  <c r="G29" i="1"/>
  <c r="H29" i="1"/>
  <c r="I29" i="1"/>
  <c r="J29" i="1"/>
  <c r="K29" i="1"/>
  <c r="F35" i="1"/>
  <c r="G35" i="1"/>
  <c r="H35" i="1"/>
  <c r="I35" i="1"/>
  <c r="J35" i="1"/>
  <c r="K35" i="1"/>
  <c r="F62" i="1"/>
  <c r="G62" i="1"/>
  <c r="H62" i="1"/>
  <c r="I62" i="1"/>
  <c r="J62" i="1"/>
  <c r="K62" i="1"/>
  <c r="F73" i="1"/>
  <c r="G73" i="1"/>
  <c r="H73" i="1"/>
  <c r="I73" i="1"/>
  <c r="J73" i="1"/>
  <c r="K73" i="1"/>
  <c r="F51" i="1"/>
  <c r="G51" i="1"/>
  <c r="H51" i="1"/>
  <c r="I51" i="1"/>
  <c r="J51" i="1"/>
  <c r="K51" i="1"/>
  <c r="F19" i="1"/>
  <c r="G19" i="1"/>
  <c r="H19" i="1"/>
  <c r="I19" i="1"/>
  <c r="J19" i="1"/>
  <c r="K19" i="1"/>
  <c r="F37" i="1"/>
  <c r="G37" i="1"/>
  <c r="H37" i="1"/>
  <c r="I37" i="1"/>
  <c r="J37" i="1"/>
  <c r="K37" i="1"/>
  <c r="F88" i="1"/>
  <c r="G88" i="1"/>
  <c r="H88" i="1"/>
  <c r="I88" i="1"/>
  <c r="J88" i="1"/>
  <c r="K88" i="1"/>
  <c r="F27" i="1"/>
  <c r="G27" i="1"/>
  <c r="H27" i="1"/>
  <c r="I27" i="1"/>
  <c r="J27" i="1"/>
  <c r="K27" i="1"/>
  <c r="F80" i="1"/>
  <c r="G80" i="1"/>
  <c r="H80" i="1"/>
  <c r="I80" i="1"/>
  <c r="J80" i="1"/>
  <c r="K80" i="1"/>
  <c r="F45" i="1" l="1"/>
  <c r="G45" i="1"/>
  <c r="H45" i="1"/>
  <c r="I45" i="1"/>
  <c r="J45" i="1"/>
  <c r="K45" i="1"/>
  <c r="F75" i="1"/>
  <c r="G75" i="1"/>
  <c r="H75" i="1"/>
  <c r="I75" i="1"/>
  <c r="J75" i="1"/>
  <c r="K75" i="1"/>
  <c r="F28" i="1"/>
  <c r="G28" i="1"/>
  <c r="H28" i="1"/>
  <c r="I28" i="1"/>
  <c r="J28" i="1"/>
  <c r="K28" i="1"/>
  <c r="F11" i="1"/>
  <c r="G11" i="1"/>
  <c r="H11" i="1"/>
  <c r="I11" i="1"/>
  <c r="J11" i="1"/>
  <c r="K11" i="1"/>
  <c r="F44" i="1"/>
  <c r="G44" i="1"/>
  <c r="H44" i="1"/>
  <c r="I44" i="1"/>
  <c r="J44" i="1"/>
  <c r="K44" i="1"/>
  <c r="F40" i="1"/>
  <c r="G40" i="1"/>
  <c r="H40" i="1"/>
  <c r="I40" i="1"/>
  <c r="J40" i="1"/>
  <c r="K40" i="1"/>
  <c r="F12" i="1"/>
  <c r="G12" i="1"/>
  <c r="H12" i="1"/>
  <c r="I12" i="1"/>
  <c r="J12" i="1"/>
  <c r="K12" i="1"/>
  <c r="A45" i="1"/>
  <c r="A75" i="1"/>
  <c r="A28" i="1"/>
  <c r="A11" i="1"/>
  <c r="A44" i="1"/>
  <c r="A40" i="1"/>
  <c r="A12" i="1"/>
  <c r="F24" i="1" l="1"/>
  <c r="G24" i="1"/>
  <c r="H24" i="1"/>
  <c r="I24" i="1"/>
  <c r="J24" i="1"/>
  <c r="K24" i="1"/>
  <c r="F21" i="1"/>
  <c r="G21" i="1"/>
  <c r="H21" i="1"/>
  <c r="I21" i="1"/>
  <c r="J21" i="1"/>
  <c r="K21" i="1"/>
  <c r="F25" i="1"/>
  <c r="G25" i="1"/>
  <c r="H25" i="1"/>
  <c r="I25" i="1"/>
  <c r="J25" i="1"/>
  <c r="K25" i="1"/>
  <c r="F64" i="1"/>
  <c r="G64" i="1"/>
  <c r="H64" i="1"/>
  <c r="I64" i="1"/>
  <c r="J64" i="1"/>
  <c r="K64" i="1"/>
  <c r="A24" i="1"/>
  <c r="A21" i="1"/>
  <c r="A25" i="1"/>
  <c r="A64" i="1"/>
  <c r="F61" i="1"/>
  <c r="G61" i="1"/>
  <c r="H61" i="1"/>
  <c r="I61" i="1"/>
  <c r="J61" i="1"/>
  <c r="K61" i="1"/>
  <c r="A61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2" i="1" l="1"/>
  <c r="F22" i="1"/>
  <c r="G22" i="1"/>
  <c r="H22" i="1"/>
  <c r="I22" i="1"/>
  <c r="J22" i="1"/>
  <c r="K22" i="1"/>
  <c r="A72" i="1"/>
  <c r="A89" i="1"/>
  <c r="A65" i="1"/>
  <c r="F72" i="1"/>
  <c r="G72" i="1"/>
  <c r="H72" i="1"/>
  <c r="I72" i="1"/>
  <c r="J72" i="1"/>
  <c r="K72" i="1"/>
  <c r="F89" i="1"/>
  <c r="G89" i="1"/>
  <c r="H89" i="1"/>
  <c r="I89" i="1"/>
  <c r="J89" i="1"/>
  <c r="K89" i="1"/>
  <c r="F65" i="1"/>
  <c r="G65" i="1"/>
  <c r="H65" i="1"/>
  <c r="I65" i="1"/>
  <c r="J65" i="1"/>
  <c r="K65" i="1"/>
  <c r="A54" i="1" l="1"/>
  <c r="F54" i="1"/>
  <c r="G54" i="1"/>
  <c r="H54" i="1"/>
  <c r="I54" i="1"/>
  <c r="J54" i="1"/>
  <c r="K54" i="1"/>
  <c r="A32" i="1"/>
  <c r="F32" i="1"/>
  <c r="G32" i="1"/>
  <c r="H32" i="1"/>
  <c r="I32" i="1"/>
  <c r="J32" i="1"/>
  <c r="K32" i="1"/>
  <c r="A83" i="1"/>
  <c r="F83" i="1"/>
  <c r="G83" i="1"/>
  <c r="H83" i="1"/>
  <c r="I83" i="1"/>
  <c r="J83" i="1"/>
  <c r="K83" i="1"/>
  <c r="A15" i="1"/>
  <c r="F15" i="1"/>
  <c r="G15" i="1"/>
  <c r="H15" i="1"/>
  <c r="I15" i="1"/>
  <c r="J15" i="1"/>
  <c r="K15" i="1"/>
  <c r="A41" i="1" l="1"/>
  <c r="F41" i="1"/>
  <c r="G41" i="1"/>
  <c r="H41" i="1"/>
  <c r="I41" i="1"/>
  <c r="J41" i="1"/>
  <c r="K41" i="1"/>
  <c r="A43" i="1" l="1"/>
  <c r="F43" i="1"/>
  <c r="G43" i="1"/>
  <c r="H43" i="1"/>
  <c r="I43" i="1"/>
  <c r="J43" i="1"/>
  <c r="K43" i="1"/>
  <c r="A76" i="1" l="1"/>
  <c r="A86" i="1"/>
  <c r="F76" i="1"/>
  <c r="G76" i="1"/>
  <c r="H76" i="1"/>
  <c r="I76" i="1"/>
  <c r="J76" i="1"/>
  <c r="K76" i="1"/>
  <c r="F86" i="1"/>
  <c r="G86" i="1"/>
  <c r="H86" i="1"/>
  <c r="I86" i="1"/>
  <c r="J86" i="1"/>
  <c r="K86" i="1"/>
  <c r="A39" i="1" l="1"/>
  <c r="F39" i="1"/>
  <c r="G39" i="1"/>
  <c r="H39" i="1"/>
  <c r="I39" i="1"/>
  <c r="J39" i="1"/>
  <c r="K39" i="1"/>
  <c r="A67" i="1"/>
  <c r="F67" i="1"/>
  <c r="G67" i="1"/>
  <c r="H67" i="1"/>
  <c r="I67" i="1"/>
  <c r="J67" i="1"/>
  <c r="K67" i="1"/>
  <c r="A74" i="1"/>
  <c r="F74" i="1"/>
  <c r="G74" i="1"/>
  <c r="H74" i="1"/>
  <c r="I74" i="1"/>
  <c r="J74" i="1"/>
  <c r="K74" i="1"/>
  <c r="A55" i="1" l="1"/>
  <c r="F55" i="1"/>
  <c r="G55" i="1"/>
  <c r="H55" i="1"/>
  <c r="I55" i="1"/>
  <c r="J55" i="1"/>
  <c r="K55" i="1"/>
  <c r="F23" i="1" l="1"/>
  <c r="G23" i="1"/>
  <c r="H23" i="1"/>
  <c r="I23" i="1"/>
  <c r="J23" i="1"/>
  <c r="K23" i="1"/>
  <c r="A23" i="1"/>
  <c r="F69" i="1" l="1"/>
  <c r="G69" i="1"/>
  <c r="H69" i="1"/>
  <c r="I69" i="1"/>
  <c r="J69" i="1"/>
  <c r="K69" i="1"/>
  <c r="A69" i="1"/>
  <c r="A52" i="1" l="1"/>
  <c r="F52" i="1"/>
  <c r="G52" i="1"/>
  <c r="H52" i="1"/>
  <c r="I52" i="1"/>
  <c r="J52" i="1"/>
  <c r="K52" i="1"/>
  <c r="A26" i="1"/>
  <c r="F26" i="1"/>
  <c r="G26" i="1"/>
  <c r="H26" i="1"/>
  <c r="I26" i="1"/>
  <c r="J26" i="1"/>
  <c r="K26" i="1"/>
  <c r="A70" i="1" l="1"/>
  <c r="F70" i="1"/>
  <c r="G70" i="1"/>
  <c r="H70" i="1"/>
  <c r="I70" i="1"/>
  <c r="J70" i="1"/>
  <c r="K70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<sst xmlns="http://schemas.openxmlformats.org/spreadsheetml/2006/main" count="13617" uniqueCount="2610">
  <si>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</si>
  <si>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</si>
  <si>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</si>
  <si>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</si>
  <si>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</si>
  <si>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</si>
  <si>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</si>
  <si>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</si>
  <si>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</si>
  <si>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</si>
  <si>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</si>
  <si>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</si>
  <si>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</si>
  <si>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</si>
  <si>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</si>
  <si>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</si>
  <si>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</si>
  <si>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</si>
  <si>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</si>
  <si>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</si>
  <si>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</si>
  <si>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</si>
  <si>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</si>
  <si>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</si>
  <si>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</si>
  <si>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</si>
  <si>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</si>
  <si>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</si>
  <si>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</si>
  <si>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</si>
  <si>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</si>
  <si>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</si>
  <si>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</si>
  <si>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</si>
  <si>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</si>
  <si>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</si>
  <si>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</si>
  <si>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</si>
  <si>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</si>
  <si>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</si>
  <si>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</si>
  <si>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</si>
  <si>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</si>
  <si>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</si>
  <si>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</si>
  <si>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</si>
  <si>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</si>
  <si>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</si>
  <si>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</si>
  <si>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</si>
  <si>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</si>
  <si>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</si>
  <si>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</si>
  <si>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</si>
  <si>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</si>
  <si>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</si>
  <si>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</si>
  <si>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</si>
  <si>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</si>
  <si>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</si>
  <si>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</si>
  <si>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</si>
  <si>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</si>
  <si>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</si>
  <si>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</si>
  <si>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</si>
  <si>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</si>
  <si>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</si>
  <si>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</si>
  <si>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</si>
  <si>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</si>
  <si>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</si>
  <si>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</si>
  <si>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</si>
  <si>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</si>
  <si>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</si>
  <si>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</si>
  <si>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</si>
  <si>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</si>
  <si>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</si>
  <si>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</si>
  <si>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</si>
  <si>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</si>
  <si>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</si>
  <si>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</si>
  <si>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</si>
  <si>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</si>
  <si>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</si>
  <si>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</si>
  <si>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</si>
  <si>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</si>
  <si>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</si>
  <si>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</si>
  <si>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</si>
  <si>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</si>
  <si>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</si>
  <si>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</si>
  <si>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</si>
  <si>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</si>
  <si>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</si>
  <si>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</si>
  <si>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</si>
  <si>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</si>
  <si>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</si>
  <si>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</si>
  <si>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</si>
  <si>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</si>
  <si>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</si>
  <si>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</si>
  <si>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</si>
  <si>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</si>
  <si>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</si>
  <si>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</si>
  <si>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</si>
  <si>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</si>
  <si>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</si>
  <si>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</si>
  <si>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</si>
  <si>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</si>
  <si>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</si>
  <si>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</si>
  <si>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</si>
  <si>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</si>
  <si>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</si>
  <si>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</si>
  <si>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</si>
  <si>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</si>
  <si>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</si>
  <si>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</si>
  <si>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</si>
  <si>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</si>
  <si>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</si>
  <si>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</si>
  <si>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</si>
  <si>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</si>
  <si>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</si>
  <si>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</si>
  <si>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</si>
  <si>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</si>
  <si>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</si>
  <si>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</si>
  <si>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</si>
  <si>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</si>
  <si>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</si>
  <si>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</si>
  <si>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</si>
  <si>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</si>
  <si>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</si>
  <si>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</si>
  <si>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</si>
  <si>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</si>
  <si>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</si>
  <si>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</si>
  <si>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</si>
  <si>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</si>
  <si>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</si>
  <si>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</si>
  <si>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</si>
  <si>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</si>
  <si>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</si>
  <si>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</si>
  <si>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</si>
  <si>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</si>
  <si>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</si>
  <si>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</si>
  <si>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</si>
  <si>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</si>
  <si>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</si>
  <si>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</si>
  <si>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</si>
  <si>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</si>
  <si>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</si>
  <si>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</si>
  <si>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</si>
  <si>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</si>
  <si>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</si>
  <si>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</si>
  <si>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</si>
  <si>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</si>
  <si>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</si>
  <si>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</si>
  <si>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</si>
  <si>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</si>
  <si>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</si>
  <si>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</si>
  <si>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</si>
  <si>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</si>
  <si>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</si>
  <si>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</si>
  <si>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</si>
  <si>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</si>
  <si>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</si>
  <si>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</si>
  <si>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</si>
  <si>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</si>
  <si>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</si>
  <si>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</si>
  <si>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</si>
  <si>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</si>
  <si>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</si>
  <si>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</si>
  <si>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</si>
  <si>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</si>
  <si>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</si>
  <si>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</si>
  <si>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</si>
  <si>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</si>
  <si>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</si>
  <si>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</si>
  <si>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</si>
  <si>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</si>
  <si>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</si>
  <si>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</si>
  <si>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</si>
  <si>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</si>
  <si>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</si>
  <si>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</si>
  <si>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</si>
  <si>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</si>
  <si>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</si>
  <si>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</si>
  <si>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</si>
  <si>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</si>
  <si>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</si>
  <si>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</si>
  <si>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</si>
  <si>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</si>
  <si>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</si>
  <si>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</si>
  <si>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</si>
  <si>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</si>
  <si>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</si>
  <si>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</si>
  <si>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</si>
  <si>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</si>
  <si>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</si>
  <si>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</si>
  <si>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</si>
  <si>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</si>
  <si>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</si>
  <si>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</si>
  <si>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</si>
  <si>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</si>
  <si>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</si>
  <si>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</si>
  <si>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</si>
  <si>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</si>
  <si>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</si>
  <si>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</si>
  <si>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</si>
  <si>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</si>
  <si>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</si>
  <si>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</si>
  <si>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</si>
  <si>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</si>
  <si>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</si>
  <si>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</si>
  <si>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</si>
  <si>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</si>
  <si>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</si>
  <si>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</si>
  <si>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</si>
  <si>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</si>
  <si>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</si>
  <si>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</si>
  <si>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</si>
  <si>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</si>
  <si>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</si>
  <si>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</si>
  <si>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</si>
  <si>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</si>
  <si>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</si>
  <si>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</si>
  <si>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</si>
  <si>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</si>
  <si>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</si>
  <si>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</si>
  <si>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</si>
  <si>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</si>
  <si>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</si>
  <si>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</si>
  <si>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</si>
  <si>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</si>
  <si>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</si>
  <si>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</si>
  <si>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</si>
  <si>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</si>
  <si>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</si>
  <si>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</si>
  <si>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</si>
  <si>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</si>
  <si>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</si>
  <si>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</si>
  <si>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</si>
  <si>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</si>
  <si>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</si>
  <si>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</si>
  <si>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</si>
  <si>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</si>
  <si>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</si>
  <si>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</si>
  <si>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</si>
  <si>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</si>
  <si>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</si>
  <si>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</si>
  <si>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</si>
  <si>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</si>
  <si>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</si>
  <si>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</si>
  <si>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</si>
  <si>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</si>
  <si>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</si>
  <si>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</si>
  <si>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</si>
  <si>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</si>
  <si>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</si>
  <si>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</si>
  <si>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</si>
  <si>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</si>
  <si>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</si>
  <si>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</si>
  <si>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</si>
  <si>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</si>
  <si>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</si>
  <si>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</si>
  <si>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</si>
  <si>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</si>
  <si>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</si>
  <si>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</si>
  <si>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</si>
  <si>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</si>
  <si>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</si>
  <si>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</si>
  <si>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</si>
  <si>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</si>
  <si>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</si>
  <si>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</si>
  <si>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</si>
  <si>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</si>
  <si>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</si>
  <si>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</si>
  <si>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</si>
  <si>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</si>
  <si>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</si>
  <si>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</si>
  <si>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</si>
  <si>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</si>
  <si>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</si>
  <si>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</si>
  <si>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</si>
  <si>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</si>
  <si>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</si>
  <si>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</si>
  <si>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</si>
  <si>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</si>
  <si>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</si>
  <si>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</si>
  <si>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</si>
  <si>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</si>
  <si>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</si>
  <si>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</si>
  <si>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</si>
  <si>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</si>
  <si>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</si>
  <si>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</si>
  <si>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</si>
  <si>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</si>
  <si>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</si>
  <si>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</si>
  <si>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</si>
  <si>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</si>
  <si>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</si>
  <si>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</si>
  <si>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</si>
  <si>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</si>
  <si>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</si>
  <si>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</si>
  <si>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</si>
  <si>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</si>
  <si>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</si>
  <si>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</si>
  <si>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</si>
  <si>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</si>
  <si>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</si>
  <si>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</si>
  <si>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</si>
  <si>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</si>
  <si>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</si>
  <si>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</si>
  <si>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</si>
  <si>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</si>
  <si>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</si>
  <si>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</si>
  <si>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</si>
  <si>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</si>
  <si>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</si>
  <si>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</si>
  <si>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</si>
  <si>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</si>
  <si>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</si>
  <si>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</si>
  <si>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</si>
  <si>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</si>
  <si>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</si>
  <si>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</si>
  <si>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</si>
  <si>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</si>
  <si>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</si>
  <si>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</si>
  <si>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</si>
  <si>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</si>
  <si>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</si>
  <si>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</si>
  <si>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</si>
  <si>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</si>
  <si>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</si>
  <si>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</si>
  <si>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</si>
  <si>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</si>
  <si>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</si>
  <si>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</si>
  <si>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</si>
  <si>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</si>
  <si>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</si>
  <si>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</si>
  <si>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</si>
  <si>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</si>
  <si>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</si>
  <si>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</si>
  <si>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</si>
  <si>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</si>
  <si>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</si>
  <si>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</si>
  <si>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</si>
  <si>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</si>
  <si>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</si>
  <si>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</si>
  <si>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</si>
  <si>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</si>
  <si>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</si>
  <si>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</si>
  <si>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</si>
  <si>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</si>
  <si>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</si>
  <si>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</si>
  <si>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</si>
  <si>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</si>
  <si>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</si>
  <si>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</si>
  <si>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</si>
  <si>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</si>
  <si>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</si>
  <si>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</si>
  <si>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</si>
  <si>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</si>
  <si>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</si>
  <si>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</si>
  <si>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</si>
  <si>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</si>
  <si>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</si>
  <si>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</si>
  <si>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</si>
  <si>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</si>
  <si>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</si>
  <si>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</si>
  <si>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</si>
  <si>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</si>
  <si>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</si>
  <si>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</si>
  <si>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</si>
  <si>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</si>
  <si>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</si>
  <si>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</si>
  <si>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</si>
  <si>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</si>
  <si>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</si>
  <si>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</si>
  <si>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</si>
  <si>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</si>
  <si>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</si>
  <si>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</si>
  <si>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</si>
  <si>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</si>
  <si>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</si>
  <si>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</si>
  <si>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</si>
  <si>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</si>
  <si>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</si>
  <si>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</si>
  <si>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</si>
  <si>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</si>
  <si>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</si>
  <si>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</si>
  <si>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</si>
  <si>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</si>
  <si>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</si>
  <si>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</si>
  <si>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</si>
  <si>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</si>
  <si>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</si>
  <si>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</si>
  <si>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</si>
  <si>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</si>
  <si>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</si>
  <si>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</si>
  <si>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</si>
  <si>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</si>
  <si>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</si>
  <si>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</si>
  <si>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</si>
  <si>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</si>
  <si>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</si>
  <si>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</si>
  <si>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</si>
  <si>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</si>
  <si>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</si>
  <si>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</si>
  <si>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</si>
  <si>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</si>
  <si>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</si>
  <si>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</si>
  <si>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</si>
  <si>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</si>
  <si>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</si>
  <si>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</si>
  <si>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</si>
  <si>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</si>
  <si>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</si>
  <si>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</si>
  <si>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</si>
  <si>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</si>
  <si>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</si>
  <si>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</si>
  <si>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</si>
  <si>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</si>
  <si>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</si>
  <si>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</si>
  <si>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</si>
  <si>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</si>
  <si>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</si>
  <si>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</si>
  <si>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</si>
  <si>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</si>
  <si>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</si>
  <si>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</si>
  <si>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</si>
  <si>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</si>
  <si>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</si>
  <si>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</si>
  <si>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</si>
  <si>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</si>
  <si>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</si>
  <si>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</si>
  <si>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</si>
  <si>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</si>
  <si>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</si>
  <si>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</si>
  <si>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</si>
  <si>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</si>
  <si>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</si>
  <si>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</si>
  <si>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</si>
  <si>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</si>
  <si>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</si>
  <si>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</si>
  <si>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</si>
  <si>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</si>
  <si>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</si>
  <si>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</si>
  <si>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</si>
  <si>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</si>
  <si>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</si>
  <si>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</si>
  <si>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</si>
  <si>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</si>
  <si>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</si>
  <si>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</si>
  <si>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</si>
  <si>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</si>
  <si>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</si>
  <si>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</si>
  <si>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</si>
  <si>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</si>
  <si>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</si>
  <si>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</si>
  <si>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</si>
  <si>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</si>
  <si>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</si>
  <si>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</si>
  <si>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</si>
  <si>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</si>
  <si>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</si>
  <si>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</si>
  <si>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</si>
  <si>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</si>
  <si>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</si>
  <si>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</si>
  <si>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</si>
  <si>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</si>
  <si>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</si>
  <si>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</si>
  <si>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</si>
  <si>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</si>
  <si>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</si>
  <si>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</si>
  <si>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</si>
  <si>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</si>
  <si>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</si>
  <si>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</si>
  <si>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</si>
  <si>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</si>
  <si>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</si>
  <si>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</si>
  <si>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</si>
  <si>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</si>
  <si>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</si>
  <si>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</si>
  <si>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</si>
  <si>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</si>
  <si>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</si>
  <si>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</si>
  <si>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</si>
  <si>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</si>
  <si>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</si>
  <si>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</si>
  <si>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</si>
  <si>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</si>
  <si>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</si>
  <si>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</si>
  <si>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</si>
  <si>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</si>
  <si>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</si>
  <si>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</si>
  <si>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</si>
  <si>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</si>
  <si>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</si>
  <si>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</si>
  <si>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</si>
  <si>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</si>
  <si>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</si>
  <si>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</si>
  <si>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</si>
  <si>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</si>
  <si>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</si>
  <si>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</si>
  <si>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</si>
  <si>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</si>
  <si>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</si>
  <si>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</si>
  <si>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</si>
  <si>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</si>
  <si>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</si>
  <si>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</si>
  <si>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</si>
  <si>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</si>
  <si>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</si>
  <si>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</si>
  <si>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</si>
  <si>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</si>
  <si>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</si>
  <si>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</si>
  <si>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</si>
  <si>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</si>
  <si>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</si>
  <si>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</si>
  <si>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</si>
  <si>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</si>
  <si>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</si>
  <si>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</si>
  <si>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</si>
  <si>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</si>
  <si>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</si>
  <si>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</si>
  <si>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</si>
  <si>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</si>
  <si>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</si>
  <si>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</si>
  <si>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</si>
  <si>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</si>
  <si>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</si>
  <si>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</si>
  <si>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</si>
  <si>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</si>
  <si>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</si>
  <si>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</si>
  <si>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</si>
  <si>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</si>
  <si>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</si>
  <si>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</si>
  <si>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</si>
  <si>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</si>
  <si>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</si>
  <si>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</si>
  <si>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</si>
  <si>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</si>
  <si>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</si>
  <si>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</si>
  <si>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</si>
  <si>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</si>
  <si>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</si>
  <si>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</si>
  <si>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</si>
  <si>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</si>
  <si>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</si>
  <si>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</si>
  <si>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</si>
  <si>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</si>
  <si>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</si>
  <si>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</si>
  <si>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</si>
  <si>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</si>
  <si>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</si>
  <si>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</si>
  <si>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</si>
  <si>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</si>
  <si>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</si>
  <si>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</si>
  <si>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</si>
  <si>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</si>
  <si>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</si>
  <si>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</si>
  <si>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</si>
  <si>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</si>
  <si>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</si>
  <si>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</si>
  <si>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</si>
  <si>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</si>
  <si>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</si>
  <si>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</si>
  <si>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</si>
  <si>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</si>
  <si>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</si>
  <si>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</si>
  <si>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</si>
  <si>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</si>
  <si>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</si>
  <si>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</si>
  <si>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</si>
  <si>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</si>
  <si>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</si>
  <si>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</si>
  <si>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</si>
  <si>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</si>
  <si>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</si>
  <si>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</si>
  <si>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</si>
  <si>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</si>
  <si>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</si>
  <si>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</si>
  <si>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</si>
  <si>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</si>
  <si>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</si>
  <si>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</si>
  <si>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</si>
  <si>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</si>
  <si>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</si>
  <si>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</si>
  <si>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</si>
  <si>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</si>
  <si>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</si>
  <si>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</si>
  <si>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</si>
  <si>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</si>
  <si>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</si>
  <si>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</si>
  <si>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</si>
  <si>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</si>
  <si>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</si>
  <si>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</si>
  <si>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</si>
  <si>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</si>
  <si>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</si>
  <si>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</si>
  <si>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</si>
  <si>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</si>
  <si>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</si>
  <si>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</si>
  <si>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</si>
  <si>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</si>
  <si>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</si>
  <si>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</si>
  <si>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</si>
  <si>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</si>
  <si>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</si>
  <si>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</si>
  <si>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</si>
  <si>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</si>
  <si>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</si>
  <si>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</si>
  <si>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</si>
  <si>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</si>
  <si>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</si>
  <si>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</si>
  <si>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</si>
  <si>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</si>
  <si>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</si>
  <si>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</si>
  <si>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</si>
  <si>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</si>
  <si>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</si>
  <si>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</si>
  <si>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</si>
  <si>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</si>
  <si>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</si>
  <si>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</si>
  <si>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</si>
  <si>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</si>
  <si>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</si>
  <si>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</si>
  <si>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</si>
  <si>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</si>
  <si>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</si>
  <si>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</si>
  <si>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</si>
  <si>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</si>
  <si>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</si>
  <si>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</si>
  <si>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</si>
  <si>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</si>
  <si>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</si>
  <si>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</si>
  <si>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</si>
  <si>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</si>
  <si>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</si>
  <si>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</si>
  <si>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</si>
  <si>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</si>
  <si>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</si>
  <si>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</si>
  <si>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</si>
  <si>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</si>
  <si>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</si>
  <si>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</si>
  <si>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</si>
  <si>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</si>
  <si>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</si>
  <si>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</si>
  <si>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</si>
  <si>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</si>
  <si>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</si>
  <si>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</si>
  <si>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</si>
  <si>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</si>
  <si>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</si>
  <si>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</si>
  <si>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</si>
  <si>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</si>
  <si>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</si>
  <si>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</si>
  <si>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</si>
  <si>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</si>
  <si>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</si>
  <si>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</si>
  <si>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</si>
  <si>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</si>
  <si>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</si>
  <si>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</si>
  <si>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</si>
  <si>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</si>
  <si>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</si>
  <si>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</si>
  <si>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</si>
  <si>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</si>
  <si>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</si>
  <si>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</si>
  <si>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</si>
  <si>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</si>
  <si>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</si>
  <si>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</si>
  <si>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</si>
  <si>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</si>
  <si>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</si>
  <si>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</si>
  <si>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</si>
  <si>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</si>
  <si>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</si>
  <si>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</si>
  <si>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</si>
  <si>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</si>
  <si>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</si>
  <si>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</si>
  <si>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</si>
  <si>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</si>
  <si>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</si>
  <si>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</si>
  <si>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</si>
  <si>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</si>
  <si>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</si>
  <si>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</si>
  <si>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</si>
  <si>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</si>
  <si>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</si>
  <si>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</si>
  <si>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</si>
  <si>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</si>
  <si>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</si>
  <si>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</si>
  <si>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</si>
  <si>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</si>
  <si>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</si>
  <si>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</si>
  <si>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</si>
  <si>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</si>
  <si>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</si>
  <si>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</si>
  <si>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</si>
  <si>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</si>
  <si>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</si>
  <si>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</si>
  <si>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</si>
  <si>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</si>
  <si>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</si>
  <si>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</si>
  <si>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</si>
  <si>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</si>
  <si>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</si>
  <si>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</si>
  <si>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</si>
  <si>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</si>
  <si>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</si>
  <si>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</si>
  <si>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</si>
  <si>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</si>
  <si>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</si>
  <si>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</si>
  <si>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</si>
  <si>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</si>
  <si>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</si>
  <si>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</si>
  <si>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</si>
  <si>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</si>
  <si>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</si>
  <si>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</si>
  <si>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</si>
  <si>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</si>
  <si>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</si>
  <si>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</si>
  <si>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</si>
  <si>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</si>
  <si>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</si>
  <si>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</si>
  <si>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</si>
  <si>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</si>
  <si>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</si>
  <si>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</si>
  <si>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</si>
  <si>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</si>
  <si>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</si>
  <si>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</si>
  <si>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</si>
  <si>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</si>
  <si>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</si>
  <si>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</si>
  <si>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</si>
  <si>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</si>
  <si>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</si>
  <si>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</si>
  <si>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</si>
  <si>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</si>
  <si>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</si>
  <si>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</si>
  <si>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</si>
  <si>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</si>
  <si>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</si>
  <si>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</si>
  <si>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</si>
  <si>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</si>
  <si>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</si>
  <si>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</si>
  <si>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</si>
  <si>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</si>
  <si>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</si>
  <si>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</si>
  <si>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</si>
  <si>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</si>
  <si>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</si>
  <si>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</si>
  <si>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</si>
  <si>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</si>
  <si>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</si>
  <si>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</si>
  <si>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</si>
  <si>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</si>
  <si>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</si>
  <si>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</si>
  <si>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</si>
  <si>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</si>
  <si>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</si>
  <si>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</si>
  <si>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</si>
  <si>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</si>
  <si>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</si>
  <si>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</si>
  <si>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</si>
  <si>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</si>
  <si>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</si>
  <si>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</si>
  <si>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</si>
  <si>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</si>
  <si>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</si>
  <si>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</si>
  <si>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</si>
  <si>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</si>
  <si>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</si>
  <si>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</si>
  <si>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</si>
  <si>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</si>
  <si>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</si>
  <si>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</si>
  <si>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</si>
  <si>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</si>
  <si>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</si>
  <si>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</si>
  <si>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</si>
  <si>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</si>
  <si>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</si>
  <si>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</si>
  <si>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</si>
  <si>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</si>
  <si>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</si>
  <si>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</si>
  <si>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</si>
  <si>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</si>
  <si>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</si>
  <si>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</si>
  <si>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</si>
  <si>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</si>
  <si>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</si>
  <si>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</si>
  <si>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</si>
  <si>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</si>
  <si>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</si>
  <si>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</si>
  <si>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</si>
  <si>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</si>
  <si>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</si>
  <si>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</si>
  <si>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</si>
  <si>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</si>
  <si>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</si>
  <si>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</si>
  <si>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</si>
  <si>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</si>
  <si>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</si>
  <si>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</si>
  <si>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</si>
  <si>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</si>
  <si>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</si>
  <si>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</si>
  <si>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</si>
  <si>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</si>
  <si>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</si>
  <si>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</si>
  <si>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</si>
  <si>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</si>
  <si>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</si>
  <si>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</si>
  <si>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</si>
  <si>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</si>
  <si>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</si>
  <si>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</si>
  <si>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</si>
  <si>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</si>
  <si>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</si>
  <si>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</si>
  <si>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</si>
  <si>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</si>
  <si>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</si>
  <si>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</si>
  <si>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</si>
  <si>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</si>
  <si>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</si>
  <si>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</si>
  <si>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</si>
  <si>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</si>
  <si>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</si>
  <si>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</si>
  <si>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</si>
  <si>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</si>
  <si>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</si>
  <si>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</si>
  <si>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</si>
  <si>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</si>
  <si>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</si>
  <si>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</si>
  <si>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</si>
  <si>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</si>
  <si>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</si>
  <si>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</si>
  <si>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</si>
  <si>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</si>
  <si>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</si>
  <si>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</si>
  <si>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</si>
  <si>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</si>
  <si>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</si>
  <si>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</si>
  <si>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</si>
  <si>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</si>
  <si>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</si>
  <si>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</si>
  <si>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</si>
  <si>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</si>
  <si>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</si>
  <si>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</si>
  <si>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</si>
  <si>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</si>
  <si>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</si>
  <si>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</si>
  <si>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</si>
  <si>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</si>
  <si>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</si>
  <si>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</si>
  <si>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</si>
  <si>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</si>
  <si>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</si>
  <si>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</si>
  <si>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</si>
  <si>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</si>
  <si>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</si>
  <si>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</si>
  <si>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</si>
  <si>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</si>
  <si>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</si>
  <si>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</si>
  <si>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</si>
  <si>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</si>
  <si>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</si>
  <si>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</si>
  <si>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</si>
  <si>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</si>
  <si>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</si>
  <si>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</si>
  <si>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</si>
  <si>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</si>
  <si>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</si>
  <si>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</si>
  <si>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</si>
  <si>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</si>
  <si>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</si>
  <si>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</si>
  <si>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</si>
  <si>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</si>
  <si>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</si>
  <si>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</si>
  <si>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</si>
  <si>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</si>
  <si>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</si>
  <si>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</si>
  <si>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</si>
  <si>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</si>
  <si>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</si>
  <si>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</si>
  <si>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</si>
  <si>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</si>
  <si>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</si>
  <si>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</si>
  <si>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</si>
  <si>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</si>
  <si>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</si>
  <si>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</si>
  <si>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</si>
  <si>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</si>
  <si>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</si>
  <si>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</si>
  <si>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</si>
  <si>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</si>
  <si>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</si>
  <si>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</si>
  <si>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</si>
  <si>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</si>
  <si>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</si>
  <si>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</si>
  <si>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</si>
  <si>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</si>
  <si>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</si>
  <si>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</si>
  <si>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</si>
  <si>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</si>
  <si>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</si>
  <si>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</si>
  <si>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</si>
  <si>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</si>
  <si>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</si>
  <si>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</si>
  <si>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</si>
  <si>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</si>
  <si>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</si>
  <si>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</si>
  <si>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</si>
  <si>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</si>
  <si>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</si>
  <si>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</si>
  <si>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</si>
  <si>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</si>
  <si>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</si>
  <si>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</si>
  <si>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</si>
  <si>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</si>
  <si>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</si>
  <si>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</si>
  <si>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</si>
  <si>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</si>
  <si>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</si>
  <si>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</si>
  <si>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</si>
  <si>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</si>
  <si>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</si>
  <si>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</si>
  <si>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</si>
  <si>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</si>
  <si>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</si>
  <si>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</si>
  <si>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</si>
  <si>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</si>
  <si>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</si>
  <si>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</si>
  <si>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</si>
  <si>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</si>
  <si>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</si>
  <si>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</si>
  <si>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</si>
  <si>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</si>
  <si>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</si>
  <si>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</si>
  <si>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</si>
  <si>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</si>
  <si>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</si>
  <si>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</si>
  <si>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</si>
  <si>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</si>
  <si>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</si>
  <si>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</si>
  <si>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</si>
  <si>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</si>
  <si>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</si>
  <si>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</si>
  <si>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</si>
  <si>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</si>
  <si>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</si>
  <si>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</si>
  <si>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</si>
  <si>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</si>
  <si>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</si>
  <si>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</si>
  <si>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</si>
  <si>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</si>
  <si>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</si>
  <si>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</si>
  <si>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</si>
  <si>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</si>
  <si>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</si>
  <si>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</si>
  <si>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</si>
  <si>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</si>
  <si>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</si>
  <si>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</si>
  <si>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</si>
  <si>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</si>
  <si>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</si>
  <si>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</si>
  <si>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</si>
  <si>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</si>
  <si>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</si>
  <si>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</si>
  <si>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</si>
  <si>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</si>
  <si>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</si>
  <si>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</si>
  <si>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</si>
  <si>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</si>
  <si>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</si>
  <si>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</si>
  <si>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</si>
  <si>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</si>
  <si>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</si>
  <si>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</si>
  <si>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</si>
  <si>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</si>
  <si>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</si>
  <si>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</si>
  <si>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</si>
  <si>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</si>
  <si>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</si>
  <si>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</si>
  <si>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</si>
  <si>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</si>
  <si>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</si>
  <si>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</si>
  <si>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</si>
  <si>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</si>
  <si>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</si>
  <si>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</si>
  <si>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</si>
  <si>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</si>
  <si>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</si>
  <si>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</si>
  <si>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</si>
  <si>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</si>
  <si>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</si>
  <si>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</si>
  <si>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</si>
  <si>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</si>
  <si>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</si>
  <si>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</si>
  <si>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</si>
  <si>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</si>
  <si>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</si>
  <si>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</si>
  <si>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</si>
  <si>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</si>
  <si>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</si>
  <si>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</si>
  <si>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</si>
  <si>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</si>
  <si>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</si>
  <si>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</si>
  <si>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</si>
  <si>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</si>
  <si>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</si>
  <si>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</si>
  <si>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</si>
  <si>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</si>
  <si>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</si>
  <si>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</si>
  <si>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</si>
  <si>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</si>
  <si>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</si>
  <si>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</si>
  <si>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</si>
  <si>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</si>
  <si>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</si>
  <si>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</si>
  <si>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</si>
  <si>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</si>
  <si>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</si>
  <si>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</si>
  <si>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</si>
  <si>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</si>
  <si>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</si>
  <si>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</si>
  <si>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</si>
  <si>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</si>
  <si>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</si>
  <si>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</si>
  <si>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</si>
  <si>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</si>
  <si>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</si>
  <si>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</si>
  <si>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</si>
  <si>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</si>
  <si>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</si>
  <si>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</si>
  <si>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</si>
  <si>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</si>
  <si>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</si>
  <si>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</si>
  <si>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</si>
  <si>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</si>
  <si>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</si>
  <si>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</si>
  <si>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</si>
  <si>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</si>
  <si>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</si>
  <si>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</si>
  <si>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</si>
  <si>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</si>
  <si>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</si>
  <si>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</si>
  <si>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</si>
  <si>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</si>
  <si>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</si>
  <si>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</si>
  <si>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</si>
  <si>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</si>
  <si>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</si>
  <si>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</si>
  <si>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</si>
  <si>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</si>
  <si>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</si>
  <si>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</si>
  <si>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</si>
  <si>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</si>
  <si>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</si>
  <si>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</si>
  <si>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</si>
  <si>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</si>
  <si>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</si>
  <si>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</si>
  <si>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</si>
  <si>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</si>
  <si>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</si>
  <si>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</si>
  <si>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</si>
  <si>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</si>
  <si>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</si>
  <si>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</si>
  <si>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</si>
  <si>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</si>
  <si>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</si>
  <si>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</si>
  <si>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</si>
  <si>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</si>
  <si>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</si>
  <si>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</si>
  <si>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</si>
  <si>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</si>
  <si>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</si>
  <si>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</si>
  <si>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</si>
  <si>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</si>
  <si>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</si>
  <si>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</si>
  <si>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</si>
  <si>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</si>
  <si>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</si>
  <si>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</si>
  <si>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</si>
  <si>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</si>
  <si>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</si>
  <si>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</si>
  <si>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</si>
  <si>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</si>
  <si>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</si>
  <si>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</si>
  <si>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</si>
  <si>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</si>
  <si>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</si>
  <si>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</si>
  <si>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</si>
  <si>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</si>
  <si>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</si>
  <si>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</si>
  <si>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</si>
  <si>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</si>
  <si>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</si>
  <si>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</si>
  <si>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</si>
  <si>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</si>
  <si>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</si>
  <si>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</si>
  <si>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</si>
  <si>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</si>
  <si>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</si>
  <si>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</si>
  <si>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</si>
  <si>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</si>
  <si>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</si>
  <si>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</si>
  <si>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</si>
  <si>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</si>
  <si>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</si>
  <si>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</si>
  <si>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</si>
  <si>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</si>
  <si>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</si>
  <si>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</si>
  <si>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</si>
  <si>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</si>
  <si>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</si>
  <si>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</si>
  <si>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</si>
  <si>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</si>
  <si>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</si>
  <si>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</si>
  <si>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</si>
  <si>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</si>
  <si>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</si>
  <si>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</si>
  <si>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</si>
  <si>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</si>
  <si>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</si>
  <si>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</si>
  <si>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</si>
  <si>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</si>
  <si>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</si>
  <si>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</si>
  <si>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</si>
  <si>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</si>
  <si>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</si>
  <si>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</si>
  <si>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</si>
  <si>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</si>
  <si>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</si>
  <si>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</si>
  <si>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</si>
  <si>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</si>
  <si>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</si>
  <si>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</si>
  <si>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</si>
  <si>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</si>
  <si>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</si>
  <si>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</si>
  <si>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</si>
  <si>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</si>
  <si>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</si>
  <si>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</si>
  <si>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</si>
  <si>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</si>
  <si>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</si>
  <si>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</si>
  <si>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</si>
  <si>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</si>
  <si>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</si>
  <si>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</si>
  <si>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</si>
  <si>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</si>
  <si>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</si>
  <si>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</si>
  <si>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</si>
  <si>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</si>
  <si>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</si>
  <si>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</si>
  <si>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</si>
  <si>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</si>
  <si>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</si>
  <si>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</si>
  <si>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</si>
  <si>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</si>
  <si>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</si>
  <si>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</si>
  <si>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</si>
  <si>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</si>
  <si>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</si>
  <si>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</si>
  <si>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</si>
  <si>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</si>
  <si>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</si>
  <si>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</si>
  <si>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</si>
  <si>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</si>
  <si>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</si>
  <si>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</si>
  <si>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</si>
  <si>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</si>
  <si>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</si>
  <si>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</si>
  <si>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</si>
  <si>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</si>
  <si>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</si>
  <si>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</si>
  <si>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</si>
  <si>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</si>
  <si>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</si>
  <si>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</si>
  <si>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</si>
  <si>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</si>
  <si>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</si>
  <si>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</si>
  <si>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</si>
  <si>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</si>
  <si>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</si>
  <si>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</si>
  <si>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</si>
  <si>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</si>
  <si>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</si>
  <si>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</si>
  <si>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</si>
  <si>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</si>
  <si>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</si>
  <si>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</si>
  <si>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</si>
  <si>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</si>
  <si>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</si>
  <si>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</si>
  <si>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</si>
  <si>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</si>
  <si>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</si>
  <si>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</si>
  <si>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</si>
  <si>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</si>
  <si>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</si>
  <si>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</si>
  <si>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</si>
  <si>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</si>
  <si>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</si>
  <si>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</si>
  <si>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</si>
  <si>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</si>
  <si>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</si>
  <si>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</si>
  <si>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</si>
  <si>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</si>
  <si>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</si>
  <si>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</si>
  <si>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</si>
  <si>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</si>
  <si>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</si>
  <si>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</si>
  <si>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</si>
  <si>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</si>
  <si>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</si>
  <si>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</si>
  <si>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</si>
  <si>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</si>
  <si>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</si>
  <si>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</si>
  <si>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</si>
  <si>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</si>
  <si>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</si>
  <si>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</si>
  <si>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</si>
  <si>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</si>
  <si>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</si>
  <si>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</si>
  <si>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</si>
  <si>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</si>
  <si>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</si>
  <si>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</si>
  <si>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</si>
  <si>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</si>
  <si>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</si>
  <si>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</si>
  <si>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</si>
  <si>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</si>
  <si>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</si>
  <si>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</si>
  <si>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</si>
  <si>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</si>
  <si>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</si>
  <si>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</si>
  <si>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</si>
  <si>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</si>
  <si>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</si>
  <si>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</si>
  <si>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</si>
  <si>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</si>
  <si>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</si>
  <si>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</si>
  <si>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</si>
  <si>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</si>
  <si>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</si>
  <si>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</si>
  <si>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</si>
  <si>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</si>
  <si>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</si>
  <si>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</si>
  <si>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</si>
  <si>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</si>
  <si>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</si>
  <si>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</si>
  <si>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</si>
  <si>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</si>
  <si>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</si>
  <si>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</si>
  <si>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</si>
  <si>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</si>
  <si>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</si>
  <si>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</si>
  <si>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</si>
  <si>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</si>
  <si>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</si>
  <si>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</si>
  <si>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</si>
  <si>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</si>
  <si>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</si>
  <si>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</si>
  <si>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</si>
  <si>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</si>
  <si>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</si>
  <si>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</si>
  <si>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</si>
  <si>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</si>
  <si>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</si>
  <si>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</si>
  <si>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</si>
  <si>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</si>
  <si>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</si>
  <si>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</si>
  <si>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</si>
  <si>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</si>
  <si>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</si>
  <si>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</si>
  <si>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</si>
  <si>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</si>
  <si>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</si>
  <si>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</si>
  <si>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</si>
  <si>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</si>
  <si>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</si>
  <si>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</si>
  <si>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</si>
  <si>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</si>
  <si>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</si>
  <si>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</si>
  <si>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</si>
  <si>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</si>
  <si>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</si>
  <si>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</si>
  <si>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</si>
  <si>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</si>
  <si>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</si>
  <si>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</si>
  <si>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</si>
  <si>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</si>
  <si>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</si>
  <si>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</si>
  <si>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</si>
  <si>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</si>
  <si>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</si>
  <si>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</si>
  <si>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</si>
  <si>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</si>
  <si>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</si>
  <si>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</si>
  <si>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</si>
  <si>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</si>
  <si>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</si>
  <si>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</si>
  <si>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</si>
  <si>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</si>
  <si>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</si>
  <si>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</si>
  <si>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</si>
  <si>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</si>
  <si>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</si>
  <si>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</si>
  <si>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</si>
  <si>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</si>
  <si>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</si>
  <si>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</si>
  <si>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</si>
  <si>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</si>
  <si>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</si>
  <si>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</si>
  <si>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</si>
  <si>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</si>
  <si>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</si>
  <si>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</si>
  <si>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</si>
  <si>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</si>
  <si>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</si>
  <si>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</si>
  <si>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</si>
  <si>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</si>
  <si>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</si>
  <si>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</si>
  <si>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</si>
  <si>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</si>
  <si>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</si>
  <si>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</si>
  <si>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</si>
  <si>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</si>
  <si>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</si>
  <si>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</si>
  <si>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</si>
  <si>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</si>
  <si>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</si>
  <si>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</si>
  <si>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</si>
  <si>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</si>
  <si>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</si>
  <si>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</si>
  <si>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</si>
  <si>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</si>
  <si>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</si>
  <si>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</si>
  <si>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</si>
  <si>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</si>
  <si>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</si>
  <si>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</si>
  <si>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</si>
  <si>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</si>
  <si>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</si>
  <si>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</si>
  <si>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</si>
  <si>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</si>
  <si>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</si>
  <si>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</si>
  <si>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</si>
  <si>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</si>
  <si>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</si>
  <si>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</si>
  <si>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</si>
  <si>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</si>
  <si>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</si>
  <si>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</si>
  <si>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</si>
  <si>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</si>
  <si>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</si>
  <si>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</si>
  <si>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</si>
  <si>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</si>
  <si>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</si>
  <si>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</si>
  <si>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</si>
  <si>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</si>
  <si>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</si>
  <si>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</si>
  <si>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</si>
  <si>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</si>
  <si>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</si>
  <si>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</si>
  <si>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</si>
  <si>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</si>
  <si>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</si>
  <si>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</si>
  <si>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</si>
  <si>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</si>
  <si>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</si>
  <si>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</si>
  <si>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</si>
  <si>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</si>
  <si>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</si>
  <si>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</si>
  <si>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</si>
  <si>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</si>
  <si>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</si>
  <si>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</si>
  <si>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</si>
  <si>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</si>
  <si>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</si>
  <si>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</si>
  <si>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</si>
  <si>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</si>
  <si>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</si>
  <si>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</si>
  <si>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</si>
  <si>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</si>
  <si>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</si>
  <si>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</si>
  <si>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</si>
  <si>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</si>
  <si>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</si>
  <si>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</si>
  <si>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</si>
  <si>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</si>
  <si>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</si>
  <si>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</si>
  <si>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</si>
  <si>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</si>
  <si>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</si>
  <si>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</si>
  <si>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</si>
  <si>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</si>
  <si>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</si>
  <si>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</si>
  <si>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</si>
  <si>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</si>
  <si>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</si>
  <si>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</si>
  <si>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</si>
  <si>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</si>
  <si>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</si>
  <si>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</si>
  <si>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</si>
  <si>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</si>
  <si>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</si>
  <si>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</si>
  <si>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</si>
  <si>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</si>
  <si>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</si>
  <si>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</si>
  <si>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</si>
  <si>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</si>
  <si>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</si>
  <si>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</si>
  <si>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</si>
  <si>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</si>
  <si>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</si>
  <si>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</si>
  <si>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</si>
  <si>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</si>
  <si>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</si>
  <si>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</si>
  <si>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</si>
  <si>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</si>
  <si>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</si>
  <si>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</si>
  <si>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</si>
  <si>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</si>
  <si>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</si>
  <si>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</si>
  <si>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</si>
  <si>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</si>
  <si>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</si>
  <si>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</si>
  <si>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</si>
  <si>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</si>
  <si>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</si>
  <si>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</si>
  <si>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</si>
  <si>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</si>
  <si>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</si>
  <si>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</si>
  <si>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</si>
  <si>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</si>
  <si>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</si>
  <si>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</si>
  <si>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</si>
  <si>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</si>
  <si>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</si>
  <si>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</si>
  <si>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</si>
  <si>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</si>
  <si>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</si>
  <si>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</si>
  <si>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</si>
  <si>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</si>
  <si>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</si>
  <si>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</si>
  <si>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</si>
  <si>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</si>
  <si>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</si>
  <si>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</si>
  <si>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</si>
  <si>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</si>
  <si>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</si>
  <si>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</si>
  <si>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</si>
  <si>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</si>
  <si>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</si>
  <si>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</si>
  <si>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</si>
  <si>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</si>
  <si>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</si>
  <si>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</si>
  <si>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</si>
  <si>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</si>
  <si>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</si>
  <si>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</si>
  <si>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</si>
  <si>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</si>
  <si>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</si>
  <si>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</si>
  <si>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</si>
  <si>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</si>
  <si>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</si>
  <si>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</si>
  <si>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</si>
  <si>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</si>
  <si>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</si>
  <si>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</si>
  <si>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</si>
  <si>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</si>
  <si>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</si>
  <si>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</si>
  <si>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</si>
  <si>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</si>
  <si>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</si>
  <si>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</si>
  <si>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</si>
  <si>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</si>
  <si>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</si>
  <si>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</si>
  <si>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</si>
  <si>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</si>
  <si>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</si>
  <si>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</si>
  <si>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</si>
  <si>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</si>
  <si>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</si>
  <si>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</si>
  <si>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</si>
  <si>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</si>
  <si>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</si>
  <si>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</si>
  <si>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</si>
  <si>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</si>
  <si>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</si>
  <si>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</si>
  <si>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</si>
  <si>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</si>
  <si>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</si>
  <si>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</si>
  <si>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</si>
  <si>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</si>
  <si>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</si>
  <si>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</si>
  <si>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</si>
  <si>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</si>
  <si>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</si>
  <si>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</si>
  <si>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</si>
  <si>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</si>
  <si>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</si>
  <si>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</si>
  <si>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</si>
  <si>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</si>
  <si>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</si>
  <si>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</si>
  <si>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</si>
  <si>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</si>
  <si>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</si>
  <si>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</si>
  <si>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</si>
  <si>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</si>
  <si>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</si>
  <si>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</si>
  <si>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</si>
  <si>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</si>
  <si>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</si>
  <si>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</si>
  <si>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</si>
  <si>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</si>
  <si>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</si>
  <si>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</si>
  <si>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</si>
  <si>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</si>
  <si>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</si>
  <si>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</si>
  <si>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</si>
  <si>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</si>
  <si>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</si>
  <si>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</si>
  <si>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</si>
  <si>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</si>
  <si>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</si>
  <si>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</si>
  <si>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</si>
  <si>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</si>
  <si>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</si>
  <si>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</si>
  <si>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</si>
  <si>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</si>
  <si>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</si>
  <si>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</si>
  <si>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</si>
  <si>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</si>
  <si>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</si>
  <si>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</si>
  <si>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</si>
  <si>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</si>
  <si>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</si>
  <si>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</si>
  <si>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</si>
  <si>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</si>
  <si>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</si>
  <si>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</si>
  <si>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</si>
  <si>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</si>
  <si>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</si>
  <si>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</si>
  <si>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</si>
  <si>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</si>
  <si>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</si>
  <si>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</si>
  <si>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</si>
  <si>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</si>
  <si>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</si>
  <si>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</si>
  <si>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</si>
  <si>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</si>
  <si>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</si>
  <si>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</si>
  <si>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</si>
  <si>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</si>
  <si>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</si>
  <si>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</si>
  <si>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</si>
  <si>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</si>
  <si>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</si>
  <si>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</si>
  <si>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</si>
  <si>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</si>
  <si>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</si>
  <si>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</si>
  <si>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</si>
  <si>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</si>
  <si>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</si>
  <si>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</si>
  <si>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</si>
  <si>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</si>
  <si>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</si>
  <si>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</si>
  <si>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</si>
  <si>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</si>
  <si>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</si>
  <si>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</si>
  <si>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</si>
  <si>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</si>
  <si>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</si>
  <si>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</si>
  <si>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</si>
  <si>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</si>
  <si>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</si>
  <si>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</si>
  <si>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</si>
  <si>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</si>
  <si>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</si>
  <si>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</si>
  <si>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</si>
  <si>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</si>
  <si>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</si>
  <si>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</si>
  <si>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</si>
  <si>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</si>
  <si>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</si>
  <si>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</si>
  <si>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</si>
  <si>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</si>
  <si>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</si>
  <si>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</si>
  <si>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</si>
  <si>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</si>
  <si>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</si>
  <si>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</si>
  <si>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</si>
  <si>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</si>
  <si>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</si>
  <si>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</si>
  <si>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</si>
  <si>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</si>
  <si>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</si>
  <si>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</si>
  <si>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</si>
  <si>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</si>
  <si>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</si>
  <si>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</si>
  <si>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</si>
  <si>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</si>
  <si>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</si>
  <si>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</si>
  <si>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</si>
  <si>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</si>
  <si>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</si>
  <si>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</si>
  <si>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</si>
  <si>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</si>
  <si>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</si>
  <si>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</si>
  <si>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</si>
  <si>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</si>
  <si>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</si>
  <si>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</si>
  <si>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</si>
  <si>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</si>
  <si>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</si>
  <si>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</si>
  <si>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</si>
  <si>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</si>
  <si>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</si>
  <si>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</si>
  <si>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</si>
  <si>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</si>
  <si>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</si>
  <si>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</si>
  <si>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</si>
  <si>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</si>
  <si>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</si>
  <si>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</si>
  <si>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</si>
  <si>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</si>
  <si>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</si>
  <si>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</si>
  <si>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</si>
  <si>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</si>
  <si>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</si>
  <si>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</si>
  <si>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</si>
  <si>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</si>
  <si>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</si>
  <si>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</si>
  <si>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</si>
  <si>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</si>
  <si>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</si>
  <si>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</si>
  <si>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</si>
  <si>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</si>
  <si>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</si>
  <si>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</si>
  <si>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</si>
  <si>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</si>
  <si>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</si>
  <si>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</si>
  <si>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</si>
  <si>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</si>
  <si>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</si>
  <si>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</si>
  <si>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</si>
  <si>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</si>
  <si>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</si>
  <si>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</si>
  <si>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</si>
  <si>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</si>
  <si>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</si>
  <si>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</si>
  <si>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</si>
  <si>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</si>
  <si>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</si>
  <si>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</si>
  <si>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</si>
  <si>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</si>
  <si>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</si>
  <si>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</si>
  <si>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</si>
  <si>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</si>
  <si>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</si>
  <si>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</si>
  <si>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</si>
  <si>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</si>
  <si>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</si>
  <si>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</si>
  <si>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</si>
  <si>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</si>
  <si>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</si>
  <si>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</si>
  <si>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</si>
  <si>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</si>
  <si>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</si>
  <si>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</si>
  <si>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</si>
  <si>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</si>
  <si>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</si>
  <si>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</si>
  <si>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</si>
  <si>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</si>
  <si>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</si>
  <si>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</si>
  <si>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</si>
  <si>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</si>
  <si>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</si>
  <si>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</si>
  <si>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</si>
  <si>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</si>
  <si>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</si>
  <si>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</si>
  <si>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</si>
  <si>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</si>
  <si>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</si>
  <si>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</si>
  <si>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</si>
  <si>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</si>
  <si>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</si>
  <si>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</si>
  <si>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</si>
  <si>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</si>
  <si>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</si>
  <si>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</si>
  <si>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</si>
  <si>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</si>
  <si>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</si>
  <si>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</si>
  <si>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</si>
  <si>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</si>
  <si>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</si>
  <si>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</si>
  <si>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</si>
  <si>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</si>
  <si>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</si>
  <si>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</si>
  <si>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</si>
  <si>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</si>
  <si>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</si>
  <si>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</si>
  <si>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</si>
  <si>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</si>
  <si>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</si>
  <si>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</si>
  <si>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</si>
  <si>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</si>
  <si>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</si>
  <si>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</si>
  <si>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</si>
  <si>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</si>
  <si>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</si>
  <si>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</si>
  <si>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</si>
  <si>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</si>
  <si>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</si>
  <si>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</si>
  <si>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</si>
  <si>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</si>
  <si>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</si>
  <si>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</si>
  <si>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</si>
  <si>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</si>
  <si>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</si>
  <si>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</si>
  <si>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</si>
  <si>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</si>
  <si>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</si>
  <si>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</si>
  <si>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</si>
  <si>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</si>
  <si>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</si>
  <si>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</si>
  <si>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</si>
  <si>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</si>
  <si>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</si>
  <si>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</si>
  <si>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</si>
  <si>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</si>
  <si>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</si>
  <si>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</si>
  <si>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</si>
  <si>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</si>
  <si>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</si>
  <si>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</si>
  <si>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</si>
  <si>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</si>
  <si>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</si>
  <si>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</si>
  <si>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</si>
  <si>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</si>
  <si>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</si>
  <si>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</si>
  <si>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</si>
  <si>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</si>
  <si>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</si>
  <si>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</si>
  <si>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</si>
  <si>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</si>
  <si>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</si>
  <si>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</si>
  <si>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</si>
  <si>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</si>
  <si>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</si>
  <si>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</si>
  <si>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</si>
  <si>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</si>
  <si>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</si>
  <si>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</si>
  <si>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</si>
  <si>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</si>
  <si>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</si>
  <si>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</si>
  <si>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</si>
  <si>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</si>
  <si>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</si>
  <si>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</si>
  <si>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</si>
  <si>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</si>
  <si>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</si>
  <si>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</si>
  <si>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</si>
  <si>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</si>
  <si>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</si>
  <si>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</si>
  <si>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</si>
  <si>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</si>
  <si>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</si>
  <si>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</si>
  <si>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</si>
  <si>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</si>
  <si>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</si>
  <si>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</si>
  <si>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</si>
  <si>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</si>
  <si>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</si>
  <si>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</si>
  <si>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</si>
  <si>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</si>
  <si>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</si>
  <si>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</si>
  <si>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</si>
  <si>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</si>
  <si>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</si>
  <si>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</si>
  <si>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</si>
  <si>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</si>
  <si>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</si>
  <si>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</si>
  <si>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</si>
  <si>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</si>
  <si>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</si>
  <si>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</si>
  <si>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</si>
  <si>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</si>
  <si>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</si>
  <si>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</si>
  <si>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</si>
  <si>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</si>
  <si>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</si>
  <si>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</si>
  <si>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</si>
  <si>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</si>
  <si>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</si>
  <si>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</si>
  <si>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</si>
  <si>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</si>
  <si>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</si>
  <si>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</si>
  <si>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</si>
  <si>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</si>
  <si>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</si>
  <si>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</si>
  <si>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</si>
  <si>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</si>
  <si>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</si>
  <si>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</si>
  <si>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</si>
  <si>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</si>
  <si>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</si>
  <si>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</si>
  <si>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</si>
  <si>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</si>
  <si>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</si>
  <si>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</si>
  <si>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</si>
  <si>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</si>
  <si>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</si>
  <si>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</si>
  <si>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</si>
  <si>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</si>
  <si>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</si>
  <si>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</si>
  <si>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</si>
  <si>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</si>
  <si>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</si>
  <si>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</si>
  <si>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</si>
  <si>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</si>
  <si>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</si>
  <si>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</si>
  <si>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</si>
  <si>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</si>
  <si>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</si>
  <si>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</si>
  <si>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</si>
  <si>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</si>
  <si>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</si>
  <si>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</si>
  <si>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</si>
  <si>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</si>
  <si>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</si>
  <si>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</si>
  <si>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</si>
  <si>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</si>
  <si>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</si>
  <si>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</si>
  <si>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</si>
  <si>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</si>
  <si>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</si>
  <si>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</si>
  <si>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</si>
  <si>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</si>
  <si>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</si>
  <si>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</si>
  <si>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</si>
  <si>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</si>
  <si>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</si>
  <si>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</si>
  <si>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</si>
  <si>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</si>
  <si>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</si>
  <si>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</si>
  <si>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</si>
  <si>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</si>
  <si>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</si>
  <si>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</si>
  <si>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</si>
  <si>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</si>
  <si>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</si>
  <si>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</si>
  <si>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</si>
  <si>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</si>
  <si>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</si>
  <si>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</si>
  <si>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</si>
  <si>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</si>
  <si>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</si>
  <si>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</si>
  <si>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</si>
  <si>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</si>
  <si>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</si>
  <si>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</si>
  <si>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</si>
  <si>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</si>
  <si>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</si>
  <si>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</si>
  <si>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</si>
  <si>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</si>
  <si>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</si>
  <si>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</si>
  <si>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</si>
  <si>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</si>
  <si>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</si>
  <si>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</si>
  <si>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</si>
  <si>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</si>
  <si>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</si>
  <si>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</si>
  <si>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</si>
  <si>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</si>
  <si>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</si>
  <si>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</si>
  <si>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</si>
  <si>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</si>
  <si>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</si>
  <si>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</si>
  <si>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</si>
  <si>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</si>
  <si>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</si>
  <si>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</si>
  <si>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</si>
  <si>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</si>
  <si>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</si>
  <si>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</si>
  <si>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</si>
  <si>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</si>
  <si>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</si>
  <si>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</si>
  <si>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</si>
  <si>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</si>
  <si>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</si>
  <si>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</si>
  <si>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</si>
  <si>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</si>
  <si>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</si>
  <si>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</si>
  <si>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</si>
  <si>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</si>
  <si>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</si>
  <si>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</si>
  <si>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</si>
  <si>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</si>
  <si>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</si>
  <si>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</si>
  <si>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</si>
  <si>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</si>
  <si>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</si>
  <si>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</si>
  <si>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</si>
  <si>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</si>
  <si>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</si>
  <si>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</si>
  <si>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</si>
  <si>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</si>
  <si>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</si>
  <si>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</si>
  <si>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</si>
  <si>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</si>
  <si>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</si>
  <si>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</si>
  <si>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</si>
  <si>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</si>
  <si>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</si>
  <si>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</si>
  <si>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</si>
  <si>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</si>
  <si>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</si>
  <si>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</si>
  <si>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</si>
  <si>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</si>
  <si>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</si>
  <si>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</si>
  <si>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</si>
  <si>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</si>
  <si>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</si>
  <si>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</si>
  <si>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</si>
  <si>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</si>
  <si>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</si>
  <si>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</si>
  <si>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</si>
  <si>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</si>
  <si>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</si>
  <si>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</si>
  <si>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</si>
  <si>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</si>
  <si>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</si>
  <si>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</si>
  <si>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</si>
  <si>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</si>
  <si>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</si>
  <si>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</si>
  <si>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</si>
  <si>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</si>
  <si>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</si>
  <si>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</si>
  <si>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</si>
  <si>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</si>
  <si>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</si>
  <si>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</si>
  <si>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</si>
  <si>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</si>
  <si>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</si>
  <si>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</si>
  <si>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</si>
  <si>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</si>
  <si>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</si>
  <si>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</si>
  <si>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</si>
  <si>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</si>
  <si>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</si>
  <si>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</si>
  <si>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</si>
  <si>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</si>
  <si>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>3 Gavetas Vacias</t>
  </si>
  <si>
    <t>2 Gavetas Vacias + 1 Fallando</t>
  </si>
  <si>
    <t>GAVETA VACIAS + GAVETA FALLANDO</t>
  </si>
  <si>
    <t>1 Gaveta Vacia + 2 Fallando</t>
  </si>
  <si>
    <t>17 Mayo de 2021</t>
  </si>
  <si>
    <t>Morales Payano, Wilfredy Leandro</t>
  </si>
  <si>
    <t>Acevedo Dominguez, Victor Leonardo</t>
  </si>
  <si>
    <t>SIN ACTIVIDAD DE RETIRO</t>
  </si>
  <si>
    <t>Closed</t>
  </si>
  <si>
    <t>3335889876</t>
  </si>
  <si>
    <t>3335889873</t>
  </si>
  <si>
    <t>3335889872</t>
  </si>
  <si>
    <t>3335889871</t>
  </si>
  <si>
    <t>3335889870</t>
  </si>
  <si>
    <t>3335889869</t>
  </si>
  <si>
    <t>3335889868</t>
  </si>
  <si>
    <t>3335889867</t>
  </si>
  <si>
    <t>3335889864</t>
  </si>
  <si>
    <t>3335889863</t>
  </si>
  <si>
    <t>3335889861</t>
  </si>
  <si>
    <t>3335889860</t>
  </si>
  <si>
    <t>3335889859</t>
  </si>
  <si>
    <t>3335889855</t>
  </si>
  <si>
    <t>3335889853</t>
  </si>
  <si>
    <t>3335889852</t>
  </si>
  <si>
    <t>3335889848</t>
  </si>
  <si>
    <t>3335889847</t>
  </si>
  <si>
    <t>3335889844</t>
  </si>
  <si>
    <t>3335889843</t>
  </si>
  <si>
    <t>3335889837</t>
  </si>
  <si>
    <t>3335889836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</si>
</sst>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theme="4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0"/>
      <tableStyleElement type="headerRow" dxfId="79"/>
      <tableStyleElement type="totalRow" dxfId="78"/>
      <tableStyleElement type="firstColumn" dxfId="77"/>
      <tableStyleElement type="lastColumn" dxfId="76"/>
      <tableStyleElement type="firstRowStripe" dxfId="75"/>
      <tableStyleElement type="firstColumnStripe" dxfId="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9"/>
  <sheetViews>
    <sheetView tabSelected="1" zoomScale="85" zoomScaleNormal="85" workbookViewId="0">
      <pane ySplit="4" topLeftCell="A5" activePane="bottomLeft" state="frozen"/>
      <selection pane="bottomLeft" activeCell="F8" sqref="F8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5.1406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customWidth="1"/>
    <col min="16" max="16" width="15.28515625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2583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" x14ac:dyDescent="0.25">
      <c r="A5" s="134" t="str">
        <f>VLOOKUP(E5,'LISTADO ATM'!$A$2:$C$898,3,0)</f>
        <v>DISTRITO NACIONAL</v>
      </c>
      <c r="B5" s="129" t="s">
        <v>2602</v>
      </c>
      <c r="C5" s="136">
        <v>44333.884155092594</v>
      </c>
      <c r="D5" s="136" t="s">
        <v>2180</v>
      </c>
      <c r="E5" s="124">
        <v>10</v>
      </c>
      <c r="F5" s="150" t="str">
        <f>VLOOKUP(E5,VIP!$A$2:$O13082,2,0)</f>
        <v>DRBR010</v>
      </c>
      <c r="G5" s="134" t="str">
        <f>VLOOKUP(E5,'LISTADO ATM'!$A$2:$B$897,2,0)</f>
        <v xml:space="preserve">ATM Ministerio Salud Pública </v>
      </c>
      <c r="H5" s="134" t="str">
        <f>VLOOKUP(E5,VIP!$A$2:$O17958,7,FALSE)</f>
        <v>Si</v>
      </c>
      <c r="I5" s="134" t="str">
        <f>VLOOKUP(E5,VIP!$A$2:$O9923,8,FALSE)</f>
        <v>Si</v>
      </c>
      <c r="J5" s="134" t="str">
        <f>VLOOKUP(E5,VIP!$A$2:$O9873,8,FALSE)</f>
        <v>Si</v>
      </c>
      <c r="K5" s="134" t="str">
        <f>VLOOKUP(E5,VIP!$A$2:$O13447,6,0)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 t="s">
        <v>2589</v>
      </c>
      <c r="C6" s="136">
        <v>44333.908032407409</v>
      </c>
      <c r="D6" s="136" t="s">
        <v>2451</v>
      </c>
      <c r="E6" s="124">
        <v>14</v>
      </c>
      <c r="F6" s="150" t="str">
        <f>VLOOKUP(E6,VIP!$A$2:$O13069,2,0)</f>
        <v>DRBR014</v>
      </c>
      <c r="G6" s="134" t="str">
        <f>VLOOKUP(E6,'LISTADO ATM'!$A$2:$B$897,2,0)</f>
        <v xml:space="preserve">ATM Oficina Aeropuerto Las Américas I </v>
      </c>
      <c r="H6" s="134" t="str">
        <f>VLOOKUP(E6,VIP!$A$2:$O17945,7,FALSE)</f>
        <v>Si</v>
      </c>
      <c r="I6" s="134" t="str">
        <f>VLOOKUP(E6,VIP!$A$2:$O9910,8,FALSE)</f>
        <v>Si</v>
      </c>
      <c r="J6" s="134" t="str">
        <f>VLOOKUP(E6,VIP!$A$2:$O9860,8,FALSE)</f>
        <v>Si</v>
      </c>
      <c r="K6" s="134" t="str">
        <f>VLOOKUP(E6,VIP!$A$2:$O13434,6,0)</f>
        <v>NO</v>
      </c>
      <c r="L6" s="125" t="s">
        <v>2418</v>
      </c>
      <c r="M6" s="135" t="s">
        <v>2448</v>
      </c>
      <c r="N6" s="135" t="s">
        <v>2455</v>
      </c>
      <c r="O6" s="134" t="s">
        <v>2456</v>
      </c>
      <c r="P6" s="137"/>
      <c r="Q6" s="135" t="s">
        <v>2418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3335889791</v>
      </c>
      <c r="C7" s="136">
        <v>44333.765370370369</v>
      </c>
      <c r="D7" s="136" t="s">
        <v>2474</v>
      </c>
      <c r="E7" s="124">
        <v>23</v>
      </c>
      <c r="F7" s="150" t="str">
        <f>VLOOKUP(E7,VIP!$A$2:$O13156,2,0)</f>
        <v>DRBR023</v>
      </c>
      <c r="G7" s="134" t="str">
        <f>VLOOKUP(E7,'LISTADO ATM'!$A$2:$B$897,2,0)</f>
        <v xml:space="preserve">ATM Oficina México </v>
      </c>
      <c r="H7" s="134" t="str">
        <f>VLOOKUP(E7,VIP!$A$2:$O18032,7,FALSE)</f>
        <v>Si</v>
      </c>
      <c r="I7" s="134" t="str">
        <f>VLOOKUP(E7,VIP!$A$2:$O9997,8,FALSE)</f>
        <v>Si</v>
      </c>
      <c r="J7" s="134" t="str">
        <f>VLOOKUP(E7,VIP!$A$2:$O9947,8,FALSE)</f>
        <v>Si</v>
      </c>
      <c r="K7" s="134" t="str">
        <f>VLOOKUP(E7,VIP!$A$2:$O13521,6,0)</f>
        <v>NO</v>
      </c>
      <c r="L7" s="125" t="s">
        <v>2418</v>
      </c>
      <c r="M7" s="135" t="s">
        <v>2448</v>
      </c>
      <c r="N7" s="135" t="s">
        <v>2455</v>
      </c>
      <c r="O7" s="134" t="s">
        <v>2475</v>
      </c>
      <c r="P7" s="146"/>
      <c r="Q7" s="145" t="s">
        <v>2418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3335889696</v>
      </c>
      <c r="C8" s="136">
        <v>44333.715474537035</v>
      </c>
      <c r="D8" s="136" t="s">
        <v>2180</v>
      </c>
      <c r="E8" s="124">
        <v>34</v>
      </c>
      <c r="F8" s="150" t="str">
        <f>VLOOKUP(E8,VIP!$A$2:$O13168,2,0)</f>
        <v>DRBR034</v>
      </c>
      <c r="G8" s="134" t="str">
        <f>VLOOKUP(E8,'LISTADO ATM'!$A$2:$B$897,2,0)</f>
        <v xml:space="preserve">ATM Plaza de la Salud </v>
      </c>
      <c r="H8" s="134" t="str">
        <f>VLOOKUP(E8,VIP!$A$2:$O18044,7,FALSE)</f>
        <v>Si</v>
      </c>
      <c r="I8" s="134" t="str">
        <f>VLOOKUP(E8,VIP!$A$2:$O10009,8,FALSE)</f>
        <v>Si</v>
      </c>
      <c r="J8" s="134" t="str">
        <f>VLOOKUP(E8,VIP!$A$2:$O9959,8,FALSE)</f>
        <v>Si</v>
      </c>
      <c r="K8" s="134" t="str">
        <f>VLOOKUP(E8,VIP!$A$2:$O13533,6,0)</f>
        <v>NO</v>
      </c>
      <c r="L8" s="125" t="s">
        <v>2245</v>
      </c>
      <c r="M8" s="135" t="s">
        <v>2448</v>
      </c>
      <c r="N8" s="135" t="s">
        <v>2455</v>
      </c>
      <c r="O8" s="134" t="s">
        <v>2457</v>
      </c>
      <c r="P8" s="146"/>
      <c r="Q8" s="145" t="s">
        <v>2245</v>
      </c>
    </row>
    <row r="9" spans="1:17" s="96" customFormat="1" ht="18" x14ac:dyDescent="0.25">
      <c r="A9" s="134" t="str">
        <f>VLOOKUP(E9,'LISTADO ATM'!$A$2:$C$898,3,0)</f>
        <v>SUR</v>
      </c>
      <c r="B9" s="129">
        <v>3335889671</v>
      </c>
      <c r="C9" s="136">
        <v>44333.706747685188</v>
      </c>
      <c r="D9" s="136" t="s">
        <v>2451</v>
      </c>
      <c r="E9" s="124">
        <v>48</v>
      </c>
      <c r="F9" s="150" t="str">
        <f>VLOOKUP(E9,VIP!$A$2:$O13170,2,0)</f>
        <v>DRBR048</v>
      </c>
      <c r="G9" s="134" t="str">
        <f>VLOOKUP(E9,'LISTADO ATM'!$A$2:$B$897,2,0)</f>
        <v xml:space="preserve">ATM Autoservicio Neiba I </v>
      </c>
      <c r="H9" s="134" t="str">
        <f>VLOOKUP(E9,VIP!$A$2:$O18046,7,FALSE)</f>
        <v>Si</v>
      </c>
      <c r="I9" s="134" t="str">
        <f>VLOOKUP(E9,VIP!$A$2:$O10011,8,FALSE)</f>
        <v>Si</v>
      </c>
      <c r="J9" s="134" t="str">
        <f>VLOOKUP(E9,VIP!$A$2:$O9961,8,FALSE)</f>
        <v>Si</v>
      </c>
      <c r="K9" s="134" t="str">
        <f>VLOOKUP(E9,VIP!$A$2:$O13535,6,0)</f>
        <v>SI</v>
      </c>
      <c r="L9" s="125" t="s">
        <v>2576</v>
      </c>
      <c r="M9" s="135" t="s">
        <v>2448</v>
      </c>
      <c r="N9" s="135" t="s">
        <v>2455</v>
      </c>
      <c r="O9" s="134" t="s">
        <v>2456</v>
      </c>
      <c r="P9" s="146"/>
      <c r="Q9" s="145" t="s">
        <v>2576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3335889761</v>
      </c>
      <c r="C10" s="136">
        <v>44333.735405092593</v>
      </c>
      <c r="D10" s="136" t="s">
        <v>2451</v>
      </c>
      <c r="E10" s="124">
        <v>54</v>
      </c>
      <c r="F10" s="150" t="str">
        <f>VLOOKUP(E10,VIP!$A$2:$O13159,2,0)</f>
        <v>DRBR054</v>
      </c>
      <c r="G10" s="134" t="str">
        <f>VLOOKUP(E10,'LISTADO ATM'!$A$2:$B$897,2,0)</f>
        <v xml:space="preserve">ATM Autoservicio Galería 360 </v>
      </c>
      <c r="H10" s="134" t="str">
        <f>VLOOKUP(E10,VIP!$A$2:$O18035,7,FALSE)</f>
        <v>Si</v>
      </c>
      <c r="I10" s="134" t="str">
        <f>VLOOKUP(E10,VIP!$A$2:$O10000,8,FALSE)</f>
        <v>Si</v>
      </c>
      <c r="J10" s="134" t="str">
        <f>VLOOKUP(E10,VIP!$A$2:$O9950,8,FALSE)</f>
        <v>Si</v>
      </c>
      <c r="K10" s="134" t="str">
        <f>VLOOKUP(E10,VIP!$A$2:$O13524,6,0)</f>
        <v>NO</v>
      </c>
      <c r="L10" s="125" t="s">
        <v>2576</v>
      </c>
      <c r="M10" s="135" t="s">
        <v>2448</v>
      </c>
      <c r="N10" s="135" t="s">
        <v>2455</v>
      </c>
      <c r="O10" s="134" t="s">
        <v>2456</v>
      </c>
      <c r="P10" s="146"/>
      <c r="Q10" s="145" t="s">
        <v>2576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3335889253</v>
      </c>
      <c r="C11" s="136">
        <v>44333.576643518521</v>
      </c>
      <c r="D11" s="136" t="s">
        <v>2180</v>
      </c>
      <c r="E11" s="124">
        <v>57</v>
      </c>
      <c r="F11" s="150" t="str">
        <f>VLOOKUP(E11,VIP!$A$2:$O13157,2,0)</f>
        <v>DRBR057</v>
      </c>
      <c r="G11" s="134" t="str">
        <f>VLOOKUP(E11,'LISTADO ATM'!$A$2:$B$897,2,0)</f>
        <v xml:space="preserve">ATM Oficina Malecon Center </v>
      </c>
      <c r="H11" s="134" t="str">
        <f>VLOOKUP(E11,VIP!$A$2:$O18033,7,FALSE)</f>
        <v>Si</v>
      </c>
      <c r="I11" s="134" t="str">
        <f>VLOOKUP(E11,VIP!$A$2:$O9998,8,FALSE)</f>
        <v>Si</v>
      </c>
      <c r="J11" s="134" t="str">
        <f>VLOOKUP(E11,VIP!$A$2:$O9948,8,FALSE)</f>
        <v>Si</v>
      </c>
      <c r="K11" s="134" t="str">
        <f>VLOOKUP(E11,VIP!$A$2:$O13522,6,0)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46"/>
      <c r="Q11" s="145" t="s">
        <v>2219</v>
      </c>
    </row>
    <row r="12" spans="1:17" s="96" customFormat="1" ht="18" x14ac:dyDescent="0.25">
      <c r="A12" s="134" t="str">
        <f>VLOOKUP(E12,'LISTADO ATM'!$A$2:$C$898,3,0)</f>
        <v>SUR</v>
      </c>
      <c r="B12" s="129">
        <v>3335889104</v>
      </c>
      <c r="C12" s="136">
        <v>44333.509166666663</v>
      </c>
      <c r="D12" s="136" t="s">
        <v>2180</v>
      </c>
      <c r="E12" s="124">
        <v>84</v>
      </c>
      <c r="F12" s="150" t="str">
        <f>VLOOKUP(E12,VIP!$A$2:$O13165,2,0)</f>
        <v>DRBR084</v>
      </c>
      <c r="G12" s="134" t="str">
        <f>VLOOKUP(E12,'LISTADO ATM'!$A$2:$B$897,2,0)</f>
        <v xml:space="preserve">ATM Oficina Multicentro Sirena San Cristóbal </v>
      </c>
      <c r="H12" s="134" t="str">
        <f>VLOOKUP(E12,VIP!$A$2:$O18041,7,FALSE)</f>
        <v>Si</v>
      </c>
      <c r="I12" s="134" t="str">
        <f>VLOOKUP(E12,VIP!$A$2:$O10006,8,FALSE)</f>
        <v>Si</v>
      </c>
      <c r="J12" s="134" t="str">
        <f>VLOOKUP(E12,VIP!$A$2:$O9956,8,FALSE)</f>
        <v>Si</v>
      </c>
      <c r="K12" s="134" t="str">
        <f>VLOOKUP(E12,VIP!$A$2:$O13530,6,0)</f>
        <v>SI</v>
      </c>
      <c r="L12" s="125" t="s">
        <v>2470</v>
      </c>
      <c r="M12" s="135" t="s">
        <v>2448</v>
      </c>
      <c r="N12" s="135" t="s">
        <v>2455</v>
      </c>
      <c r="O12" s="134" t="s">
        <v>2457</v>
      </c>
      <c r="P12" s="146"/>
      <c r="Q12" s="145" t="s">
        <v>2470</v>
      </c>
    </row>
    <row r="13" spans="1:17" s="96" customFormat="1" ht="18" x14ac:dyDescent="0.25">
      <c r="A13" s="134" t="str">
        <f>VLOOKUP(E13,'LISTADO ATM'!$A$2:$C$898,3,0)</f>
        <v>SUR</v>
      </c>
      <c r="B13" s="129">
        <v>3335889682</v>
      </c>
      <c r="C13" s="136">
        <v>44333.709467592591</v>
      </c>
      <c r="D13" s="136" t="s">
        <v>2451</v>
      </c>
      <c r="E13" s="124">
        <v>84</v>
      </c>
      <c r="F13" s="150" t="str">
        <f>VLOOKUP(E13,VIP!$A$2:$O13169,2,0)</f>
        <v>DRBR084</v>
      </c>
      <c r="G13" s="134" t="str">
        <f>VLOOKUP(E13,'LISTADO ATM'!$A$2:$B$897,2,0)</f>
        <v xml:space="preserve">ATM Oficina Multicentro Sirena San Cristóbal </v>
      </c>
      <c r="H13" s="134" t="str">
        <f>VLOOKUP(E13,VIP!$A$2:$O18045,7,FALSE)</f>
        <v>Si</v>
      </c>
      <c r="I13" s="134" t="str">
        <f>VLOOKUP(E13,VIP!$A$2:$O10010,8,FALSE)</f>
        <v>Si</v>
      </c>
      <c r="J13" s="134" t="str">
        <f>VLOOKUP(E13,VIP!$A$2:$O9960,8,FALSE)</f>
        <v>Si</v>
      </c>
      <c r="K13" s="134" t="str">
        <f>VLOOKUP(E13,VIP!$A$2:$O13534,6,0)</f>
        <v>SI</v>
      </c>
      <c r="L13" s="125" t="s">
        <v>2418</v>
      </c>
      <c r="M13" s="135" t="s">
        <v>2448</v>
      </c>
      <c r="N13" s="135" t="s">
        <v>2455</v>
      </c>
      <c r="O13" s="134" t="s">
        <v>2456</v>
      </c>
      <c r="P13" s="146"/>
      <c r="Q13" s="14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3335889754</v>
      </c>
      <c r="C14" s="136">
        <v>44333.731527777774</v>
      </c>
      <c r="D14" s="136" t="s">
        <v>2180</v>
      </c>
      <c r="E14" s="124">
        <v>85</v>
      </c>
      <c r="F14" s="150" t="str">
        <f>VLOOKUP(E14,VIP!$A$2:$O13160,2,0)</f>
        <v>DRBR085</v>
      </c>
      <c r="G14" s="134" t="str">
        <f>VLOOKUP(E14,'LISTADO ATM'!$A$2:$B$897,2,0)</f>
        <v xml:space="preserve">ATM Oficina San Isidro (Fuerza Aérea) </v>
      </c>
      <c r="H14" s="134" t="str">
        <f>VLOOKUP(E14,VIP!$A$2:$O18036,7,FALSE)</f>
        <v>Si</v>
      </c>
      <c r="I14" s="134" t="str">
        <f>VLOOKUP(E14,VIP!$A$2:$O10001,8,FALSE)</f>
        <v>Si</v>
      </c>
      <c r="J14" s="134" t="str">
        <f>VLOOKUP(E14,VIP!$A$2:$O9951,8,FALSE)</f>
        <v>Si</v>
      </c>
      <c r="K14" s="134" t="str">
        <f>VLOOKUP(E14,VIP!$A$2:$O13525,6,0)</f>
        <v>NO</v>
      </c>
      <c r="L14" s="125" t="s">
        <v>2470</v>
      </c>
      <c r="M14" s="135" t="s">
        <v>2448</v>
      </c>
      <c r="N14" s="135" t="s">
        <v>2455</v>
      </c>
      <c r="O14" s="134" t="s">
        <v>2457</v>
      </c>
      <c r="P14" s="146"/>
      <c r="Q14" s="145" t="s">
        <v>2470</v>
      </c>
    </row>
    <row r="15" spans="1:17" s="96" customFormat="1" ht="18" x14ac:dyDescent="0.25">
      <c r="A15" s="134" t="str">
        <f>VLOOKUP(E15,'LISTADO ATM'!$A$2:$C$898,3,0)</f>
        <v>NORTE</v>
      </c>
      <c r="B15" s="129">
        <v>3335888122</v>
      </c>
      <c r="C15" s="136">
        <v>44332.599247685182</v>
      </c>
      <c r="D15" s="136" t="s">
        <v>2181</v>
      </c>
      <c r="E15" s="124">
        <v>94</v>
      </c>
      <c r="F15" s="150" t="str">
        <f>VLOOKUP(E15,VIP!$A$2:$O13097,2,0)</f>
        <v>DRBR094</v>
      </c>
      <c r="G15" s="134" t="str">
        <f>VLOOKUP(E15,'LISTADO ATM'!$A$2:$B$897,2,0)</f>
        <v xml:space="preserve">ATM Centro de Caja Porvenir (San Francisco) </v>
      </c>
      <c r="H15" s="134" t="str">
        <f>VLOOKUP(E15,VIP!$A$2:$O17973,7,FALSE)</f>
        <v>Si</v>
      </c>
      <c r="I15" s="134" t="str">
        <f>VLOOKUP(E15,VIP!$A$2:$O9938,8,FALSE)</f>
        <v>Si</v>
      </c>
      <c r="J15" s="134" t="str">
        <f>VLOOKUP(E15,VIP!$A$2:$O9888,8,FALSE)</f>
        <v>Si</v>
      </c>
      <c r="K15" s="134" t="str">
        <f>VLOOKUP(E15,VIP!$A$2:$O13462,6,0)</f>
        <v>NO</v>
      </c>
      <c r="L15" s="125" t="s">
        <v>2426</v>
      </c>
      <c r="M15" s="135" t="s">
        <v>2448</v>
      </c>
      <c r="N15" s="135" t="s">
        <v>2587</v>
      </c>
      <c r="O15" s="134" t="s">
        <v>2573</v>
      </c>
      <c r="P15" s="146"/>
      <c r="Q15" s="145" t="s">
        <v>2426</v>
      </c>
    </row>
    <row r="16" spans="1:17" s="96" customFormat="1" ht="18" x14ac:dyDescent="0.25">
      <c r="A16" s="134" t="str">
        <f>VLOOKUP(E16,'LISTADO ATM'!$A$2:$C$898,3,0)</f>
        <v>ESTE</v>
      </c>
      <c r="B16" s="129">
        <v>3335889703</v>
      </c>
      <c r="C16" s="136">
        <v>44333.717476851853</v>
      </c>
      <c r="D16" s="136" t="s">
        <v>2180</v>
      </c>
      <c r="E16" s="124">
        <v>104</v>
      </c>
      <c r="F16" s="150" t="str">
        <f>VLOOKUP(E16,VIP!$A$2:$O13166,2,0)</f>
        <v>DRBR104</v>
      </c>
      <c r="G16" s="134" t="str">
        <f>VLOOKUP(E16,'LISTADO ATM'!$A$2:$B$897,2,0)</f>
        <v xml:space="preserve">ATM Jumbo Higuey </v>
      </c>
      <c r="H16" s="134" t="str">
        <f>VLOOKUP(E16,VIP!$A$2:$O18042,7,FALSE)</f>
        <v>Si</v>
      </c>
      <c r="I16" s="134" t="str">
        <f>VLOOKUP(E16,VIP!$A$2:$O10007,8,FALSE)</f>
        <v>Si</v>
      </c>
      <c r="J16" s="134" t="str">
        <f>VLOOKUP(E16,VIP!$A$2:$O9957,8,FALSE)</f>
        <v>Si</v>
      </c>
      <c r="K16" s="134" t="str">
        <f>VLOOKUP(E16,VIP!$A$2:$O13531,6,0)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46"/>
      <c r="Q16" s="145" t="s">
        <v>2219</v>
      </c>
    </row>
    <row r="17" spans="1:17" s="96" customFormat="1" ht="18" x14ac:dyDescent="0.25">
      <c r="A17" s="134" t="str">
        <f>VLOOKUP(E17,'LISTADO ATM'!$A$2:$C$898,3,0)</f>
        <v>ESTE</v>
      </c>
      <c r="B17" s="129" t="s">
        <v>2598</v>
      </c>
      <c r="C17" s="136">
        <v>44333.890590277777</v>
      </c>
      <c r="D17" s="136" t="s">
        <v>2474</v>
      </c>
      <c r="E17" s="124">
        <v>114</v>
      </c>
      <c r="F17" s="150" t="str">
        <f>VLOOKUP(E17,VIP!$A$2:$O13078,2,0)</f>
        <v>DRBR114</v>
      </c>
      <c r="G17" s="134" t="str">
        <f>VLOOKUP(E17,'LISTADO ATM'!$A$2:$B$897,2,0)</f>
        <v xml:space="preserve">ATM Oficina Hato Mayor </v>
      </c>
      <c r="H17" s="134" t="str">
        <f>VLOOKUP(E17,VIP!$A$2:$O17954,7,FALSE)</f>
        <v>Si</v>
      </c>
      <c r="I17" s="134" t="str">
        <f>VLOOKUP(E17,VIP!$A$2:$O9919,8,FALSE)</f>
        <v>Si</v>
      </c>
      <c r="J17" s="134" t="str">
        <f>VLOOKUP(E17,VIP!$A$2:$O9869,8,FALSE)</f>
        <v>Si</v>
      </c>
      <c r="K17" s="134" t="str">
        <f>VLOOKUP(E17,VIP!$A$2:$O13443,6,0)</f>
        <v>NO</v>
      </c>
      <c r="L17" s="125" t="s">
        <v>2418</v>
      </c>
      <c r="M17" s="135" t="s">
        <v>2448</v>
      </c>
      <c r="N17" s="135" t="s">
        <v>2455</v>
      </c>
      <c r="O17" s="134" t="s">
        <v>2475</v>
      </c>
      <c r="P17" s="137"/>
      <c r="Q17" s="135" t="s">
        <v>2418</v>
      </c>
    </row>
    <row r="18" spans="1:17" s="96" customFormat="1" ht="18" x14ac:dyDescent="0.25">
      <c r="A18" s="134" t="str">
        <f>VLOOKUP(E18,'LISTADO ATM'!$A$2:$C$898,3,0)</f>
        <v>NORTE</v>
      </c>
      <c r="B18" s="129">
        <v>3335889781</v>
      </c>
      <c r="C18" s="136">
        <v>44333.74658564815</v>
      </c>
      <c r="D18" s="136" t="s">
        <v>2181</v>
      </c>
      <c r="E18" s="124">
        <v>119</v>
      </c>
      <c r="F18" s="150" t="str">
        <f>VLOOKUP(E18,VIP!$A$2:$O13157,2,0)</f>
        <v>DRBR119</v>
      </c>
      <c r="G18" s="134" t="str">
        <f>VLOOKUP(E18,'LISTADO ATM'!$A$2:$B$897,2,0)</f>
        <v>ATM Oficina La Barranquita</v>
      </c>
      <c r="H18" s="134" t="str">
        <f>VLOOKUP(E18,VIP!$A$2:$O18033,7,FALSE)</f>
        <v>N/A</v>
      </c>
      <c r="I18" s="134" t="str">
        <f>VLOOKUP(E18,VIP!$A$2:$O9998,8,FALSE)</f>
        <v>N/A</v>
      </c>
      <c r="J18" s="134" t="str">
        <f>VLOOKUP(E18,VIP!$A$2:$O9948,8,FALSE)</f>
        <v>N/A</v>
      </c>
      <c r="K18" s="134" t="str">
        <f>VLOOKUP(E18,VIP!$A$2:$O13522,6,0)</f>
        <v>N/A</v>
      </c>
      <c r="L18" s="125" t="s">
        <v>2219</v>
      </c>
      <c r="M18" s="135" t="s">
        <v>2448</v>
      </c>
      <c r="N18" s="135" t="s">
        <v>2455</v>
      </c>
      <c r="O18" s="134" t="s">
        <v>2585</v>
      </c>
      <c r="P18" s="146"/>
      <c r="Q18" s="145" t="s">
        <v>2219</v>
      </c>
    </row>
    <row r="19" spans="1:17" s="96" customFormat="1" ht="18" x14ac:dyDescent="0.25">
      <c r="A19" s="134" t="str">
        <f>VLOOKUP(E19,'LISTADO ATM'!$A$2:$C$898,3,0)</f>
        <v>DISTRITO NACIONAL</v>
      </c>
      <c r="B19" s="129">
        <v>3335889563</v>
      </c>
      <c r="C19" s="136">
        <v>44333.682835648149</v>
      </c>
      <c r="D19" s="136" t="s">
        <v>2180</v>
      </c>
      <c r="E19" s="124">
        <v>165</v>
      </c>
      <c r="F19" s="150" t="str">
        <f>VLOOKUP(E19,VIP!$A$2:$O13178,2,0)</f>
        <v>DRBR165</v>
      </c>
      <c r="G19" s="134" t="str">
        <f>VLOOKUP(E19,'LISTADO ATM'!$A$2:$B$897,2,0)</f>
        <v>ATM Autoservicio Megacentro</v>
      </c>
      <c r="H19" s="134" t="str">
        <f>VLOOKUP(E19,VIP!$A$2:$O18054,7,FALSE)</f>
        <v>Si</v>
      </c>
      <c r="I19" s="134" t="str">
        <f>VLOOKUP(E19,VIP!$A$2:$O10019,8,FALSE)</f>
        <v>Si</v>
      </c>
      <c r="J19" s="134" t="str">
        <f>VLOOKUP(E19,VIP!$A$2:$O9969,8,FALSE)</f>
        <v>Si</v>
      </c>
      <c r="K19" s="134" t="str">
        <f>VLOOKUP(E19,VIP!$A$2:$O13543,6,0)</f>
        <v>SI</v>
      </c>
      <c r="L19" s="125" t="s">
        <v>2470</v>
      </c>
      <c r="M19" s="135" t="s">
        <v>2448</v>
      </c>
      <c r="N19" s="135" t="s">
        <v>2455</v>
      </c>
      <c r="O19" s="134" t="s">
        <v>2457</v>
      </c>
      <c r="P19" s="146"/>
      <c r="Q19" s="145" t="s">
        <v>2470</v>
      </c>
    </row>
    <row r="20" spans="1:17" s="96" customFormat="1" ht="18" x14ac:dyDescent="0.25">
      <c r="A20" s="134" t="str">
        <f>VLOOKUP(E20,'LISTADO ATM'!$A$2:$C$898,3,0)</f>
        <v>NORTE</v>
      </c>
      <c r="B20" s="129">
        <v>3335889795</v>
      </c>
      <c r="C20" s="136">
        <v>44333.768750000003</v>
      </c>
      <c r="D20" s="136" t="s">
        <v>2574</v>
      </c>
      <c r="E20" s="124">
        <v>198</v>
      </c>
      <c r="F20" s="150" t="str">
        <f>VLOOKUP(E20,VIP!$A$2:$O13154,2,0)</f>
        <v>DRBR198</v>
      </c>
      <c r="G20" s="134" t="str">
        <f>VLOOKUP(E20,'LISTADO ATM'!$A$2:$B$897,2,0)</f>
        <v xml:space="preserve">ATM Almacenes El Encanto  (Santiago) </v>
      </c>
      <c r="H20" s="134" t="str">
        <f>VLOOKUP(E20,VIP!$A$2:$O18030,7,FALSE)</f>
        <v>NO</v>
      </c>
      <c r="I20" s="134" t="str">
        <f>VLOOKUP(E20,VIP!$A$2:$O9995,8,FALSE)</f>
        <v>NO</v>
      </c>
      <c r="J20" s="134" t="str">
        <f>VLOOKUP(E20,VIP!$A$2:$O9945,8,FALSE)</f>
        <v>NO</v>
      </c>
      <c r="K20" s="134" t="str">
        <f>VLOOKUP(E20,VIP!$A$2:$O13519,6,0)</f>
        <v>NO</v>
      </c>
      <c r="L20" s="125" t="s">
        <v>2418</v>
      </c>
      <c r="M20" s="135" t="s">
        <v>2448</v>
      </c>
      <c r="N20" s="135" t="s">
        <v>2455</v>
      </c>
      <c r="O20" s="134" t="s">
        <v>2575</v>
      </c>
      <c r="P20" s="146"/>
      <c r="Q20" s="145" t="s">
        <v>2418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3335888692</v>
      </c>
      <c r="C21" s="136">
        <v>44333.424490740741</v>
      </c>
      <c r="D21" s="136" t="s">
        <v>2180</v>
      </c>
      <c r="E21" s="124">
        <v>225</v>
      </c>
      <c r="F21" s="150" t="str">
        <f>VLOOKUP(E21,VIP!$A$2:$O13163,2,0)</f>
        <v>DRBR225</v>
      </c>
      <c r="G21" s="134" t="str">
        <f>VLOOKUP(E21,'LISTADO ATM'!$A$2:$B$897,2,0)</f>
        <v xml:space="preserve">ATM S/M Nacional Arroyo Hondo </v>
      </c>
      <c r="H21" s="134" t="str">
        <f>VLOOKUP(E21,VIP!$A$2:$O18039,7,FALSE)</f>
        <v>Si</v>
      </c>
      <c r="I21" s="134" t="str">
        <f>VLOOKUP(E21,VIP!$A$2:$O10004,8,FALSE)</f>
        <v>Si</v>
      </c>
      <c r="J21" s="134" t="str">
        <f>VLOOKUP(E21,VIP!$A$2:$O9954,8,FALSE)</f>
        <v>Si</v>
      </c>
      <c r="K21" s="134" t="str">
        <f>VLOOKUP(E21,VIP!$A$2:$O13528,6,0)</f>
        <v>NO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46"/>
      <c r="Q21" s="14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3335888204</v>
      </c>
      <c r="C22" s="136">
        <v>44332.946134259262</v>
      </c>
      <c r="D22" s="136" t="s">
        <v>2180</v>
      </c>
      <c r="E22" s="124">
        <v>231</v>
      </c>
      <c r="F22" s="150" t="str">
        <f>VLOOKUP(E22,VIP!$A$2:$O13142,2,0)</f>
        <v>DRBR231</v>
      </c>
      <c r="G22" s="134" t="str">
        <f>VLOOKUP(E22,'LISTADO ATM'!$A$2:$B$897,2,0)</f>
        <v xml:space="preserve">ATM Oficina Zona Oriental </v>
      </c>
      <c r="H22" s="134" t="str">
        <f>VLOOKUP(E22,VIP!$A$2:$O18018,7,FALSE)</f>
        <v>Si</v>
      </c>
      <c r="I22" s="134" t="str">
        <f>VLOOKUP(E22,VIP!$A$2:$O9983,8,FALSE)</f>
        <v>Si</v>
      </c>
      <c r="J22" s="134" t="str">
        <f>VLOOKUP(E22,VIP!$A$2:$O9933,8,FALSE)</f>
        <v>Si</v>
      </c>
      <c r="K22" s="134" t="str">
        <f>VLOOKUP(E22,VIP!$A$2:$O13507,6,0)</f>
        <v>SI</v>
      </c>
      <c r="L22" s="125" t="s">
        <v>2470</v>
      </c>
      <c r="M22" s="135" t="s">
        <v>2448</v>
      </c>
      <c r="N22" s="135" t="s">
        <v>2455</v>
      </c>
      <c r="O22" s="134" t="s">
        <v>2457</v>
      </c>
      <c r="P22" s="146"/>
      <c r="Q22" s="145" t="s">
        <v>2470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3335889834</v>
      </c>
      <c r="C23" s="136">
        <v>44333.85</v>
      </c>
      <c r="D23" s="136" t="s">
        <v>2474</v>
      </c>
      <c r="E23" s="124">
        <v>231</v>
      </c>
      <c r="F23" s="150" t="str">
        <f>VLOOKUP(E23,VIP!$A$2:$O13061,2,0)</f>
        <v>DRBR231</v>
      </c>
      <c r="G23" s="134" t="str">
        <f>VLOOKUP(E23,'LISTADO ATM'!$A$2:$B$897,2,0)</f>
        <v xml:space="preserve">ATM Oficina Zona Oriental </v>
      </c>
      <c r="H23" s="134" t="str">
        <f>VLOOKUP(E23,VIP!$A$2:$O17937,7,FALSE)</f>
        <v>Si</v>
      </c>
      <c r="I23" s="134" t="str">
        <f>VLOOKUP(E23,VIP!$A$2:$O9902,8,FALSE)</f>
        <v>Si</v>
      </c>
      <c r="J23" s="134" t="str">
        <f>VLOOKUP(E23,VIP!$A$2:$O9852,8,FALSE)</f>
        <v>Si</v>
      </c>
      <c r="K23" s="134" t="str">
        <f>VLOOKUP(E23,VIP!$A$2:$O13426,6,0)</f>
        <v>SI</v>
      </c>
      <c r="L23" s="125" t="s">
        <v>2576</v>
      </c>
      <c r="M23" s="135" t="s">
        <v>2448</v>
      </c>
      <c r="N23" s="135" t="s">
        <v>2455</v>
      </c>
      <c r="O23" s="134" t="s">
        <v>2475</v>
      </c>
      <c r="P23" s="137"/>
      <c r="Q23" s="135" t="s">
        <v>2576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3335888696</v>
      </c>
      <c r="C24" s="136">
        <v>44333.424861111111</v>
      </c>
      <c r="D24" s="136" t="s">
        <v>2180</v>
      </c>
      <c r="E24" s="124">
        <v>232</v>
      </c>
      <c r="F24" s="150" t="str">
        <f>VLOOKUP(E24,VIP!$A$2:$O13162,2,0)</f>
        <v>DRBR232</v>
      </c>
      <c r="G24" s="134" t="str">
        <f>VLOOKUP(E24,'LISTADO ATM'!$A$2:$B$897,2,0)</f>
        <v xml:space="preserve">ATM S/M Nacional Charles de Gaulle </v>
      </c>
      <c r="H24" s="134" t="str">
        <f>VLOOKUP(E24,VIP!$A$2:$O18038,7,FALSE)</f>
        <v>Si</v>
      </c>
      <c r="I24" s="134" t="str">
        <f>VLOOKUP(E24,VIP!$A$2:$O10003,8,FALSE)</f>
        <v>Si</v>
      </c>
      <c r="J24" s="134" t="str">
        <f>VLOOKUP(E24,VIP!$A$2:$O9953,8,FALSE)</f>
        <v>Si</v>
      </c>
      <c r="K24" s="134" t="str">
        <f>VLOOKUP(E24,VIP!$A$2:$O13527,6,0)</f>
        <v>SI</v>
      </c>
      <c r="L24" s="125" t="s">
        <v>2219</v>
      </c>
      <c r="M24" s="135" t="s">
        <v>2448</v>
      </c>
      <c r="N24" s="135" t="s">
        <v>2455</v>
      </c>
      <c r="O24" s="134" t="s">
        <v>2457</v>
      </c>
      <c r="P24" s="146"/>
      <c r="Q24" s="14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3335888681</v>
      </c>
      <c r="C25" s="136">
        <v>44333.422592592593</v>
      </c>
      <c r="D25" s="136" t="s">
        <v>2180</v>
      </c>
      <c r="E25" s="124">
        <v>237</v>
      </c>
      <c r="F25" s="150" t="str">
        <f>VLOOKUP(E25,VIP!$A$2:$O13166,2,0)</f>
        <v>DRBR237</v>
      </c>
      <c r="G25" s="134" t="str">
        <f>VLOOKUP(E25,'LISTADO ATM'!$A$2:$B$897,2,0)</f>
        <v xml:space="preserve">ATM UNP Plaza Vásquez </v>
      </c>
      <c r="H25" s="134" t="str">
        <f>VLOOKUP(E25,VIP!$A$2:$O18042,7,FALSE)</f>
        <v>Si</v>
      </c>
      <c r="I25" s="134" t="str">
        <f>VLOOKUP(E25,VIP!$A$2:$O10007,8,FALSE)</f>
        <v>Si</v>
      </c>
      <c r="J25" s="134" t="str">
        <f>VLOOKUP(E25,VIP!$A$2:$O9957,8,FALSE)</f>
        <v>Si</v>
      </c>
      <c r="K25" s="134" t="str">
        <f>VLOOKUP(E25,VIP!$A$2:$O13531,6,0)</f>
        <v>SI</v>
      </c>
      <c r="L25" s="125" t="s">
        <v>2219</v>
      </c>
      <c r="M25" s="135" t="s">
        <v>2448</v>
      </c>
      <c r="N25" s="135" t="s">
        <v>2455</v>
      </c>
      <c r="O25" s="134" t="s">
        <v>2457</v>
      </c>
      <c r="P25" s="146"/>
      <c r="Q25" s="145" t="s">
        <v>2219</v>
      </c>
    </row>
    <row r="26" spans="1:17" s="96" customFormat="1" ht="18" x14ac:dyDescent="0.25">
      <c r="A26" s="134" t="str">
        <f>VLOOKUP(E26,'LISTADO ATM'!$A$2:$C$898,3,0)</f>
        <v>SUR</v>
      </c>
      <c r="B26" s="129">
        <v>3335887120</v>
      </c>
      <c r="C26" s="136">
        <v>44330.517361111109</v>
      </c>
      <c r="D26" s="136" t="s">
        <v>2180</v>
      </c>
      <c r="E26" s="124">
        <v>249</v>
      </c>
      <c r="F26" s="150" t="str">
        <f>VLOOKUP(E26,VIP!$A$2:$O13195,2,0)</f>
        <v>DRBR249</v>
      </c>
      <c r="G26" s="134" t="str">
        <f>VLOOKUP(E26,'LISTADO ATM'!$A$2:$B$897,2,0)</f>
        <v xml:space="preserve">ATM Banco Agrícola Neiba </v>
      </c>
      <c r="H26" s="134" t="str">
        <f>VLOOKUP(E26,VIP!$A$2:$O18058,7,FALSE)</f>
        <v>Si</v>
      </c>
      <c r="I26" s="134" t="str">
        <f>VLOOKUP(E26,VIP!$A$2:$O10023,8,FALSE)</f>
        <v>Si</v>
      </c>
      <c r="J26" s="134" t="str">
        <f>VLOOKUP(E26,VIP!$A$2:$O9973,8,FALSE)</f>
        <v>Si</v>
      </c>
      <c r="K26" s="134" t="str">
        <f>VLOOKUP(E26,VIP!$A$2:$O13547,6,0)</f>
        <v>NO</v>
      </c>
      <c r="L26" s="125" t="s">
        <v>2219</v>
      </c>
      <c r="M26" s="135" t="s">
        <v>2448</v>
      </c>
      <c r="N26" s="135" t="s">
        <v>2455</v>
      </c>
      <c r="O26" s="134" t="s">
        <v>2457</v>
      </c>
      <c r="P26" s="137"/>
      <c r="Q26" s="145" t="s">
        <v>2219</v>
      </c>
    </row>
    <row r="27" spans="1:17" s="96" customFormat="1" ht="18" x14ac:dyDescent="0.25">
      <c r="A27" s="134" t="str">
        <f>VLOOKUP(E27,'LISTADO ATM'!$A$2:$C$898,3,0)</f>
        <v>SUR</v>
      </c>
      <c r="B27" s="129">
        <v>3335889444</v>
      </c>
      <c r="C27" s="136">
        <v>44333.644791666666</v>
      </c>
      <c r="D27" s="136" t="s">
        <v>2451</v>
      </c>
      <c r="E27" s="124">
        <v>252</v>
      </c>
      <c r="F27" s="150" t="str">
        <f>VLOOKUP(E27,VIP!$A$2:$O13181,2,0)</f>
        <v>DRBR252</v>
      </c>
      <c r="G27" s="134" t="str">
        <f>VLOOKUP(E27,'LISTADO ATM'!$A$2:$B$897,2,0)</f>
        <v xml:space="preserve">ATM Banco Agrícola (Barahona) </v>
      </c>
      <c r="H27" s="134" t="str">
        <f>VLOOKUP(E27,VIP!$A$2:$O18057,7,FALSE)</f>
        <v>Si</v>
      </c>
      <c r="I27" s="134" t="str">
        <f>VLOOKUP(E27,VIP!$A$2:$O10022,8,FALSE)</f>
        <v>Si</v>
      </c>
      <c r="J27" s="134" t="str">
        <f>VLOOKUP(E27,VIP!$A$2:$O9972,8,FALSE)</f>
        <v>Si</v>
      </c>
      <c r="K27" s="134" t="str">
        <f>VLOOKUP(E27,VIP!$A$2:$O13546,6,0)</f>
        <v>NO</v>
      </c>
      <c r="L27" s="125" t="s">
        <v>2418</v>
      </c>
      <c r="M27" s="135" t="s">
        <v>2448</v>
      </c>
      <c r="N27" s="135" t="s">
        <v>2455</v>
      </c>
      <c r="O27" s="134" t="s">
        <v>2456</v>
      </c>
      <c r="P27" s="146"/>
      <c r="Q27" s="145" t="s">
        <v>2418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3335889256</v>
      </c>
      <c r="C28" s="136">
        <v>44333.577060185184</v>
      </c>
      <c r="D28" s="136" t="s">
        <v>2180</v>
      </c>
      <c r="E28" s="124">
        <v>264</v>
      </c>
      <c r="F28" s="150" t="str">
        <f>VLOOKUP(E28,VIP!$A$2:$O13156,2,0)</f>
        <v>DRBR264</v>
      </c>
      <c r="G28" s="134" t="str">
        <f>VLOOKUP(E28,'LISTADO ATM'!$A$2:$B$897,2,0)</f>
        <v xml:space="preserve">ATM S/M Nacional Independencia </v>
      </c>
      <c r="H28" s="134" t="str">
        <f>VLOOKUP(E28,VIP!$A$2:$O18032,7,FALSE)</f>
        <v>Si</v>
      </c>
      <c r="I28" s="134" t="str">
        <f>VLOOKUP(E28,VIP!$A$2:$O9997,8,FALSE)</f>
        <v>Si</v>
      </c>
      <c r="J28" s="134" t="str">
        <f>VLOOKUP(E28,VIP!$A$2:$O9947,8,FALSE)</f>
        <v>Si</v>
      </c>
      <c r="K28" s="134" t="str">
        <f>VLOOKUP(E28,VIP!$A$2:$O13521,6,0)</f>
        <v>SI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46"/>
      <c r="Q28" s="145" t="s">
        <v>2219</v>
      </c>
    </row>
    <row r="29" spans="1:17" s="96" customFormat="1" ht="18" x14ac:dyDescent="0.25">
      <c r="A29" s="134" t="str">
        <f>VLOOKUP(E29,'LISTADO ATM'!$A$2:$C$898,3,0)</f>
        <v>NORTE</v>
      </c>
      <c r="B29" s="129">
        <v>3335889646</v>
      </c>
      <c r="C29" s="136">
        <v>44333.701979166668</v>
      </c>
      <c r="D29" s="136" t="s">
        <v>2474</v>
      </c>
      <c r="E29" s="124">
        <v>282</v>
      </c>
      <c r="F29" s="150" t="str">
        <f>VLOOKUP(E29,VIP!$A$2:$O13173,2,0)</f>
        <v>DRBR282</v>
      </c>
      <c r="G29" s="134" t="str">
        <f>VLOOKUP(E29,'LISTADO ATM'!$A$2:$B$897,2,0)</f>
        <v xml:space="preserve">ATM Autobanco Nibaje </v>
      </c>
      <c r="H29" s="134" t="str">
        <f>VLOOKUP(E29,VIP!$A$2:$O18049,7,FALSE)</f>
        <v>Si</v>
      </c>
      <c r="I29" s="134" t="str">
        <f>VLOOKUP(E29,VIP!$A$2:$O10014,8,FALSE)</f>
        <v>Si</v>
      </c>
      <c r="J29" s="134" t="str">
        <f>VLOOKUP(E29,VIP!$A$2:$O9964,8,FALSE)</f>
        <v>Si</v>
      </c>
      <c r="K29" s="134" t="str">
        <f>VLOOKUP(E29,VIP!$A$2:$O13538,6,0)</f>
        <v>NO</v>
      </c>
      <c r="L29" s="125" t="s">
        <v>2444</v>
      </c>
      <c r="M29" s="135" t="s">
        <v>2448</v>
      </c>
      <c r="N29" s="135" t="s">
        <v>2455</v>
      </c>
      <c r="O29" s="134" t="s">
        <v>2475</v>
      </c>
      <c r="P29" s="146"/>
      <c r="Q29" s="145" t="s">
        <v>2444</v>
      </c>
    </row>
    <row r="30" spans="1:17" s="96" customFormat="1" ht="18" x14ac:dyDescent="0.25">
      <c r="A30" s="134" t="str">
        <f>VLOOKUP(E30,'LISTADO ATM'!$A$2:$C$898,3,0)</f>
        <v>NORTE</v>
      </c>
      <c r="B30" s="129">
        <v>3335889793</v>
      </c>
      <c r="C30" s="136">
        <v>44333.766909722224</v>
      </c>
      <c r="D30" s="136" t="s">
        <v>2474</v>
      </c>
      <c r="E30" s="124">
        <v>283</v>
      </c>
      <c r="F30" s="150" t="str">
        <f>VLOOKUP(E30,VIP!$A$2:$O13155,2,0)</f>
        <v>DRBR283</v>
      </c>
      <c r="G30" s="134" t="str">
        <f>VLOOKUP(E30,'LISTADO ATM'!$A$2:$B$897,2,0)</f>
        <v xml:space="preserve">ATM Oficina Nibaje </v>
      </c>
      <c r="H30" s="134" t="str">
        <f>VLOOKUP(E30,VIP!$A$2:$O18031,7,FALSE)</f>
        <v>Si</v>
      </c>
      <c r="I30" s="134" t="str">
        <f>VLOOKUP(E30,VIP!$A$2:$O9996,8,FALSE)</f>
        <v>Si</v>
      </c>
      <c r="J30" s="134" t="str">
        <f>VLOOKUP(E30,VIP!$A$2:$O9946,8,FALSE)</f>
        <v>Si</v>
      </c>
      <c r="K30" s="134" t="str">
        <f>VLOOKUP(E30,VIP!$A$2:$O13520,6,0)</f>
        <v>NO</v>
      </c>
      <c r="L30" s="125" t="s">
        <v>2418</v>
      </c>
      <c r="M30" s="135" t="s">
        <v>2448</v>
      </c>
      <c r="N30" s="135" t="s">
        <v>2455</v>
      </c>
      <c r="O30" s="134" t="s">
        <v>2475</v>
      </c>
      <c r="P30" s="146"/>
      <c r="Q30" s="145" t="s">
        <v>2418</v>
      </c>
    </row>
    <row r="31" spans="1:17" s="96" customFormat="1" ht="18" x14ac:dyDescent="0.25">
      <c r="A31" s="134" t="str">
        <f>VLOOKUP(E31,'LISTADO ATM'!$A$2:$C$898,3,0)</f>
        <v>NORTE</v>
      </c>
      <c r="B31" s="129" t="s">
        <v>2592</v>
      </c>
      <c r="C31" s="136">
        <v>44333.901504629626</v>
      </c>
      <c r="D31" s="136" t="s">
        <v>2574</v>
      </c>
      <c r="E31" s="124">
        <v>291</v>
      </c>
      <c r="F31" s="150" t="str">
        <f>VLOOKUP(E31,VIP!$A$2:$O13072,2,0)</f>
        <v>DRBR291</v>
      </c>
      <c r="G31" s="134" t="str">
        <f>VLOOKUP(E31,'LISTADO ATM'!$A$2:$B$897,2,0)</f>
        <v xml:space="preserve">ATM S/M Jumbo Las Colinas </v>
      </c>
      <c r="H31" s="134" t="str">
        <f>VLOOKUP(E31,VIP!$A$2:$O17948,7,FALSE)</f>
        <v>Si</v>
      </c>
      <c r="I31" s="134" t="str">
        <f>VLOOKUP(E31,VIP!$A$2:$O9913,8,FALSE)</f>
        <v>Si</v>
      </c>
      <c r="J31" s="134" t="str">
        <f>VLOOKUP(E31,VIP!$A$2:$O9863,8,FALSE)</f>
        <v>Si</v>
      </c>
      <c r="K31" s="134" t="str">
        <f>VLOOKUP(E31,VIP!$A$2:$O13437,6,0)</f>
        <v>NO</v>
      </c>
      <c r="L31" s="125" t="s">
        <v>2576</v>
      </c>
      <c r="M31" s="135" t="s">
        <v>2448</v>
      </c>
      <c r="N31" s="135" t="s">
        <v>2455</v>
      </c>
      <c r="O31" s="134" t="s">
        <v>2575</v>
      </c>
      <c r="P31" s="137"/>
      <c r="Q31" s="135" t="s">
        <v>2576</v>
      </c>
    </row>
    <row r="32" spans="1:17" ht="18" x14ac:dyDescent="0.25">
      <c r="A32" s="134" t="str">
        <f>VLOOKUP(E32,'LISTADO ATM'!$A$2:$C$898,3,0)</f>
        <v>SUR</v>
      </c>
      <c r="B32" s="129">
        <v>3335888128</v>
      </c>
      <c r="C32" s="136">
        <v>44332.612442129626</v>
      </c>
      <c r="D32" s="136" t="s">
        <v>2180</v>
      </c>
      <c r="E32" s="124">
        <v>297</v>
      </c>
      <c r="F32" s="154" t="str">
        <f>VLOOKUP(E32,VIP!$A$2:$O13091,2,0)</f>
        <v>DRBR297</v>
      </c>
      <c r="G32" s="134" t="str">
        <f>VLOOKUP(E32,'LISTADO ATM'!$A$2:$B$897,2,0)</f>
        <v xml:space="preserve">ATM S/M Cadena Ocoa </v>
      </c>
      <c r="H32" s="134" t="str">
        <f>VLOOKUP(E32,VIP!$A$2:$O17967,7,FALSE)</f>
        <v>Si</v>
      </c>
      <c r="I32" s="134" t="str">
        <f>VLOOKUP(E32,VIP!$A$2:$O9932,8,FALSE)</f>
        <v>Si</v>
      </c>
      <c r="J32" s="134" t="str">
        <f>VLOOKUP(E32,VIP!$A$2:$O9882,8,FALSE)</f>
        <v>Si</v>
      </c>
      <c r="K32" s="134" t="str">
        <f>VLOOKUP(E32,VIP!$A$2:$O13456,6,0)</f>
        <v>NO</v>
      </c>
      <c r="L32" s="125" t="s">
        <v>2219</v>
      </c>
      <c r="M32" s="135" t="s">
        <v>2448</v>
      </c>
      <c r="N32" s="135" t="s">
        <v>2455</v>
      </c>
      <c r="O32" s="134" t="s">
        <v>2457</v>
      </c>
      <c r="P32" s="146"/>
      <c r="Q32" s="145" t="s">
        <v>2219</v>
      </c>
    </row>
    <row r="33" spans="1:17" ht="18" x14ac:dyDescent="0.25">
      <c r="A33" s="134" t="str">
        <f>VLOOKUP(E33,'LISTADO ATM'!$A$2:$C$898,3,0)</f>
        <v>NORTE</v>
      </c>
      <c r="B33" s="129" t="s">
        <v>2593</v>
      </c>
      <c r="C33" s="136">
        <v>44333.900219907409</v>
      </c>
      <c r="D33" s="136" t="s">
        <v>2474</v>
      </c>
      <c r="E33" s="124">
        <v>304</v>
      </c>
      <c r="F33" s="154" t="str">
        <f>VLOOKUP(E33,VIP!$A$2:$O13073,2,0)</f>
        <v>DRBR304</v>
      </c>
      <c r="G33" s="134" t="str">
        <f>VLOOKUP(E33,'LISTADO ATM'!$A$2:$B$897,2,0)</f>
        <v xml:space="preserve">ATM Multicentro La Sirena Estrella Sadhala </v>
      </c>
      <c r="H33" s="134" t="str">
        <f>VLOOKUP(E33,VIP!$A$2:$O17949,7,FALSE)</f>
        <v>Si</v>
      </c>
      <c r="I33" s="134" t="str">
        <f>VLOOKUP(E33,VIP!$A$2:$O9914,8,FALSE)</f>
        <v>Si</v>
      </c>
      <c r="J33" s="134" t="str">
        <f>VLOOKUP(E33,VIP!$A$2:$O9864,8,FALSE)</f>
        <v>Si</v>
      </c>
      <c r="K33" s="134" t="str">
        <f>VLOOKUP(E33,VIP!$A$2:$O13438,6,0)</f>
        <v>NO</v>
      </c>
      <c r="L33" s="125" t="s">
        <v>2576</v>
      </c>
      <c r="M33" s="135" t="s">
        <v>2448</v>
      </c>
      <c r="N33" s="135" t="s">
        <v>2455</v>
      </c>
      <c r="O33" s="134" t="s">
        <v>2475</v>
      </c>
      <c r="P33" s="137"/>
      <c r="Q33" s="135" t="s">
        <v>2576</v>
      </c>
    </row>
    <row r="34" spans="1:17" ht="18" x14ac:dyDescent="0.25">
      <c r="A34" s="134" t="str">
        <f>VLOOKUP(E34,'LISTADO ATM'!$A$2:$C$898,3,0)</f>
        <v>NORTE</v>
      </c>
      <c r="B34" s="129" t="s">
        <v>2601</v>
      </c>
      <c r="C34" s="136">
        <v>44333.885289351849</v>
      </c>
      <c r="D34" s="136" t="s">
        <v>2474</v>
      </c>
      <c r="E34" s="124">
        <v>307</v>
      </c>
      <c r="F34" s="154" t="str">
        <f>VLOOKUP(E34,VIP!$A$2:$O13081,2,0)</f>
        <v>DRBR307</v>
      </c>
      <c r="G34" s="134" t="str">
        <f>VLOOKUP(E34,'LISTADO ATM'!$A$2:$B$897,2,0)</f>
        <v>ATM Oficina Nagua II</v>
      </c>
      <c r="H34" s="134" t="str">
        <f>VLOOKUP(E34,VIP!$A$2:$O17957,7,FALSE)</f>
        <v>Si</v>
      </c>
      <c r="I34" s="134" t="str">
        <f>VLOOKUP(E34,VIP!$A$2:$O9922,8,FALSE)</f>
        <v>Si</v>
      </c>
      <c r="J34" s="134" t="str">
        <f>VLOOKUP(E34,VIP!$A$2:$O9872,8,FALSE)</f>
        <v>Si</v>
      </c>
      <c r="K34" s="134" t="str">
        <f>VLOOKUP(E34,VIP!$A$2:$O13446,6,0)</f>
        <v>SI</v>
      </c>
      <c r="L34" s="125" t="s">
        <v>2571</v>
      </c>
      <c r="M34" s="135" t="s">
        <v>2448</v>
      </c>
      <c r="N34" s="135" t="s">
        <v>2455</v>
      </c>
      <c r="O34" s="134" t="s">
        <v>2475</v>
      </c>
      <c r="P34" s="137"/>
      <c r="Q34" s="135" t="s">
        <v>2571</v>
      </c>
    </row>
    <row r="35" spans="1:17" ht="18" x14ac:dyDescent="0.25">
      <c r="A35" s="134" t="str">
        <f>VLOOKUP(E35,'LISTADO ATM'!$A$2:$C$898,3,0)</f>
        <v>ESTE</v>
      </c>
      <c r="B35" s="129">
        <v>3335889641</v>
      </c>
      <c r="C35" s="136">
        <v>44333.700821759259</v>
      </c>
      <c r="D35" s="136" t="s">
        <v>2180</v>
      </c>
      <c r="E35" s="124">
        <v>309</v>
      </c>
      <c r="F35" s="154" t="str">
        <f>VLOOKUP(E35,VIP!$A$2:$O13174,2,0)</f>
        <v>DRBR309</v>
      </c>
      <c r="G35" s="134" t="str">
        <f>VLOOKUP(E35,'LISTADO ATM'!$A$2:$B$897,2,0)</f>
        <v xml:space="preserve">ATM Secrets Cap Cana I </v>
      </c>
      <c r="H35" s="134" t="str">
        <f>VLOOKUP(E35,VIP!$A$2:$O18050,7,FALSE)</f>
        <v>Si</v>
      </c>
      <c r="I35" s="134" t="str">
        <f>VLOOKUP(E35,VIP!$A$2:$O10015,8,FALSE)</f>
        <v>Si</v>
      </c>
      <c r="J35" s="134" t="str">
        <f>VLOOKUP(E35,VIP!$A$2:$O9965,8,FALSE)</f>
        <v>Si</v>
      </c>
      <c r="K35" s="134" t="str">
        <f>VLOOKUP(E35,VIP!$A$2:$O13539,6,0)</f>
        <v>NO</v>
      </c>
      <c r="L35" s="125" t="s">
        <v>2245</v>
      </c>
      <c r="M35" s="135" t="s">
        <v>2448</v>
      </c>
      <c r="N35" s="135" t="s">
        <v>2455</v>
      </c>
      <c r="O35" s="134" t="s">
        <v>2457</v>
      </c>
      <c r="P35" s="146"/>
      <c r="Q35" s="145" t="s">
        <v>2245</v>
      </c>
    </row>
    <row r="36" spans="1:17" ht="18" x14ac:dyDescent="0.25">
      <c r="A36" s="134" t="str">
        <f>VLOOKUP(E36,'LISTADO ATM'!$A$2:$C$898,3,0)</f>
        <v>DISTRITO NACIONAL</v>
      </c>
      <c r="B36" s="129" t="s">
        <v>2609</v>
      </c>
      <c r="C36" s="136">
        <v>44333.855243055557</v>
      </c>
      <c r="D36" s="136" t="s">
        <v>2474</v>
      </c>
      <c r="E36" s="124">
        <v>354</v>
      </c>
      <c r="F36" s="154" t="str">
        <f>VLOOKUP(E36,VIP!$A$2:$O13089,2,0)</f>
        <v>DRBR354</v>
      </c>
      <c r="G36" s="134" t="str">
        <f>VLOOKUP(E36,'LISTADO ATM'!$A$2:$B$897,2,0)</f>
        <v xml:space="preserve">ATM Oficina Núñez de Cáceres II </v>
      </c>
      <c r="H36" s="134" t="str">
        <f>VLOOKUP(E36,VIP!$A$2:$O17965,7,FALSE)</f>
        <v>Si</v>
      </c>
      <c r="I36" s="134" t="str">
        <f>VLOOKUP(E36,VIP!$A$2:$O9930,8,FALSE)</f>
        <v>Si</v>
      </c>
      <c r="J36" s="134" t="str">
        <f>VLOOKUP(E36,VIP!$A$2:$O9880,8,FALSE)</f>
        <v>Si</v>
      </c>
      <c r="K36" s="134" t="str">
        <f>VLOOKUP(E36,VIP!$A$2:$O13454,6,0)</f>
        <v>NO</v>
      </c>
      <c r="L36" s="125" t="s">
        <v>2418</v>
      </c>
      <c r="M36" s="135" t="s">
        <v>2448</v>
      </c>
      <c r="N36" s="135" t="s">
        <v>2455</v>
      </c>
      <c r="O36" s="134" t="s">
        <v>2475</v>
      </c>
      <c r="P36" s="137"/>
      <c r="Q36" s="135" t="s">
        <v>2418</v>
      </c>
    </row>
    <row r="37" spans="1:17" ht="18" x14ac:dyDescent="0.25">
      <c r="A37" s="134" t="str">
        <f>VLOOKUP(E37,'LISTADO ATM'!$A$2:$C$898,3,0)</f>
        <v>DISTRITO NACIONAL</v>
      </c>
      <c r="B37" s="129">
        <v>3335889463</v>
      </c>
      <c r="C37" s="136">
        <v>44333.652245370373</v>
      </c>
      <c r="D37" s="136" t="s">
        <v>2451</v>
      </c>
      <c r="E37" s="124">
        <v>387</v>
      </c>
      <c r="F37" s="154" t="str">
        <f>VLOOKUP(E37,VIP!$A$2:$O13179,2,0)</f>
        <v>DRBR387</v>
      </c>
      <c r="G37" s="134" t="str">
        <f>VLOOKUP(E37,'LISTADO ATM'!$A$2:$B$897,2,0)</f>
        <v xml:space="preserve">ATM S/M La Cadena San Vicente de Paul </v>
      </c>
      <c r="H37" s="134" t="str">
        <f>VLOOKUP(E37,VIP!$A$2:$O18055,7,FALSE)</f>
        <v>Si</v>
      </c>
      <c r="I37" s="134" t="str">
        <f>VLOOKUP(E37,VIP!$A$2:$O10020,8,FALSE)</f>
        <v>Si</v>
      </c>
      <c r="J37" s="134" t="str">
        <f>VLOOKUP(E37,VIP!$A$2:$O9970,8,FALSE)</f>
        <v>Si</v>
      </c>
      <c r="K37" s="134" t="str">
        <f>VLOOKUP(E37,VIP!$A$2:$O13544,6,0)</f>
        <v>NO</v>
      </c>
      <c r="L37" s="125" t="s">
        <v>2418</v>
      </c>
      <c r="M37" s="135" t="s">
        <v>2448</v>
      </c>
      <c r="N37" s="135" t="s">
        <v>2455</v>
      </c>
      <c r="O37" s="134" t="s">
        <v>2456</v>
      </c>
      <c r="P37" s="146"/>
      <c r="Q37" s="145" t="s">
        <v>2418</v>
      </c>
    </row>
    <row r="38" spans="1:17" ht="18" x14ac:dyDescent="0.25">
      <c r="A38" s="134" t="str">
        <f>VLOOKUP(E38,'LISTADO ATM'!$A$2:$C$898,3,0)</f>
        <v>DISTRITO NACIONAL</v>
      </c>
      <c r="B38" s="129" t="s">
        <v>2603</v>
      </c>
      <c r="C38" s="136">
        <v>44333.8825</v>
      </c>
      <c r="D38" s="136" t="s">
        <v>2451</v>
      </c>
      <c r="E38" s="124">
        <v>391</v>
      </c>
      <c r="F38" s="154" t="str">
        <f>VLOOKUP(E38,VIP!$A$2:$O13083,2,0)</f>
        <v>DRBR391</v>
      </c>
      <c r="G38" s="134" t="str">
        <f>VLOOKUP(E38,'LISTADO ATM'!$A$2:$B$897,2,0)</f>
        <v xml:space="preserve">ATM S/M Jumbo Luperón </v>
      </c>
      <c r="H38" s="134" t="str">
        <f>VLOOKUP(E38,VIP!$A$2:$O17959,7,FALSE)</f>
        <v>Si</v>
      </c>
      <c r="I38" s="134" t="str">
        <f>VLOOKUP(E38,VIP!$A$2:$O9924,8,FALSE)</f>
        <v>Si</v>
      </c>
      <c r="J38" s="134" t="str">
        <f>VLOOKUP(E38,VIP!$A$2:$O9874,8,FALSE)</f>
        <v>Si</v>
      </c>
      <c r="K38" s="134" t="str">
        <f>VLOOKUP(E38,VIP!$A$2:$O13448,6,0)</f>
        <v>NO</v>
      </c>
      <c r="L38" s="125" t="s">
        <v>2571</v>
      </c>
      <c r="M38" s="135" t="s">
        <v>2448</v>
      </c>
      <c r="N38" s="135" t="s">
        <v>2455</v>
      </c>
      <c r="O38" s="134" t="s">
        <v>2456</v>
      </c>
      <c r="P38" s="137"/>
      <c r="Q38" s="135" t="s">
        <v>2571</v>
      </c>
    </row>
    <row r="39" spans="1:17" ht="18" x14ac:dyDescent="0.25">
      <c r="A39" s="134" t="str">
        <f>VLOOKUP(E39,'LISTADO ATM'!$A$2:$C$898,3,0)</f>
        <v>SUR</v>
      </c>
      <c r="B39" s="129">
        <v>3335887975</v>
      </c>
      <c r="C39" s="136">
        <v>44331.610648148147</v>
      </c>
      <c r="D39" s="136" t="s">
        <v>2180</v>
      </c>
      <c r="E39" s="124">
        <v>403</v>
      </c>
      <c r="F39" s="154" t="str">
        <f>VLOOKUP(E39,VIP!$A$2:$O13081,2,0)</f>
        <v>DRBR403</v>
      </c>
      <c r="G39" s="134" t="str">
        <f>VLOOKUP(E39,'LISTADO ATM'!$A$2:$B$897,2,0)</f>
        <v xml:space="preserve">ATM Oficina Vicente Noble </v>
      </c>
      <c r="H39" s="134" t="str">
        <f>VLOOKUP(E39,VIP!$A$2:$O17957,7,FALSE)</f>
        <v>Si</v>
      </c>
      <c r="I39" s="134" t="str">
        <f>VLOOKUP(E39,VIP!$A$2:$O9922,8,FALSE)</f>
        <v>Si</v>
      </c>
      <c r="J39" s="134" t="str">
        <f>VLOOKUP(E39,VIP!$A$2:$O9872,8,FALSE)</f>
        <v>Si</v>
      </c>
      <c r="K39" s="134" t="str">
        <f>VLOOKUP(E39,VIP!$A$2:$O13446,6,0)</f>
        <v>NO</v>
      </c>
      <c r="L39" s="125" t="s">
        <v>2219</v>
      </c>
      <c r="M39" s="135" t="s">
        <v>2448</v>
      </c>
      <c r="N39" s="135" t="s">
        <v>2455</v>
      </c>
      <c r="O39" s="134" t="s">
        <v>2457</v>
      </c>
      <c r="P39" s="146"/>
      <c r="Q39" s="135" t="s">
        <v>2219</v>
      </c>
    </row>
    <row r="40" spans="1:17" ht="18" x14ac:dyDescent="0.25">
      <c r="A40" s="134" t="str">
        <f>VLOOKUP(E40,'LISTADO ATM'!$A$2:$C$898,3,0)</f>
        <v>DISTRITO NACIONAL</v>
      </c>
      <c r="B40" s="129">
        <v>3335889174</v>
      </c>
      <c r="C40" s="136">
        <v>44333.535474537035</v>
      </c>
      <c r="D40" s="136" t="s">
        <v>2451</v>
      </c>
      <c r="E40" s="124">
        <v>409</v>
      </c>
      <c r="F40" s="154" t="str">
        <f>VLOOKUP(E40,VIP!$A$2:$O13163,2,0)</f>
        <v>DRBR409</v>
      </c>
      <c r="G40" s="134" t="str">
        <f>VLOOKUP(E40,'LISTADO ATM'!$A$2:$B$897,2,0)</f>
        <v xml:space="preserve">ATM Oficina Las Palmas de Herrera I </v>
      </c>
      <c r="H40" s="134" t="str">
        <f>VLOOKUP(E40,VIP!$A$2:$O18039,7,FALSE)</f>
        <v>Si</v>
      </c>
      <c r="I40" s="134" t="str">
        <f>VLOOKUP(E40,VIP!$A$2:$O10004,8,FALSE)</f>
        <v>Si</v>
      </c>
      <c r="J40" s="134" t="str">
        <f>VLOOKUP(E40,VIP!$A$2:$O9954,8,FALSE)</f>
        <v>Si</v>
      </c>
      <c r="K40" s="134" t="str">
        <f>VLOOKUP(E40,VIP!$A$2:$O13528,6,0)</f>
        <v>NO</v>
      </c>
      <c r="L40" s="125" t="s">
        <v>2444</v>
      </c>
      <c r="M40" s="135" t="s">
        <v>2448</v>
      </c>
      <c r="N40" s="135" t="s">
        <v>2455</v>
      </c>
      <c r="O40" s="134" t="s">
        <v>2456</v>
      </c>
      <c r="P40" s="146"/>
      <c r="Q40" s="145" t="s">
        <v>2444</v>
      </c>
    </row>
    <row r="41" spans="1:17" ht="18" x14ac:dyDescent="0.25">
      <c r="A41" s="134" t="str">
        <f>VLOOKUP(E41,'LISTADO ATM'!$A$2:$C$898,3,0)</f>
        <v>DISTRITO NACIONAL</v>
      </c>
      <c r="B41" s="129">
        <v>3335888082</v>
      </c>
      <c r="C41" s="136">
        <v>44332.436041666668</v>
      </c>
      <c r="D41" s="136" t="s">
        <v>2451</v>
      </c>
      <c r="E41" s="124">
        <v>422</v>
      </c>
      <c r="F41" s="154" t="str">
        <f>VLOOKUP(E41,VIP!$A$2:$O13083,2,0)</f>
        <v>DRBR422</v>
      </c>
      <c r="G41" s="134" t="str">
        <f>VLOOKUP(E41,'LISTADO ATM'!$A$2:$B$897,2,0)</f>
        <v xml:space="preserve">ATM Olé Manoguayabo </v>
      </c>
      <c r="H41" s="134" t="str">
        <f>VLOOKUP(E41,VIP!$A$2:$O17959,7,FALSE)</f>
        <v>Si</v>
      </c>
      <c r="I41" s="134" t="str">
        <f>VLOOKUP(E41,VIP!$A$2:$O9924,8,FALSE)</f>
        <v>Si</v>
      </c>
      <c r="J41" s="134" t="str">
        <f>VLOOKUP(E41,VIP!$A$2:$O9874,8,FALSE)</f>
        <v>Si</v>
      </c>
      <c r="K41" s="134" t="str">
        <f>VLOOKUP(E41,VIP!$A$2:$O13448,6,0)</f>
        <v>NO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45" t="s">
        <v>2418</v>
      </c>
    </row>
    <row r="42" spans="1:17" ht="18" x14ac:dyDescent="0.25">
      <c r="A42" s="134" t="str">
        <f>VLOOKUP(E42,'LISTADO ATM'!$A$2:$C$898,3,0)</f>
        <v>ESTE</v>
      </c>
      <c r="B42" s="129" t="s">
        <v>2607</v>
      </c>
      <c r="C42" s="136">
        <v>44333.874305555553</v>
      </c>
      <c r="D42" s="136" t="s">
        <v>2180</v>
      </c>
      <c r="E42" s="124">
        <v>427</v>
      </c>
      <c r="F42" s="154" t="str">
        <f>VLOOKUP(E42,VIP!$A$2:$O13087,2,0)</f>
        <v>DRBR427</v>
      </c>
      <c r="G42" s="134" t="str">
        <f>VLOOKUP(E42,'LISTADO ATM'!$A$2:$B$897,2,0)</f>
        <v xml:space="preserve">ATM Almacenes Iberia (Hato Mayor) </v>
      </c>
      <c r="H42" s="134" t="str">
        <f>VLOOKUP(E42,VIP!$A$2:$O17963,7,FALSE)</f>
        <v>Si</v>
      </c>
      <c r="I42" s="134" t="str">
        <f>VLOOKUP(E42,VIP!$A$2:$O9928,8,FALSE)</f>
        <v>Si</v>
      </c>
      <c r="J42" s="134" t="str">
        <f>VLOOKUP(E42,VIP!$A$2:$O9878,8,FALSE)</f>
        <v>Si</v>
      </c>
      <c r="K42" s="134" t="str">
        <f>VLOOKUP(E42,VIP!$A$2:$O13452,6,0)</f>
        <v>NO</v>
      </c>
      <c r="L42" s="125" t="s">
        <v>2219</v>
      </c>
      <c r="M42" s="135" t="s">
        <v>2448</v>
      </c>
      <c r="N42" s="135" t="s">
        <v>2455</v>
      </c>
      <c r="O42" s="134" t="s">
        <v>2457</v>
      </c>
      <c r="P42" s="137"/>
      <c r="Q42" s="135" t="s">
        <v>2219</v>
      </c>
    </row>
    <row r="43" spans="1:17" ht="18" x14ac:dyDescent="0.25">
      <c r="A43" s="134" t="str">
        <f>VLOOKUP(E43,'LISTADO ATM'!$A$2:$C$898,3,0)</f>
        <v>ESTE</v>
      </c>
      <c r="B43" s="129">
        <v>3335888014</v>
      </c>
      <c r="C43" s="136">
        <v>44331.73982638889</v>
      </c>
      <c r="D43" s="136" t="s">
        <v>2451</v>
      </c>
      <c r="E43" s="124">
        <v>429</v>
      </c>
      <c r="F43" s="154" t="str">
        <f>VLOOKUP(E43,VIP!$A$2:$O13091,2,0)</f>
        <v>DRBR429</v>
      </c>
      <c r="G43" s="134" t="str">
        <f>VLOOKUP(E43,'LISTADO ATM'!$A$2:$B$897,2,0)</f>
        <v xml:space="preserve">ATM Oficina Jumbo La Romana </v>
      </c>
      <c r="H43" s="134" t="str">
        <f>VLOOKUP(E43,VIP!$A$2:$O17967,7,FALSE)</f>
        <v>Si</v>
      </c>
      <c r="I43" s="134" t="str">
        <f>VLOOKUP(E43,VIP!$A$2:$O9932,8,FALSE)</f>
        <v>Si</v>
      </c>
      <c r="J43" s="134" t="str">
        <f>VLOOKUP(E43,VIP!$A$2:$O9882,8,FALSE)</f>
        <v>Si</v>
      </c>
      <c r="K43" s="134" t="str">
        <f>VLOOKUP(E43,VIP!$A$2:$O13456,6,0)</f>
        <v>NO</v>
      </c>
      <c r="L43" s="125" t="s">
        <v>2576</v>
      </c>
      <c r="M43" s="135" t="s">
        <v>2448</v>
      </c>
      <c r="N43" s="135" t="s">
        <v>2455</v>
      </c>
      <c r="O43" s="134" t="s">
        <v>2456</v>
      </c>
      <c r="P43" s="146"/>
      <c r="Q43" s="145" t="s">
        <v>2576</v>
      </c>
    </row>
    <row r="44" spans="1:17" ht="18" x14ac:dyDescent="0.25">
      <c r="A44" s="134" t="str">
        <f>VLOOKUP(E44,'LISTADO ATM'!$A$2:$C$898,3,0)</f>
        <v>DISTRITO NACIONAL</v>
      </c>
      <c r="B44" s="129">
        <v>3335889175</v>
      </c>
      <c r="C44" s="136">
        <v>44333.536006944443</v>
      </c>
      <c r="D44" s="136" t="s">
        <v>2180</v>
      </c>
      <c r="E44" s="124">
        <v>453</v>
      </c>
      <c r="F44" s="154" t="str">
        <f>VLOOKUP(E44,VIP!$A$2:$O13162,2,0)</f>
        <v>DRBR453</v>
      </c>
      <c r="G44" s="134" t="str">
        <f>VLOOKUP(E44,'LISTADO ATM'!$A$2:$B$897,2,0)</f>
        <v xml:space="preserve">ATM Autobanco Sarasota II </v>
      </c>
      <c r="H44" s="134" t="str">
        <f>VLOOKUP(E44,VIP!$A$2:$O18038,7,FALSE)</f>
        <v>Si</v>
      </c>
      <c r="I44" s="134" t="str">
        <f>VLOOKUP(E44,VIP!$A$2:$O10003,8,FALSE)</f>
        <v>Si</v>
      </c>
      <c r="J44" s="134" t="str">
        <f>VLOOKUP(E44,VIP!$A$2:$O9953,8,FALSE)</f>
        <v>Si</v>
      </c>
      <c r="K44" s="134" t="str">
        <f>VLOOKUP(E44,VIP!$A$2:$O13527,6,0)</f>
        <v>SI</v>
      </c>
      <c r="L44" s="125" t="s">
        <v>2470</v>
      </c>
      <c r="M44" s="135" t="s">
        <v>2448</v>
      </c>
      <c r="N44" s="135" t="s">
        <v>2455</v>
      </c>
      <c r="O44" s="134" t="s">
        <v>2457</v>
      </c>
      <c r="P44" s="146"/>
      <c r="Q44" s="145" t="s">
        <v>2470</v>
      </c>
    </row>
    <row r="45" spans="1:17" ht="18" x14ac:dyDescent="0.25">
      <c r="A45" s="134" t="str">
        <f>VLOOKUP(E45,'LISTADO ATM'!$A$2:$C$898,3,0)</f>
        <v>DISTRITO NACIONAL</v>
      </c>
      <c r="B45" s="129">
        <v>3335889306</v>
      </c>
      <c r="C45" s="136">
        <v>44333.604687500003</v>
      </c>
      <c r="D45" s="136" t="s">
        <v>2180</v>
      </c>
      <c r="E45" s="124">
        <v>473</v>
      </c>
      <c r="F45" s="154" t="str">
        <f>VLOOKUP(E45,VIP!$A$2:$O13153,2,0)</f>
        <v>DRBR473</v>
      </c>
      <c r="G45" s="134" t="str">
        <f>VLOOKUP(E45,'LISTADO ATM'!$A$2:$B$897,2,0)</f>
        <v xml:space="preserve">ATM Oficina Carrefour II </v>
      </c>
      <c r="H45" s="134" t="str">
        <f>VLOOKUP(E45,VIP!$A$2:$O18029,7,FALSE)</f>
        <v>Si</v>
      </c>
      <c r="I45" s="134" t="str">
        <f>VLOOKUP(E45,VIP!$A$2:$O9994,8,FALSE)</f>
        <v>Si</v>
      </c>
      <c r="J45" s="134" t="str">
        <f>VLOOKUP(E45,VIP!$A$2:$O9944,8,FALSE)</f>
        <v>Si</v>
      </c>
      <c r="K45" s="134" t="str">
        <f>VLOOKUP(E45,VIP!$A$2:$O13518,6,0)</f>
        <v>NO</v>
      </c>
      <c r="L45" s="125" t="s">
        <v>2219</v>
      </c>
      <c r="M45" s="135" t="s">
        <v>2448</v>
      </c>
      <c r="N45" s="135" t="s">
        <v>2455</v>
      </c>
      <c r="O45" s="134" t="s">
        <v>2457</v>
      </c>
      <c r="P45" s="146"/>
      <c r="Q45" s="145" t="s">
        <v>2219</v>
      </c>
    </row>
    <row r="46" spans="1:17" ht="18" x14ac:dyDescent="0.25">
      <c r="A46" s="134" t="str">
        <f>VLOOKUP(E46,'LISTADO ATM'!$A$2:$C$898,3,0)</f>
        <v>DISTRITO NACIONAL</v>
      </c>
      <c r="B46" s="129" t="s">
        <v>2599</v>
      </c>
      <c r="C46" s="136">
        <v>44333.888981481483</v>
      </c>
      <c r="D46" s="136" t="s">
        <v>2180</v>
      </c>
      <c r="E46" s="124">
        <v>476</v>
      </c>
      <c r="F46" s="154" t="str">
        <f>VLOOKUP(E46,VIP!$A$2:$O13079,2,0)</f>
        <v>DRBR476</v>
      </c>
      <c r="G46" s="134" t="str">
        <f>VLOOKUP(E46,'LISTADO ATM'!$A$2:$B$897,2,0)</f>
        <v xml:space="preserve">ATM Multicentro La Sirena Las Caobas </v>
      </c>
      <c r="H46" s="134" t="str">
        <f>VLOOKUP(E46,VIP!$A$2:$O17955,7,FALSE)</f>
        <v>Si</v>
      </c>
      <c r="I46" s="134" t="str">
        <f>VLOOKUP(E46,VIP!$A$2:$O9920,8,FALSE)</f>
        <v>Si</v>
      </c>
      <c r="J46" s="134" t="str">
        <f>VLOOKUP(E46,VIP!$A$2:$O9870,8,FALSE)</f>
        <v>Si</v>
      </c>
      <c r="K46" s="134" t="str">
        <f>VLOOKUP(E46,VIP!$A$2:$O13444,6,0)</f>
        <v>SI</v>
      </c>
      <c r="L46" s="125" t="s">
        <v>2219</v>
      </c>
      <c r="M46" s="135" t="s">
        <v>2448</v>
      </c>
      <c r="N46" s="135" t="s">
        <v>2455</v>
      </c>
      <c r="O46" s="134" t="s">
        <v>2457</v>
      </c>
      <c r="P46" s="137"/>
      <c r="Q46" s="135" t="s">
        <v>2219</v>
      </c>
    </row>
    <row r="47" spans="1:17" ht="18" x14ac:dyDescent="0.25">
      <c r="A47" s="134" t="str">
        <f>VLOOKUP(E47,'LISTADO ATM'!$A$2:$C$898,3,0)</f>
        <v>DISTRITO NACIONAL</v>
      </c>
      <c r="B47" s="129" t="s">
        <v>2605</v>
      </c>
      <c r="C47" s="136">
        <v>44333.876608796294</v>
      </c>
      <c r="D47" s="136" t="s">
        <v>2180</v>
      </c>
      <c r="E47" s="124">
        <v>487</v>
      </c>
      <c r="F47" s="154" t="str">
        <f>VLOOKUP(E47,VIP!$A$2:$O13085,2,0)</f>
        <v>DRBR487</v>
      </c>
      <c r="G47" s="134" t="str">
        <f>VLOOKUP(E47,'LISTADO ATM'!$A$2:$B$897,2,0)</f>
        <v xml:space="preserve">ATM Olé Hainamosa </v>
      </c>
      <c r="H47" s="134" t="str">
        <f>VLOOKUP(E47,VIP!$A$2:$O17961,7,FALSE)</f>
        <v>Si</v>
      </c>
      <c r="I47" s="134" t="str">
        <f>VLOOKUP(E47,VIP!$A$2:$O9926,8,FALSE)</f>
        <v>Si</v>
      </c>
      <c r="J47" s="134" t="str">
        <f>VLOOKUP(E47,VIP!$A$2:$O9876,8,FALSE)</f>
        <v>Si</v>
      </c>
      <c r="K47" s="134" t="str">
        <f>VLOOKUP(E47,VIP!$A$2:$O13450,6,0)</f>
        <v>SI</v>
      </c>
      <c r="L47" s="125" t="s">
        <v>2426</v>
      </c>
      <c r="M47" s="135" t="s">
        <v>2448</v>
      </c>
      <c r="N47" s="135" t="s">
        <v>2455</v>
      </c>
      <c r="O47" s="134" t="s">
        <v>2457</v>
      </c>
      <c r="P47" s="137"/>
      <c r="Q47" s="135" t="s">
        <v>2426</v>
      </c>
    </row>
    <row r="48" spans="1:17" ht="18" x14ac:dyDescent="0.25">
      <c r="A48" s="134" t="str">
        <f>VLOOKUP(E48,'LISTADO ATM'!$A$2:$C$898,3,0)</f>
        <v>NORTE</v>
      </c>
      <c r="B48" s="129" t="s">
        <v>2594</v>
      </c>
      <c r="C48" s="136">
        <v>44333.896099537036</v>
      </c>
      <c r="D48" s="136" t="s">
        <v>2181</v>
      </c>
      <c r="E48" s="124">
        <v>511</v>
      </c>
      <c r="F48" s="154" t="str">
        <f>VLOOKUP(E48,VIP!$A$2:$O13074,2,0)</f>
        <v>DRBR511</v>
      </c>
      <c r="G48" s="134" t="str">
        <f>VLOOKUP(E48,'LISTADO ATM'!$A$2:$B$897,2,0)</f>
        <v xml:space="preserve">ATM UNP Río San Juan (Nagua) </v>
      </c>
      <c r="H48" s="134" t="str">
        <f>VLOOKUP(E48,VIP!$A$2:$O17950,7,FALSE)</f>
        <v>Si</v>
      </c>
      <c r="I48" s="134" t="str">
        <f>VLOOKUP(E48,VIP!$A$2:$O9915,8,FALSE)</f>
        <v>Si</v>
      </c>
      <c r="J48" s="134" t="str">
        <f>VLOOKUP(E48,VIP!$A$2:$O9865,8,FALSE)</f>
        <v>Si</v>
      </c>
      <c r="K48" s="134" t="str">
        <f>VLOOKUP(E48,VIP!$A$2:$O13439,6,0)</f>
        <v>NO</v>
      </c>
      <c r="L48" s="125" t="s">
        <v>2470</v>
      </c>
      <c r="M48" s="135" t="s">
        <v>2448</v>
      </c>
      <c r="N48" s="135" t="s">
        <v>2455</v>
      </c>
      <c r="O48" s="134" t="s">
        <v>2573</v>
      </c>
      <c r="P48" s="137"/>
      <c r="Q48" s="135" t="s">
        <v>2470</v>
      </c>
    </row>
    <row r="49" spans="1:17" ht="18" x14ac:dyDescent="0.25">
      <c r="A49" s="134" t="str">
        <f>VLOOKUP(E49,'LISTADO ATM'!$A$2:$C$898,3,0)</f>
        <v>ESTE</v>
      </c>
      <c r="B49" s="129" t="s">
        <v>2596</v>
      </c>
      <c r="C49" s="136">
        <v>44333.893009259256</v>
      </c>
      <c r="D49" s="136" t="s">
        <v>2180</v>
      </c>
      <c r="E49" s="124">
        <v>519</v>
      </c>
      <c r="F49" s="154" t="str">
        <f>VLOOKUP(E49,VIP!$A$2:$O13076,2,0)</f>
        <v>DRBR519</v>
      </c>
      <c r="G49" s="134" t="str">
        <f>VLOOKUP(E49,'LISTADO ATM'!$A$2:$B$897,2,0)</f>
        <v xml:space="preserve">ATM Plaza Estrella (Bávaro) </v>
      </c>
      <c r="H49" s="134" t="str">
        <f>VLOOKUP(E49,VIP!$A$2:$O17952,7,FALSE)</f>
        <v>Si</v>
      </c>
      <c r="I49" s="134" t="str">
        <f>VLOOKUP(E49,VIP!$A$2:$O9917,8,FALSE)</f>
        <v>Si</v>
      </c>
      <c r="J49" s="134" t="str">
        <f>VLOOKUP(E49,VIP!$A$2:$O9867,8,FALSE)</f>
        <v>Si</v>
      </c>
      <c r="K49" s="134" t="str">
        <f>VLOOKUP(E49,VIP!$A$2:$O13441,6,0)</f>
        <v>NO</v>
      </c>
      <c r="L49" s="125" t="s">
        <v>2219</v>
      </c>
      <c r="M49" s="135" t="s">
        <v>2448</v>
      </c>
      <c r="N49" s="135" t="s">
        <v>2455</v>
      </c>
      <c r="O49" s="134" t="s">
        <v>2457</v>
      </c>
      <c r="P49" s="137"/>
      <c r="Q49" s="135" t="s">
        <v>2219</v>
      </c>
    </row>
    <row r="50" spans="1:17" ht="18" x14ac:dyDescent="0.25">
      <c r="A50" s="134" t="str">
        <f>VLOOKUP(E50,'LISTADO ATM'!$A$2:$C$898,3,0)</f>
        <v>DISTRITO NACIONAL</v>
      </c>
      <c r="B50" s="129">
        <v>3335889775</v>
      </c>
      <c r="C50" s="136">
        <v>44333.740439814814</v>
      </c>
      <c r="D50" s="136" t="s">
        <v>2451</v>
      </c>
      <c r="E50" s="124">
        <v>540</v>
      </c>
      <c r="F50" s="154" t="str">
        <f>VLOOKUP(E50,VIP!$A$2:$O13158,2,0)</f>
        <v>DRBR540</v>
      </c>
      <c r="G50" s="134" t="str">
        <f>VLOOKUP(E50,'LISTADO ATM'!$A$2:$B$897,2,0)</f>
        <v xml:space="preserve">ATM Autoservicio Sambil I </v>
      </c>
      <c r="H50" s="134" t="str">
        <f>VLOOKUP(E50,VIP!$A$2:$O18034,7,FALSE)</f>
        <v>Si</v>
      </c>
      <c r="I50" s="134" t="str">
        <f>VLOOKUP(E50,VIP!$A$2:$O9999,8,FALSE)</f>
        <v>Si</v>
      </c>
      <c r="J50" s="134" t="str">
        <f>VLOOKUP(E50,VIP!$A$2:$O9949,8,FALSE)</f>
        <v>Si</v>
      </c>
      <c r="K50" s="134" t="str">
        <f>VLOOKUP(E50,VIP!$A$2:$O13523,6,0)</f>
        <v>NO</v>
      </c>
      <c r="L50" s="125" t="s">
        <v>2576</v>
      </c>
      <c r="M50" s="135" t="s">
        <v>2448</v>
      </c>
      <c r="N50" s="135" t="s">
        <v>2455</v>
      </c>
      <c r="O50" s="134" t="s">
        <v>2456</v>
      </c>
      <c r="P50" s="146"/>
      <c r="Q50" s="145" t="s">
        <v>2576</v>
      </c>
    </row>
    <row r="51" spans="1:17" ht="18" x14ac:dyDescent="0.25">
      <c r="A51" s="134" t="str">
        <f>VLOOKUP(E51,'LISTADO ATM'!$A$2:$C$898,3,0)</f>
        <v>DISTRITO NACIONAL</v>
      </c>
      <c r="B51" s="129">
        <v>3335889623</v>
      </c>
      <c r="C51" s="136">
        <v>44333.697326388887</v>
      </c>
      <c r="D51" s="136" t="s">
        <v>2180</v>
      </c>
      <c r="E51" s="124">
        <v>545</v>
      </c>
      <c r="F51" s="154" t="str">
        <f>VLOOKUP(E51,VIP!$A$2:$O13177,2,0)</f>
        <v>DRBR995</v>
      </c>
      <c r="G51" s="134" t="str">
        <f>VLOOKUP(E51,'LISTADO ATM'!$A$2:$B$897,2,0)</f>
        <v xml:space="preserve">ATM Oficina Isabel La Católica II  </v>
      </c>
      <c r="H51" s="134" t="str">
        <f>VLOOKUP(E51,VIP!$A$2:$O18053,7,FALSE)</f>
        <v>Si</v>
      </c>
      <c r="I51" s="134" t="str">
        <f>VLOOKUP(E51,VIP!$A$2:$O10018,8,FALSE)</f>
        <v>Si</v>
      </c>
      <c r="J51" s="134" t="str">
        <f>VLOOKUP(E51,VIP!$A$2:$O9968,8,FALSE)</f>
        <v>Si</v>
      </c>
      <c r="K51" s="134" t="str">
        <f>VLOOKUP(E51,VIP!$A$2:$O13542,6,0)</f>
        <v>NO</v>
      </c>
      <c r="L51" s="125" t="s">
        <v>2219</v>
      </c>
      <c r="M51" s="135" t="s">
        <v>2448</v>
      </c>
      <c r="N51" s="135" t="s">
        <v>2455</v>
      </c>
      <c r="O51" s="134" t="s">
        <v>2457</v>
      </c>
      <c r="P51" s="146"/>
      <c r="Q51" s="145" t="s">
        <v>2219</v>
      </c>
    </row>
    <row r="52" spans="1:17" ht="18" x14ac:dyDescent="0.25">
      <c r="A52" s="134" t="str">
        <f>VLOOKUP(E52,'LISTADO ATM'!$A$2:$C$898,3,0)</f>
        <v>DISTRITO NACIONAL</v>
      </c>
      <c r="B52" s="129">
        <v>3335887230</v>
      </c>
      <c r="C52" s="136">
        <v>44330.582812499997</v>
      </c>
      <c r="D52" s="136" t="s">
        <v>2451</v>
      </c>
      <c r="E52" s="124">
        <v>563</v>
      </c>
      <c r="F52" s="154" t="str">
        <f>VLOOKUP(E52,VIP!$A$2:$O13201,2,0)</f>
        <v>DRBR233</v>
      </c>
      <c r="G52" s="134" t="str">
        <f>VLOOKUP(E52,'LISTADO ATM'!$A$2:$B$897,2,0)</f>
        <v xml:space="preserve">ATM Base Aérea San Isidro </v>
      </c>
      <c r="H52" s="134" t="str">
        <f>VLOOKUP(E52,VIP!$A$2:$O18064,7,FALSE)</f>
        <v>Si</v>
      </c>
      <c r="I52" s="134" t="str">
        <f>VLOOKUP(E52,VIP!$A$2:$O10029,8,FALSE)</f>
        <v>Si</v>
      </c>
      <c r="J52" s="134" t="str">
        <f>VLOOKUP(E52,VIP!$A$2:$O9979,8,FALSE)</f>
        <v>Si</v>
      </c>
      <c r="K52" s="134" t="str">
        <f>VLOOKUP(E52,VIP!$A$2:$O13553,6,0)</f>
        <v>NO</v>
      </c>
      <c r="L52" s="125" t="s">
        <v>2444</v>
      </c>
      <c r="M52" s="135" t="s">
        <v>2448</v>
      </c>
      <c r="N52" s="135" t="s">
        <v>2455</v>
      </c>
      <c r="O52" s="134" t="s">
        <v>2456</v>
      </c>
      <c r="P52" s="137"/>
      <c r="Q52" s="145" t="s">
        <v>2444</v>
      </c>
    </row>
    <row r="53" spans="1:17" ht="18" x14ac:dyDescent="0.25">
      <c r="A53" s="134" t="str">
        <f>VLOOKUP(E53,'LISTADO ATM'!$A$2:$C$898,3,0)</f>
        <v>DISTRITO NACIONAL</v>
      </c>
      <c r="B53" s="129" t="s">
        <v>2606</v>
      </c>
      <c r="C53" s="136">
        <v>44333.875196759262</v>
      </c>
      <c r="D53" s="136" t="s">
        <v>2180</v>
      </c>
      <c r="E53" s="124">
        <v>566</v>
      </c>
      <c r="F53" s="154" t="str">
        <f>VLOOKUP(E53,VIP!$A$2:$O13086,2,0)</f>
        <v>DRBR508</v>
      </c>
      <c r="G53" s="134" t="str">
        <f>VLOOKUP(E53,'LISTADO ATM'!$A$2:$B$897,2,0)</f>
        <v xml:space="preserve">ATM Hiper Olé Aut. Duarte </v>
      </c>
      <c r="H53" s="134" t="str">
        <f>VLOOKUP(E53,VIP!$A$2:$O17962,7,FALSE)</f>
        <v>Si</v>
      </c>
      <c r="I53" s="134" t="str">
        <f>VLOOKUP(E53,VIP!$A$2:$O9927,8,FALSE)</f>
        <v>Si</v>
      </c>
      <c r="J53" s="134" t="str">
        <f>VLOOKUP(E53,VIP!$A$2:$O9877,8,FALSE)</f>
        <v>Si</v>
      </c>
      <c r="K53" s="134" t="str">
        <f>VLOOKUP(E53,VIP!$A$2:$O13451,6,0)</f>
        <v>NO</v>
      </c>
      <c r="L53" s="125" t="s">
        <v>2219</v>
      </c>
      <c r="M53" s="135" t="s">
        <v>2448</v>
      </c>
      <c r="N53" s="135" t="s">
        <v>2455</v>
      </c>
      <c r="O53" s="134" t="s">
        <v>2457</v>
      </c>
      <c r="P53" s="137"/>
      <c r="Q53" s="135" t="s">
        <v>2219</v>
      </c>
    </row>
    <row r="54" spans="1:17" ht="18" x14ac:dyDescent="0.25">
      <c r="A54" s="134" t="str">
        <f>VLOOKUP(E54,'LISTADO ATM'!$A$2:$C$898,3,0)</f>
        <v>DISTRITO NACIONAL</v>
      </c>
      <c r="B54" s="129">
        <v>3335888129</v>
      </c>
      <c r="C54" s="136">
        <v>44332.614502314813</v>
      </c>
      <c r="D54" s="136" t="s">
        <v>2451</v>
      </c>
      <c r="E54" s="124">
        <v>577</v>
      </c>
      <c r="F54" s="154" t="str">
        <f>VLOOKUP(E54,VIP!$A$2:$O13090,2,0)</f>
        <v>DRBR173</v>
      </c>
      <c r="G54" s="134" t="str">
        <f>VLOOKUP(E54,'LISTADO ATM'!$A$2:$B$897,2,0)</f>
        <v xml:space="preserve">ATM Olé Ave. Duarte </v>
      </c>
      <c r="H54" s="134" t="str">
        <f>VLOOKUP(E54,VIP!$A$2:$O17966,7,FALSE)</f>
        <v>Si</v>
      </c>
      <c r="I54" s="134" t="str">
        <f>VLOOKUP(E54,VIP!$A$2:$O9931,8,FALSE)</f>
        <v>Si</v>
      </c>
      <c r="J54" s="134" t="str">
        <f>VLOOKUP(E54,VIP!$A$2:$O9881,8,FALSE)</f>
        <v>Si</v>
      </c>
      <c r="K54" s="134" t="str">
        <f>VLOOKUP(E54,VIP!$A$2:$O13455,6,0)</f>
        <v>SI</v>
      </c>
      <c r="L54" s="125" t="s">
        <v>2444</v>
      </c>
      <c r="M54" s="135" t="s">
        <v>2448</v>
      </c>
      <c r="N54" s="135" t="s">
        <v>2455</v>
      </c>
      <c r="O54" s="134" t="s">
        <v>2456</v>
      </c>
      <c r="P54" s="146"/>
      <c r="Q54" s="145" t="s">
        <v>2581</v>
      </c>
    </row>
    <row r="55" spans="1:17" ht="18" x14ac:dyDescent="0.25">
      <c r="A55" s="134" t="str">
        <f>VLOOKUP(E55,'LISTADO ATM'!$A$2:$C$898,3,0)</f>
        <v>DISTRITO NACIONAL</v>
      </c>
      <c r="B55" s="129">
        <v>3335887747</v>
      </c>
      <c r="C55" s="136">
        <v>44331.326168981483</v>
      </c>
      <c r="D55" s="136" t="s">
        <v>2180</v>
      </c>
      <c r="E55" s="124">
        <v>580</v>
      </c>
      <c r="F55" s="154" t="str">
        <f>VLOOKUP(E55,VIP!$A$2:$O13056,2,0)</f>
        <v>DRBR523</v>
      </c>
      <c r="G55" s="134" t="str">
        <f>VLOOKUP(E55,'LISTADO ATM'!$A$2:$B$897,2,0)</f>
        <v xml:space="preserve">ATM Edificio Propagas </v>
      </c>
      <c r="H55" s="134" t="str">
        <f>VLOOKUP(E55,VIP!$A$2:$O17932,7,FALSE)</f>
        <v>Si</v>
      </c>
      <c r="I55" s="134" t="str">
        <f>VLOOKUP(E55,VIP!$A$2:$O9897,8,FALSE)</f>
        <v>Si</v>
      </c>
      <c r="J55" s="134" t="str">
        <f>VLOOKUP(E55,VIP!$A$2:$O9847,8,FALSE)</f>
        <v>Si</v>
      </c>
      <c r="K55" s="134" t="str">
        <f>VLOOKUP(E55,VIP!$A$2:$O13421,6,0)</f>
        <v>NO</v>
      </c>
      <c r="L55" s="125" t="s">
        <v>2219</v>
      </c>
      <c r="M55" s="135" t="s">
        <v>2448</v>
      </c>
      <c r="N55" s="135" t="s">
        <v>2455</v>
      </c>
      <c r="O55" s="134" t="s">
        <v>2457</v>
      </c>
      <c r="P55" s="137"/>
      <c r="Q55" s="135" t="s">
        <v>2219</v>
      </c>
    </row>
    <row r="56" spans="1:17" ht="18" x14ac:dyDescent="0.25">
      <c r="A56" s="134" t="str">
        <f>VLOOKUP(E56,'LISTADO ATM'!$A$2:$C$898,3,0)</f>
        <v>SUR</v>
      </c>
      <c r="B56" s="129" t="s">
        <v>2591</v>
      </c>
      <c r="C56" s="136">
        <v>44333.904363425929</v>
      </c>
      <c r="D56" s="136" t="s">
        <v>2180</v>
      </c>
      <c r="E56" s="124">
        <v>584</v>
      </c>
      <c r="F56" s="154" t="str">
        <f>VLOOKUP(E56,VIP!$A$2:$O13071,2,0)</f>
        <v>DRBR404</v>
      </c>
      <c r="G56" s="134" t="str">
        <f>VLOOKUP(E56,'LISTADO ATM'!$A$2:$B$897,2,0)</f>
        <v xml:space="preserve">ATM Oficina San Cristóbal I </v>
      </c>
      <c r="H56" s="134" t="str">
        <f>VLOOKUP(E56,VIP!$A$2:$O17947,7,FALSE)</f>
        <v>Si</v>
      </c>
      <c r="I56" s="134" t="str">
        <f>VLOOKUP(E56,VIP!$A$2:$O9912,8,FALSE)</f>
        <v>Si</v>
      </c>
      <c r="J56" s="134" t="str">
        <f>VLOOKUP(E56,VIP!$A$2:$O9862,8,FALSE)</f>
        <v>Si</v>
      </c>
      <c r="K56" s="134" t="str">
        <f>VLOOKUP(E56,VIP!$A$2:$O13436,6,0)</f>
        <v>SI</v>
      </c>
      <c r="L56" s="125" t="s">
        <v>2470</v>
      </c>
      <c r="M56" s="135" t="s">
        <v>2448</v>
      </c>
      <c r="N56" s="135" t="s">
        <v>2455</v>
      </c>
      <c r="O56" s="134" t="s">
        <v>2457</v>
      </c>
      <c r="P56" s="137"/>
      <c r="Q56" s="135" t="s">
        <v>2470</v>
      </c>
    </row>
    <row r="57" spans="1:17" ht="18" x14ac:dyDescent="0.25">
      <c r="A57" s="134" t="str">
        <f>VLOOKUP(E57,'LISTADO ATM'!$A$2:$C$898,3,0)</f>
        <v>NORTE</v>
      </c>
      <c r="B57" s="129">
        <v>3335889736</v>
      </c>
      <c r="C57" s="136">
        <v>44333.729259259257</v>
      </c>
      <c r="D57" s="136" t="s">
        <v>2574</v>
      </c>
      <c r="E57" s="124">
        <v>599</v>
      </c>
      <c r="F57" s="154" t="str">
        <f>VLOOKUP(E57,VIP!$A$2:$O13161,2,0)</f>
        <v>DRBR258</v>
      </c>
      <c r="G57" s="134" t="str">
        <f>VLOOKUP(E57,'LISTADO ATM'!$A$2:$B$897,2,0)</f>
        <v xml:space="preserve">ATM Oficina Plaza Internacional (Santiago) </v>
      </c>
      <c r="H57" s="134" t="str">
        <f>VLOOKUP(E57,VIP!$A$2:$O18037,7,FALSE)</f>
        <v>Si</v>
      </c>
      <c r="I57" s="134" t="str">
        <f>VLOOKUP(E57,VIP!$A$2:$O10002,8,FALSE)</f>
        <v>Si</v>
      </c>
      <c r="J57" s="134" t="str">
        <f>VLOOKUP(E57,VIP!$A$2:$O9952,8,FALSE)</f>
        <v>Si</v>
      </c>
      <c r="K57" s="134" t="str">
        <f>VLOOKUP(E57,VIP!$A$2:$O13526,6,0)</f>
        <v>NO</v>
      </c>
      <c r="L57" s="125" t="s">
        <v>2576</v>
      </c>
      <c r="M57" s="135" t="s">
        <v>2448</v>
      </c>
      <c r="N57" s="135" t="s">
        <v>2455</v>
      </c>
      <c r="O57" s="134" t="s">
        <v>2575</v>
      </c>
      <c r="P57" s="146"/>
      <c r="Q57" s="145" t="s">
        <v>2576</v>
      </c>
    </row>
    <row r="58" spans="1:17" ht="18" x14ac:dyDescent="0.25">
      <c r="A58" s="134" t="str">
        <f>VLOOKUP(E58,'LISTADO ATM'!$A$2:$C$898,3,0)</f>
        <v>ESTE</v>
      </c>
      <c r="B58" s="129" t="s">
        <v>2595</v>
      </c>
      <c r="C58" s="136">
        <v>44333.89539351852</v>
      </c>
      <c r="D58" s="136" t="s">
        <v>2180</v>
      </c>
      <c r="E58" s="124">
        <v>630</v>
      </c>
      <c r="F58" s="154" t="str">
        <f>VLOOKUP(E58,VIP!$A$2:$O13075,2,0)</f>
        <v>DRBR112</v>
      </c>
      <c r="G58" s="134" t="str">
        <f>VLOOKUP(E58,'LISTADO ATM'!$A$2:$B$897,2,0)</f>
        <v xml:space="preserve">ATM Oficina Plaza Zaglul (SPM) </v>
      </c>
      <c r="H58" s="134" t="str">
        <f>VLOOKUP(E58,VIP!$A$2:$O17951,7,FALSE)</f>
        <v>Si</v>
      </c>
      <c r="I58" s="134" t="str">
        <f>VLOOKUP(E58,VIP!$A$2:$O9916,8,FALSE)</f>
        <v>Si</v>
      </c>
      <c r="J58" s="134" t="str">
        <f>VLOOKUP(E58,VIP!$A$2:$O9866,8,FALSE)</f>
        <v>Si</v>
      </c>
      <c r="K58" s="134" t="str">
        <f>VLOOKUP(E58,VIP!$A$2:$O13440,6,0)</f>
        <v>NO</v>
      </c>
      <c r="L58" s="125" t="s">
        <v>2219</v>
      </c>
      <c r="M58" s="135" t="s">
        <v>2448</v>
      </c>
      <c r="N58" s="135" t="s">
        <v>2455</v>
      </c>
      <c r="O58" s="134" t="s">
        <v>2457</v>
      </c>
      <c r="P58" s="137"/>
      <c r="Q58" s="135" t="s">
        <v>2219</v>
      </c>
    </row>
    <row r="59" spans="1:17" ht="18" x14ac:dyDescent="0.25">
      <c r="A59" s="134" t="str">
        <f>VLOOKUP(E59,'LISTADO ATM'!$A$2:$C$898,3,0)</f>
        <v>NORTE</v>
      </c>
      <c r="B59" s="129">
        <v>3335889656</v>
      </c>
      <c r="C59" s="136">
        <v>44333.703587962962</v>
      </c>
      <c r="D59" s="136" t="s">
        <v>2574</v>
      </c>
      <c r="E59" s="124">
        <v>635</v>
      </c>
      <c r="F59" s="154" t="str">
        <f>VLOOKUP(E59,VIP!$A$2:$O13172,2,0)</f>
        <v>DRBR12J</v>
      </c>
      <c r="G59" s="134" t="str">
        <f>VLOOKUP(E59,'LISTADO ATM'!$A$2:$B$897,2,0)</f>
        <v xml:space="preserve">ATM Zona Franca Tamboril </v>
      </c>
      <c r="H59" s="134" t="str">
        <f>VLOOKUP(E59,VIP!$A$2:$O18048,7,FALSE)</f>
        <v>Si</v>
      </c>
      <c r="I59" s="134" t="str">
        <f>VLOOKUP(E59,VIP!$A$2:$O10013,8,FALSE)</f>
        <v>Si</v>
      </c>
      <c r="J59" s="134" t="str">
        <f>VLOOKUP(E59,VIP!$A$2:$O9963,8,FALSE)</f>
        <v>Si</v>
      </c>
      <c r="K59" s="134" t="str">
        <f>VLOOKUP(E59,VIP!$A$2:$O13537,6,0)</f>
        <v>NO</v>
      </c>
      <c r="L59" s="125" t="s">
        <v>2418</v>
      </c>
      <c r="M59" s="135" t="s">
        <v>2448</v>
      </c>
      <c r="N59" s="135" t="s">
        <v>2455</v>
      </c>
      <c r="O59" s="134" t="s">
        <v>2575</v>
      </c>
      <c r="P59" s="146"/>
      <c r="Q59" s="145" t="s">
        <v>2418</v>
      </c>
    </row>
    <row r="60" spans="1:17" ht="18" x14ac:dyDescent="0.25">
      <c r="A60" s="134" t="str">
        <f>VLOOKUP(E60,'LISTADO ATM'!$A$2:$C$898,3,0)</f>
        <v>DISTRITO NACIONAL</v>
      </c>
      <c r="B60" s="129">
        <v>3335889719</v>
      </c>
      <c r="C60" s="136">
        <v>44333.722557870373</v>
      </c>
      <c r="D60" s="136" t="s">
        <v>2180</v>
      </c>
      <c r="E60" s="124">
        <v>642</v>
      </c>
      <c r="F60" s="154" t="str">
        <f>VLOOKUP(E60,VIP!$A$2:$O13163,2,0)</f>
        <v>DRBR24O</v>
      </c>
      <c r="G60" s="134" t="str">
        <f>VLOOKUP(E60,'LISTADO ATM'!$A$2:$B$897,2,0)</f>
        <v xml:space="preserve">ATM OMSA Sto. Dgo. </v>
      </c>
      <c r="H60" s="134" t="str">
        <f>VLOOKUP(E60,VIP!$A$2:$O18039,7,FALSE)</f>
        <v>Si</v>
      </c>
      <c r="I60" s="134" t="str">
        <f>VLOOKUP(E60,VIP!$A$2:$O10004,8,FALSE)</f>
        <v>Si</v>
      </c>
      <c r="J60" s="134" t="str">
        <f>VLOOKUP(E60,VIP!$A$2:$O9954,8,FALSE)</f>
        <v>Si</v>
      </c>
      <c r="K60" s="134" t="str">
        <f>VLOOKUP(E60,VIP!$A$2:$O13528,6,0)</f>
        <v>NO</v>
      </c>
      <c r="L60" s="125" t="s">
        <v>2219</v>
      </c>
      <c r="M60" s="135" t="s">
        <v>2448</v>
      </c>
      <c r="N60" s="135" t="s">
        <v>2455</v>
      </c>
      <c r="O60" s="134" t="s">
        <v>2457</v>
      </c>
      <c r="P60" s="146"/>
      <c r="Q60" s="145" t="s">
        <v>2219</v>
      </c>
    </row>
    <row r="61" spans="1:17" ht="18" x14ac:dyDescent="0.25">
      <c r="A61" s="134" t="str">
        <f>VLOOKUP(E61,'LISTADO ATM'!$A$2:$C$898,3,0)</f>
        <v>DISTRITO NACIONAL</v>
      </c>
      <c r="B61" s="129">
        <v>3335888250</v>
      </c>
      <c r="C61" s="136">
        <v>44333.33016203704</v>
      </c>
      <c r="D61" s="136" t="s">
        <v>2180</v>
      </c>
      <c r="E61" s="124">
        <v>685</v>
      </c>
      <c r="F61" s="154" t="str">
        <f>VLOOKUP(E61,VIP!$A$2:$O13148,2,0)</f>
        <v>DRBR685</v>
      </c>
      <c r="G61" s="134" t="str">
        <f>VLOOKUP(E61,'LISTADO ATM'!$A$2:$B$897,2,0)</f>
        <v>ATM Autoservicio UASD</v>
      </c>
      <c r="H61" s="134" t="str">
        <f>VLOOKUP(E61,VIP!$A$2:$O18024,7,FALSE)</f>
        <v>NO</v>
      </c>
      <c r="I61" s="134" t="str">
        <f>VLOOKUP(E61,VIP!$A$2:$O9989,8,FALSE)</f>
        <v>SI</v>
      </c>
      <c r="J61" s="134" t="str">
        <f>VLOOKUP(E61,VIP!$A$2:$O9939,8,FALSE)</f>
        <v>SI</v>
      </c>
      <c r="K61" s="134" t="str">
        <f>VLOOKUP(E61,VIP!$A$2:$O13513,6,0)</f>
        <v>NO</v>
      </c>
      <c r="L61" s="125" t="s">
        <v>2219</v>
      </c>
      <c r="M61" s="135" t="s">
        <v>2448</v>
      </c>
      <c r="N61" s="135" t="s">
        <v>2455</v>
      </c>
      <c r="O61" s="134" t="s">
        <v>2457</v>
      </c>
      <c r="P61" s="146"/>
      <c r="Q61" s="145" t="s">
        <v>2219</v>
      </c>
    </row>
    <row r="62" spans="1:17" ht="18" x14ac:dyDescent="0.25">
      <c r="A62" s="134" t="str">
        <f>VLOOKUP(E62,'LISTADO ATM'!$A$2:$C$898,3,0)</f>
        <v>DISTRITO NACIONAL</v>
      </c>
      <c r="B62" s="129">
        <v>3335889633</v>
      </c>
      <c r="C62" s="136">
        <v>44333.698935185188</v>
      </c>
      <c r="D62" s="136" t="s">
        <v>2180</v>
      </c>
      <c r="E62" s="124">
        <v>688</v>
      </c>
      <c r="F62" s="155" t="str">
        <f>VLOOKUP(E62,VIP!$A$2:$O13175,2,0)</f>
        <v>DRBR688</v>
      </c>
      <c r="G62" s="134" t="str">
        <f>VLOOKUP(E62,'LISTADO ATM'!$A$2:$B$897,2,0)</f>
        <v>ATM Innova Centro Ave. Kennedy</v>
      </c>
      <c r="H62" s="134" t="str">
        <f>VLOOKUP(E62,VIP!$A$2:$O18051,7,FALSE)</f>
        <v>Si</v>
      </c>
      <c r="I62" s="134" t="str">
        <f>VLOOKUP(E62,VIP!$A$2:$O10016,8,FALSE)</f>
        <v>Si</v>
      </c>
      <c r="J62" s="134" t="str">
        <f>VLOOKUP(E62,VIP!$A$2:$O9966,8,FALSE)</f>
        <v>Si</v>
      </c>
      <c r="K62" s="134" t="str">
        <f>VLOOKUP(E62,VIP!$A$2:$O13540,6,0)</f>
        <v>NO</v>
      </c>
      <c r="L62" s="125" t="s">
        <v>2245</v>
      </c>
      <c r="M62" s="135" t="s">
        <v>2448</v>
      </c>
      <c r="N62" s="135" t="s">
        <v>2455</v>
      </c>
      <c r="O62" s="134" t="s">
        <v>2457</v>
      </c>
      <c r="P62" s="146"/>
      <c r="Q62" s="145" t="s">
        <v>2245</v>
      </c>
    </row>
    <row r="63" spans="1:17" ht="18" x14ac:dyDescent="0.25">
      <c r="A63" s="134" t="str">
        <f>VLOOKUP(E63,'LISTADO ATM'!$A$2:$C$898,3,0)</f>
        <v>DISTRITO NACIONAL</v>
      </c>
      <c r="B63" s="129">
        <v>3335889665</v>
      </c>
      <c r="C63" s="136">
        <v>44333.705821759257</v>
      </c>
      <c r="D63" s="136" t="s">
        <v>2474</v>
      </c>
      <c r="E63" s="124">
        <v>701</v>
      </c>
      <c r="F63" s="155" t="str">
        <f>VLOOKUP(E63,VIP!$A$2:$O13171,2,0)</f>
        <v>DRBR701</v>
      </c>
      <c r="G63" s="134" t="str">
        <f>VLOOKUP(E63,'LISTADO ATM'!$A$2:$B$897,2,0)</f>
        <v>ATM Autoservicio Los Alcarrizos</v>
      </c>
      <c r="H63" s="134" t="str">
        <f>VLOOKUP(E63,VIP!$A$2:$O18047,7,FALSE)</f>
        <v>Si</v>
      </c>
      <c r="I63" s="134" t="str">
        <f>VLOOKUP(E63,VIP!$A$2:$O10012,8,FALSE)</f>
        <v>Si</v>
      </c>
      <c r="J63" s="134" t="str">
        <f>VLOOKUP(E63,VIP!$A$2:$O9962,8,FALSE)</f>
        <v>Si</v>
      </c>
      <c r="K63" s="134" t="str">
        <f>VLOOKUP(E63,VIP!$A$2:$O13536,6,0)</f>
        <v>NO</v>
      </c>
      <c r="L63" s="125" t="s">
        <v>2418</v>
      </c>
      <c r="M63" s="135" t="s">
        <v>2448</v>
      </c>
      <c r="N63" s="135" t="s">
        <v>2455</v>
      </c>
      <c r="O63" s="134" t="s">
        <v>2475</v>
      </c>
      <c r="P63" s="146"/>
      <c r="Q63" s="145" t="s">
        <v>2418</v>
      </c>
    </row>
    <row r="64" spans="1:17" ht="18" x14ac:dyDescent="0.25">
      <c r="A64" s="134" t="str">
        <f>VLOOKUP(E64,'LISTADO ATM'!$A$2:$C$898,3,0)</f>
        <v>NORTE</v>
      </c>
      <c r="B64" s="129">
        <v>3335888368</v>
      </c>
      <c r="C64" s="136">
        <v>44333.365555555552</v>
      </c>
      <c r="D64" s="136" t="s">
        <v>2474</v>
      </c>
      <c r="E64" s="124">
        <v>712</v>
      </c>
      <c r="F64" s="155" t="str">
        <f>VLOOKUP(E64,VIP!$A$2:$O13171,2,0)</f>
        <v>DRBR128</v>
      </c>
      <c r="G64" s="134" t="str">
        <f>VLOOKUP(E64,'LISTADO ATM'!$A$2:$B$897,2,0)</f>
        <v xml:space="preserve">ATM Oficina Imbert </v>
      </c>
      <c r="H64" s="134" t="str">
        <f>VLOOKUP(E64,VIP!$A$2:$O18047,7,FALSE)</f>
        <v>Si</v>
      </c>
      <c r="I64" s="134" t="str">
        <f>VLOOKUP(E64,VIP!$A$2:$O10012,8,FALSE)</f>
        <v>Si</v>
      </c>
      <c r="J64" s="134" t="str">
        <f>VLOOKUP(E64,VIP!$A$2:$O9962,8,FALSE)</f>
        <v>Si</v>
      </c>
      <c r="K64" s="134" t="str">
        <f>VLOOKUP(E64,VIP!$A$2:$O13536,6,0)</f>
        <v>SI</v>
      </c>
      <c r="L64" s="125" t="s">
        <v>2418</v>
      </c>
      <c r="M64" s="135" t="s">
        <v>2448</v>
      </c>
      <c r="N64" s="135" t="s">
        <v>2455</v>
      </c>
      <c r="O64" s="134" t="s">
        <v>2584</v>
      </c>
      <c r="P64" s="146"/>
      <c r="Q64" s="145" t="s">
        <v>2418</v>
      </c>
    </row>
    <row r="65" spans="1:17" ht="18" x14ac:dyDescent="0.25">
      <c r="A65" s="134" t="str">
        <f>VLOOKUP(E65,'LISTADO ATM'!$A$2:$C$898,3,0)</f>
        <v>NORTE</v>
      </c>
      <c r="B65" s="129">
        <v>3335888184</v>
      </c>
      <c r="C65" s="136">
        <v>44332.816967592589</v>
      </c>
      <c r="D65" s="136" t="s">
        <v>2180</v>
      </c>
      <c r="E65" s="124">
        <v>731</v>
      </c>
      <c r="F65" s="155" t="str">
        <f>VLOOKUP(E65,VIP!$A$2:$O13126,2,0)</f>
        <v>DRBR311</v>
      </c>
      <c r="G65" s="134" t="str">
        <f>VLOOKUP(E65,'LISTADO ATM'!$A$2:$B$897,2,0)</f>
        <v xml:space="preserve">ATM UNP Villa González </v>
      </c>
      <c r="H65" s="134" t="str">
        <f>VLOOKUP(E65,VIP!$A$2:$O18002,7,FALSE)</f>
        <v>Si</v>
      </c>
      <c r="I65" s="134" t="str">
        <f>VLOOKUP(E65,VIP!$A$2:$O9967,8,FALSE)</f>
        <v>Si</v>
      </c>
      <c r="J65" s="134" t="str">
        <f>VLOOKUP(E65,VIP!$A$2:$O9917,8,FALSE)</f>
        <v>Si</v>
      </c>
      <c r="K65" s="134" t="str">
        <f>VLOOKUP(E65,VIP!$A$2:$O13491,6,0)</f>
        <v>NO</v>
      </c>
      <c r="L65" s="125" t="s">
        <v>2421</v>
      </c>
      <c r="M65" s="135" t="s">
        <v>2448</v>
      </c>
      <c r="N65" s="135" t="s">
        <v>2455</v>
      </c>
      <c r="O65" s="134" t="s">
        <v>2457</v>
      </c>
      <c r="P65" s="146"/>
      <c r="Q65" s="145" t="s">
        <v>2421</v>
      </c>
    </row>
    <row r="66" spans="1:17" ht="18" x14ac:dyDescent="0.25">
      <c r="A66" s="134" t="str">
        <f>VLOOKUP(E66,'LISTADO ATM'!$A$2:$C$898,3,0)</f>
        <v>NORTE</v>
      </c>
      <c r="B66" s="129" t="s">
        <v>2590</v>
      </c>
      <c r="C66" s="136">
        <v>44333.904988425929</v>
      </c>
      <c r="D66" s="136" t="s">
        <v>2474</v>
      </c>
      <c r="E66" s="124">
        <v>736</v>
      </c>
      <c r="F66" s="155" t="str">
        <f>VLOOKUP(E66,VIP!$A$2:$O13070,2,0)</f>
        <v>DRBR071</v>
      </c>
      <c r="G66" s="134" t="str">
        <f>VLOOKUP(E66,'LISTADO ATM'!$A$2:$B$897,2,0)</f>
        <v xml:space="preserve">ATM Oficina Puerto Plata I </v>
      </c>
      <c r="H66" s="134" t="str">
        <f>VLOOKUP(E66,VIP!$A$2:$O17946,7,FALSE)</f>
        <v>Si</v>
      </c>
      <c r="I66" s="134" t="str">
        <f>VLOOKUP(E66,VIP!$A$2:$O9911,8,FALSE)</f>
        <v>Si</v>
      </c>
      <c r="J66" s="134" t="str">
        <f>VLOOKUP(E66,VIP!$A$2:$O9861,8,FALSE)</f>
        <v>Si</v>
      </c>
      <c r="K66" s="134" t="str">
        <f>VLOOKUP(E66,VIP!$A$2:$O13435,6,0)</f>
        <v>SI</v>
      </c>
      <c r="L66" s="125" t="s">
        <v>2444</v>
      </c>
      <c r="M66" s="135" t="s">
        <v>2448</v>
      </c>
      <c r="N66" s="135" t="s">
        <v>2455</v>
      </c>
      <c r="O66" s="134" t="s">
        <v>2475</v>
      </c>
      <c r="P66" s="137"/>
      <c r="Q66" s="135" t="s">
        <v>2444</v>
      </c>
    </row>
    <row r="67" spans="1:17" ht="18" x14ac:dyDescent="0.25">
      <c r="A67" s="134" t="str">
        <f>VLOOKUP(E67,'LISTADO ATM'!$A$2:$C$898,3,0)</f>
        <v>DISTRITO NACIONAL</v>
      </c>
      <c r="B67" s="129">
        <v>3335887959</v>
      </c>
      <c r="C67" s="136">
        <v>44331.579050925924</v>
      </c>
      <c r="D67" s="136" t="s">
        <v>2180</v>
      </c>
      <c r="E67" s="124">
        <v>755</v>
      </c>
      <c r="F67" s="155" t="str">
        <f>VLOOKUP(E67,VIP!$A$2:$O13085,2,0)</f>
        <v>DRBR755</v>
      </c>
      <c r="G67" s="134" t="str">
        <f>VLOOKUP(E67,'LISTADO ATM'!$A$2:$B$897,2,0)</f>
        <v xml:space="preserve">ATM Oficina Galería del Este (Plaza) </v>
      </c>
      <c r="H67" s="134" t="str">
        <f>VLOOKUP(E67,VIP!$A$2:$O17961,7,FALSE)</f>
        <v>Si</v>
      </c>
      <c r="I67" s="134" t="str">
        <f>VLOOKUP(E67,VIP!$A$2:$O9926,8,FALSE)</f>
        <v>Si</v>
      </c>
      <c r="J67" s="134" t="str">
        <f>VLOOKUP(E67,VIP!$A$2:$O9876,8,FALSE)</f>
        <v>Si</v>
      </c>
      <c r="K67" s="134" t="str">
        <f>VLOOKUP(E67,VIP!$A$2:$O13450,6,0)</f>
        <v>NO</v>
      </c>
      <c r="L67" s="125" t="s">
        <v>2426</v>
      </c>
      <c r="M67" s="135" t="s">
        <v>2448</v>
      </c>
      <c r="N67" s="135" t="s">
        <v>2455</v>
      </c>
      <c r="O67" s="134" t="s">
        <v>2457</v>
      </c>
      <c r="P67" s="146"/>
      <c r="Q67" s="135" t="s">
        <v>2426</v>
      </c>
    </row>
    <row r="68" spans="1:17" ht="18" x14ac:dyDescent="0.25">
      <c r="A68" s="134" t="str">
        <f>VLOOKUP(E68,'LISTADO ATM'!$A$2:$C$898,3,0)</f>
        <v>DISTRITO NACIONAL</v>
      </c>
      <c r="B68" s="129">
        <v>3335889817</v>
      </c>
      <c r="C68" s="136">
        <v>44333.795983796299</v>
      </c>
      <c r="D68" s="136" t="s">
        <v>2180</v>
      </c>
      <c r="E68" s="124">
        <v>755</v>
      </c>
      <c r="F68" s="157" t="str">
        <f>VLOOKUP(E68,VIP!$A$2:$O13156,2,0)</f>
        <v>DRBR755</v>
      </c>
      <c r="G68" s="134" t="str">
        <f>VLOOKUP(E68,'LISTADO ATM'!$A$2:$B$897,2,0)</f>
        <v xml:space="preserve">ATM Oficina Galería del Este (Plaza) </v>
      </c>
      <c r="H68" s="134" t="str">
        <f>VLOOKUP(E68,VIP!$A$2:$O18032,7,FALSE)</f>
        <v>Si</v>
      </c>
      <c r="I68" s="134" t="str">
        <f>VLOOKUP(E68,VIP!$A$2:$O9997,8,FALSE)</f>
        <v>Si</v>
      </c>
      <c r="J68" s="134" t="str">
        <f>VLOOKUP(E68,VIP!$A$2:$O9947,8,FALSE)</f>
        <v>Si</v>
      </c>
      <c r="K68" s="134" t="str">
        <f>VLOOKUP(E68,VIP!$A$2:$O13521,6,0)</f>
        <v>NO</v>
      </c>
      <c r="L68" s="125" t="s">
        <v>2219</v>
      </c>
      <c r="M68" s="135" t="s">
        <v>2448</v>
      </c>
      <c r="N68" s="135" t="s">
        <v>2455</v>
      </c>
      <c r="O68" s="134" t="s">
        <v>2457</v>
      </c>
      <c r="P68" s="146"/>
      <c r="Q68" s="145" t="s">
        <v>2219</v>
      </c>
    </row>
    <row r="69" spans="1:17" ht="18" x14ac:dyDescent="0.25">
      <c r="A69" s="134" t="str">
        <f>VLOOKUP(E69,'LISTADO ATM'!$A$2:$C$898,3,0)</f>
        <v>DISTRITO NACIONAL</v>
      </c>
      <c r="B69" s="129">
        <v>3335887680</v>
      </c>
      <c r="C69" s="136">
        <v>44330.767928240741</v>
      </c>
      <c r="D69" s="136" t="s">
        <v>2180</v>
      </c>
      <c r="E69" s="124">
        <v>790</v>
      </c>
      <c r="F69" s="157" t="str">
        <f>VLOOKUP(E69,VIP!$A$2:$O13199,2,0)</f>
        <v>DRBR16I</v>
      </c>
      <c r="G69" s="134" t="str">
        <f>VLOOKUP(E69,'LISTADO ATM'!$A$2:$B$897,2,0)</f>
        <v xml:space="preserve">ATM Oficina Bella Vista Mall I </v>
      </c>
      <c r="H69" s="134" t="str">
        <f>VLOOKUP(E69,VIP!$A$2:$O18062,7,FALSE)</f>
        <v>Si</v>
      </c>
      <c r="I69" s="134" t="str">
        <f>VLOOKUP(E69,VIP!$A$2:$O10027,8,FALSE)</f>
        <v>Si</v>
      </c>
      <c r="J69" s="134" t="str">
        <f>VLOOKUP(E69,VIP!$A$2:$O9977,8,FALSE)</f>
        <v>Si</v>
      </c>
      <c r="K69" s="134" t="str">
        <f>VLOOKUP(E69,VIP!$A$2:$O13551,6,0)</f>
        <v>SI</v>
      </c>
      <c r="L69" s="125" t="s">
        <v>2219</v>
      </c>
      <c r="M69" s="135" t="s">
        <v>2448</v>
      </c>
      <c r="N69" s="135" t="s">
        <v>2455</v>
      </c>
      <c r="O69" s="134" t="s">
        <v>2457</v>
      </c>
      <c r="P69" s="137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3335885786</v>
      </c>
      <c r="C70" s="136">
        <v>44329.510706018518</v>
      </c>
      <c r="D70" s="136" t="s">
        <v>2180</v>
      </c>
      <c r="E70" s="124">
        <v>797</v>
      </c>
      <c r="F70" s="157" t="str">
        <f>VLOOKUP(E70,VIP!$A$2:$O13175,2,0)</f>
        <v xml:space="preserve">DRBR797 </v>
      </c>
      <c r="G70" s="134" t="str">
        <f>VLOOKUP(E70,'LISTADO ATM'!$A$2:$B$897,2,0)</f>
        <v>ATM Dirección de Pensiones y Jubilaciones</v>
      </c>
      <c r="H70" s="134" t="str">
        <f>VLOOKUP(E70,VIP!$A$2:$O18038,7,FALSE)</f>
        <v>N/A</v>
      </c>
      <c r="I70" s="134" t="str">
        <f>VLOOKUP(E70,VIP!$A$2:$O10003,8,FALSE)</f>
        <v>N/A</v>
      </c>
      <c r="J70" s="134" t="str">
        <f>VLOOKUP(E70,VIP!$A$2:$O9953,8,FALSE)</f>
        <v>N/A</v>
      </c>
      <c r="K70" s="134" t="str">
        <f>VLOOKUP(E70,VIP!$A$2:$O13527,6,0)</f>
        <v>N/A</v>
      </c>
      <c r="L70" s="125" t="s">
        <v>2572</v>
      </c>
      <c r="M70" s="135" t="s">
        <v>2448</v>
      </c>
      <c r="N70" s="135" t="s">
        <v>2565</v>
      </c>
      <c r="O70" s="134" t="s">
        <v>2457</v>
      </c>
      <c r="P70" s="137"/>
      <c r="Q70" s="135" t="s">
        <v>2219</v>
      </c>
    </row>
    <row r="71" spans="1:17" ht="18" x14ac:dyDescent="0.25">
      <c r="A71" s="134" t="str">
        <f>VLOOKUP(E71,'LISTADO ATM'!$A$2:$C$898,3,0)</f>
        <v>NORTE</v>
      </c>
      <c r="B71" s="129">
        <v>3335889707</v>
      </c>
      <c r="C71" s="136">
        <v>44333.718310185184</v>
      </c>
      <c r="D71" s="136" t="s">
        <v>2574</v>
      </c>
      <c r="E71" s="124">
        <v>799</v>
      </c>
      <c r="F71" s="157" t="str">
        <f>VLOOKUP(E71,VIP!$A$2:$O13165,2,0)</f>
        <v>DRBR799</v>
      </c>
      <c r="G71" s="134" t="str">
        <f>VLOOKUP(E71,'LISTADO ATM'!$A$2:$B$897,2,0)</f>
        <v xml:space="preserve">ATM Clínica Corominas (Santiago) </v>
      </c>
      <c r="H71" s="134" t="str">
        <f>VLOOKUP(E71,VIP!$A$2:$O18041,7,FALSE)</f>
        <v>Si</v>
      </c>
      <c r="I71" s="134" t="str">
        <f>VLOOKUP(E71,VIP!$A$2:$O10006,8,FALSE)</f>
        <v>Si</v>
      </c>
      <c r="J71" s="134" t="str">
        <f>VLOOKUP(E71,VIP!$A$2:$O9956,8,FALSE)</f>
        <v>Si</v>
      </c>
      <c r="K71" s="134" t="str">
        <f>VLOOKUP(E71,VIP!$A$2:$O13530,6,0)</f>
        <v>NO</v>
      </c>
      <c r="L71" s="125" t="s">
        <v>2444</v>
      </c>
      <c r="M71" s="135" t="s">
        <v>2448</v>
      </c>
      <c r="N71" s="135" t="s">
        <v>2455</v>
      </c>
      <c r="O71" s="134" t="s">
        <v>2575</v>
      </c>
      <c r="P71" s="146"/>
      <c r="Q71" s="145" t="s">
        <v>2444</v>
      </c>
    </row>
    <row r="72" spans="1:17" ht="18" x14ac:dyDescent="0.25">
      <c r="A72" s="134" t="str">
        <f>VLOOKUP(E72,'LISTADO ATM'!$A$2:$C$898,3,0)</f>
        <v>DISTRITO NACIONAL</v>
      </c>
      <c r="B72" s="129">
        <v>3335888174</v>
      </c>
      <c r="C72" s="136">
        <v>44332.708599537036</v>
      </c>
      <c r="D72" s="136" t="s">
        <v>2474</v>
      </c>
      <c r="E72" s="124">
        <v>813</v>
      </c>
      <c r="F72" s="157" t="str">
        <f>VLOOKUP(E72,VIP!$A$2:$O13107,2,0)</f>
        <v>DRBR815</v>
      </c>
      <c r="G72" s="134" t="str">
        <f>VLOOKUP(E72,'LISTADO ATM'!$A$2:$B$897,2,0)</f>
        <v>ATM Occidental Mall</v>
      </c>
      <c r="H72" s="134" t="str">
        <f>VLOOKUP(E72,VIP!$A$2:$O17983,7,FALSE)</f>
        <v>Si</v>
      </c>
      <c r="I72" s="134" t="str">
        <f>VLOOKUP(E72,VIP!$A$2:$O9948,8,FALSE)</f>
        <v>Si</v>
      </c>
      <c r="J72" s="134" t="str">
        <f>VLOOKUP(E72,VIP!$A$2:$O9898,8,FALSE)</f>
        <v>Si</v>
      </c>
      <c r="K72" s="134" t="str">
        <f>VLOOKUP(E72,VIP!$A$2:$O13472,6,0)</f>
        <v>NO</v>
      </c>
      <c r="L72" s="125" t="s">
        <v>2418</v>
      </c>
      <c r="M72" s="135" t="s">
        <v>2448</v>
      </c>
      <c r="N72" s="135" t="s">
        <v>2455</v>
      </c>
      <c r="O72" s="134" t="s">
        <v>2475</v>
      </c>
      <c r="P72" s="146"/>
      <c r="Q72" s="145" t="s">
        <v>2418</v>
      </c>
    </row>
    <row r="73" spans="1:17" ht="18" x14ac:dyDescent="0.25">
      <c r="A73" s="134" t="str">
        <f>VLOOKUP(E73,'LISTADO ATM'!$A$2:$C$898,3,0)</f>
        <v>SUR</v>
      </c>
      <c r="B73" s="129">
        <v>3335889627</v>
      </c>
      <c r="C73" s="136">
        <v>44333.697881944441</v>
      </c>
      <c r="D73" s="136" t="s">
        <v>2180</v>
      </c>
      <c r="E73" s="124">
        <v>817</v>
      </c>
      <c r="F73" s="157" t="str">
        <f>VLOOKUP(E73,VIP!$A$2:$O13176,2,0)</f>
        <v>DRBR817</v>
      </c>
      <c r="G73" s="134" t="str">
        <f>VLOOKUP(E73,'LISTADO ATM'!$A$2:$B$897,2,0)</f>
        <v xml:space="preserve">ATM Ayuntamiento Sabana Larga (San José de Ocoa) </v>
      </c>
      <c r="H73" s="134" t="str">
        <f>VLOOKUP(E73,VIP!$A$2:$O18052,7,FALSE)</f>
        <v>Si</v>
      </c>
      <c r="I73" s="134" t="str">
        <f>VLOOKUP(E73,VIP!$A$2:$O10017,8,FALSE)</f>
        <v>Si</v>
      </c>
      <c r="J73" s="134" t="str">
        <f>VLOOKUP(E73,VIP!$A$2:$O9967,8,FALSE)</f>
        <v>Si</v>
      </c>
      <c r="K73" s="134" t="str">
        <f>VLOOKUP(E73,VIP!$A$2:$O13541,6,0)</f>
        <v>NO</v>
      </c>
      <c r="L73" s="125" t="s">
        <v>2245</v>
      </c>
      <c r="M73" s="135" t="s">
        <v>2448</v>
      </c>
      <c r="N73" s="135" t="s">
        <v>2455</v>
      </c>
      <c r="O73" s="134" t="s">
        <v>2457</v>
      </c>
      <c r="P73" s="146"/>
      <c r="Q73" s="145" t="s">
        <v>2245</v>
      </c>
    </row>
    <row r="74" spans="1:17" ht="18" x14ac:dyDescent="0.25">
      <c r="A74" s="134" t="str">
        <f>VLOOKUP(E74,'LISTADO ATM'!$A$2:$C$898,3,0)</f>
        <v>SUR</v>
      </c>
      <c r="B74" s="129">
        <v>3335889835</v>
      </c>
      <c r="C74" s="136">
        <v>44333.852083333331</v>
      </c>
      <c r="D74" s="136" t="s">
        <v>2180</v>
      </c>
      <c r="E74" s="124">
        <v>829</v>
      </c>
      <c r="F74" s="157" t="str">
        <f>VLOOKUP(E74,VIP!$A$2:$O13067,2,0)</f>
        <v>DRBR829</v>
      </c>
      <c r="G74" s="134" t="str">
        <f>VLOOKUP(E74,'LISTADO ATM'!$A$2:$B$897,2,0)</f>
        <v xml:space="preserve">ATM UNP Multicentro Sirena Baní </v>
      </c>
      <c r="H74" s="134" t="str">
        <f>VLOOKUP(E74,VIP!$A$2:$O17943,7,FALSE)</f>
        <v>Si</v>
      </c>
      <c r="I74" s="134" t="str">
        <f>VLOOKUP(E74,VIP!$A$2:$O9908,8,FALSE)</f>
        <v>Si</v>
      </c>
      <c r="J74" s="134" t="str">
        <f>VLOOKUP(E74,VIP!$A$2:$O9858,8,FALSE)</f>
        <v>Si</v>
      </c>
      <c r="K74" s="134" t="str">
        <f>VLOOKUP(E74,VIP!$A$2:$O13432,6,0)</f>
        <v>NO</v>
      </c>
      <c r="L74" s="125" t="s">
        <v>2577</v>
      </c>
      <c r="M74" s="135" t="s">
        <v>2448</v>
      </c>
      <c r="N74" s="135" t="s">
        <v>2455</v>
      </c>
      <c r="O74" s="134" t="s">
        <v>2457</v>
      </c>
      <c r="P74" s="137"/>
      <c r="Q74" s="135" t="s">
        <v>2578</v>
      </c>
    </row>
    <row r="75" spans="1:17" ht="18" x14ac:dyDescent="0.25">
      <c r="A75" s="134" t="str">
        <f>VLOOKUP(E75,'LISTADO ATM'!$A$2:$C$898,3,0)</f>
        <v>ESTE</v>
      </c>
      <c r="B75" s="129">
        <v>3335889275</v>
      </c>
      <c r="C75" s="136">
        <v>44333.583182870374</v>
      </c>
      <c r="D75" s="136" t="s">
        <v>2451</v>
      </c>
      <c r="E75" s="124">
        <v>838</v>
      </c>
      <c r="F75" s="157" t="str">
        <f>VLOOKUP(E75,VIP!$A$2:$O13155,2,0)</f>
        <v>DRBR838</v>
      </c>
      <c r="G75" s="134" t="str">
        <f>VLOOKUP(E75,'LISTADO ATM'!$A$2:$B$897,2,0)</f>
        <v xml:space="preserve">ATM UNP Consuelo </v>
      </c>
      <c r="H75" s="134" t="str">
        <f>VLOOKUP(E75,VIP!$A$2:$O18031,7,FALSE)</f>
        <v>Si</v>
      </c>
      <c r="I75" s="134" t="str">
        <f>VLOOKUP(E75,VIP!$A$2:$O9996,8,FALSE)</f>
        <v>Si</v>
      </c>
      <c r="J75" s="134" t="str">
        <f>VLOOKUP(E75,VIP!$A$2:$O9946,8,FALSE)</f>
        <v>Si</v>
      </c>
      <c r="K75" s="134" t="str">
        <f>VLOOKUP(E75,VIP!$A$2:$O13520,6,0)</f>
        <v>NO</v>
      </c>
      <c r="L75" s="125" t="s">
        <v>2418</v>
      </c>
      <c r="M75" s="135" t="s">
        <v>2448</v>
      </c>
      <c r="N75" s="135" t="s">
        <v>2455</v>
      </c>
      <c r="O75" s="134" t="s">
        <v>2456</v>
      </c>
      <c r="P75" s="146"/>
      <c r="Q75" s="145" t="s">
        <v>2418</v>
      </c>
    </row>
    <row r="76" spans="1:17" ht="18" x14ac:dyDescent="0.25">
      <c r="A76" s="134" t="str">
        <f>VLOOKUP(E76,'LISTADO ATM'!$A$2:$C$898,3,0)</f>
        <v>DISTRITO NACIONAL</v>
      </c>
      <c r="B76" s="129">
        <v>3335887985</v>
      </c>
      <c r="C76" s="136">
        <v>44331.627395833333</v>
      </c>
      <c r="D76" s="136" t="s">
        <v>2180</v>
      </c>
      <c r="E76" s="124">
        <v>845</v>
      </c>
      <c r="F76" s="157" t="str">
        <f>VLOOKUP(E76,VIP!$A$2:$O13081,2,0)</f>
        <v>DRBR845</v>
      </c>
      <c r="G76" s="134" t="str">
        <f>VLOOKUP(E76,'LISTADO ATM'!$A$2:$B$897,2,0)</f>
        <v xml:space="preserve">ATM CERTV (Canal 4) </v>
      </c>
      <c r="H76" s="134" t="str">
        <f>VLOOKUP(E76,VIP!$A$2:$O17957,7,FALSE)</f>
        <v>Si</v>
      </c>
      <c r="I76" s="134" t="str">
        <f>VLOOKUP(E76,VIP!$A$2:$O9922,8,FALSE)</f>
        <v>Si</v>
      </c>
      <c r="J76" s="134" t="str">
        <f>VLOOKUP(E76,VIP!$A$2:$O9872,8,FALSE)</f>
        <v>Si</v>
      </c>
      <c r="K76" s="134" t="str">
        <f>VLOOKUP(E76,VIP!$A$2:$O13446,6,0)</f>
        <v>NO</v>
      </c>
      <c r="L76" s="125" t="s">
        <v>2219</v>
      </c>
      <c r="M76" s="135" t="s">
        <v>2448</v>
      </c>
      <c r="N76" s="135" t="s">
        <v>2455</v>
      </c>
      <c r="O76" s="134" t="s">
        <v>2457</v>
      </c>
      <c r="P76" s="146"/>
      <c r="Q76" s="135" t="s">
        <v>2219</v>
      </c>
    </row>
    <row r="77" spans="1:17" ht="18" x14ac:dyDescent="0.25">
      <c r="A77" s="134" t="str">
        <f>VLOOKUP(E77,'LISTADO ATM'!$A$2:$C$898,3,0)</f>
        <v>NORTE</v>
      </c>
      <c r="B77" s="129" t="s">
        <v>2608</v>
      </c>
      <c r="C77" s="136">
        <v>44333.856527777774</v>
      </c>
      <c r="D77" s="136" t="s">
        <v>2474</v>
      </c>
      <c r="E77" s="124">
        <v>857</v>
      </c>
      <c r="F77" s="157" t="str">
        <f>VLOOKUP(E77,VIP!$A$2:$O13088,2,0)</f>
        <v>DRBR857</v>
      </c>
      <c r="G77" s="134" t="str">
        <f>VLOOKUP(E77,'LISTADO ATM'!$A$2:$B$897,2,0)</f>
        <v xml:space="preserve">ATM Oficina Los Alamos </v>
      </c>
      <c r="H77" s="134" t="str">
        <f>VLOOKUP(E77,VIP!$A$2:$O17964,7,FALSE)</f>
        <v>Si</v>
      </c>
      <c r="I77" s="134" t="str">
        <f>VLOOKUP(E77,VIP!$A$2:$O9929,8,FALSE)</f>
        <v>Si</v>
      </c>
      <c r="J77" s="134" t="str">
        <f>VLOOKUP(E77,VIP!$A$2:$O9879,8,FALSE)</f>
        <v>Si</v>
      </c>
      <c r="K77" s="134" t="str">
        <f>VLOOKUP(E77,VIP!$A$2:$O13453,6,0)</f>
        <v>NO</v>
      </c>
      <c r="L77" s="125" t="s">
        <v>2418</v>
      </c>
      <c r="M77" s="135" t="s">
        <v>2448</v>
      </c>
      <c r="N77" s="135" t="s">
        <v>2455</v>
      </c>
      <c r="O77" s="134" t="s">
        <v>2475</v>
      </c>
      <c r="P77" s="137"/>
      <c r="Q77" s="135" t="s">
        <v>2418</v>
      </c>
    </row>
    <row r="78" spans="1:17" ht="18" x14ac:dyDescent="0.25">
      <c r="A78" s="134" t="str">
        <f>VLOOKUP(E78,'LISTADO ATM'!$A$2:$C$898,3,0)</f>
        <v>SUR</v>
      </c>
      <c r="B78" s="129">
        <v>3335889725</v>
      </c>
      <c r="C78" s="136">
        <v>44333.725208333337</v>
      </c>
      <c r="D78" s="136" t="s">
        <v>2451</v>
      </c>
      <c r="E78" s="124">
        <v>880</v>
      </c>
      <c r="F78" s="157" t="str">
        <f>VLOOKUP(E78,VIP!$A$2:$O13162,2,0)</f>
        <v>DRBR880</v>
      </c>
      <c r="G78" s="134" t="str">
        <f>VLOOKUP(E78,'LISTADO ATM'!$A$2:$B$897,2,0)</f>
        <v xml:space="preserve">ATM Autoservicio Barahona II </v>
      </c>
      <c r="H78" s="134" t="str">
        <f>VLOOKUP(E78,VIP!$A$2:$O18038,7,FALSE)</f>
        <v>Si</v>
      </c>
      <c r="I78" s="134" t="str">
        <f>VLOOKUP(E78,VIP!$A$2:$O10003,8,FALSE)</f>
        <v>Si</v>
      </c>
      <c r="J78" s="134" t="str">
        <f>VLOOKUP(E78,VIP!$A$2:$O9953,8,FALSE)</f>
        <v>Si</v>
      </c>
      <c r="K78" s="134" t="str">
        <f>VLOOKUP(E78,VIP!$A$2:$O13527,6,0)</f>
        <v>SI</v>
      </c>
      <c r="L78" s="125" t="s">
        <v>2576</v>
      </c>
      <c r="M78" s="135" t="s">
        <v>2448</v>
      </c>
      <c r="N78" s="135" t="s">
        <v>2455</v>
      </c>
      <c r="O78" s="134" t="s">
        <v>2456</v>
      </c>
      <c r="P78" s="146"/>
      <c r="Q78" s="145" t="s">
        <v>2576</v>
      </c>
    </row>
    <row r="79" spans="1:17" ht="18" x14ac:dyDescent="0.25">
      <c r="A79" s="134" t="str">
        <f>VLOOKUP(E79,'LISTADO ATM'!$A$2:$C$898,3,0)</f>
        <v>NORTE</v>
      </c>
      <c r="B79" s="129">
        <v>3335889715</v>
      </c>
      <c r="C79" s="136">
        <v>44333.720914351848</v>
      </c>
      <c r="D79" s="136" t="s">
        <v>2474</v>
      </c>
      <c r="E79" s="124">
        <v>882</v>
      </c>
      <c r="F79" s="157" t="str">
        <f>VLOOKUP(E79,VIP!$A$2:$O13164,2,0)</f>
        <v>DRBR882</v>
      </c>
      <c r="G79" s="134" t="str">
        <f>VLOOKUP(E79,'LISTADO ATM'!$A$2:$B$897,2,0)</f>
        <v xml:space="preserve">ATM Oficina Moca II </v>
      </c>
      <c r="H79" s="134" t="str">
        <f>VLOOKUP(E79,VIP!$A$2:$O18040,7,FALSE)</f>
        <v>Si</v>
      </c>
      <c r="I79" s="134" t="str">
        <f>VLOOKUP(E79,VIP!$A$2:$O10005,8,FALSE)</f>
        <v>Si</v>
      </c>
      <c r="J79" s="134" t="str">
        <f>VLOOKUP(E79,VIP!$A$2:$O9955,8,FALSE)</f>
        <v>Si</v>
      </c>
      <c r="K79" s="134" t="str">
        <f>VLOOKUP(E79,VIP!$A$2:$O13529,6,0)</f>
        <v>SI</v>
      </c>
      <c r="L79" s="125" t="s">
        <v>2444</v>
      </c>
      <c r="M79" s="135" t="s">
        <v>2448</v>
      </c>
      <c r="N79" s="135" t="s">
        <v>2455</v>
      </c>
      <c r="O79" s="134" t="s">
        <v>2475</v>
      </c>
      <c r="P79" s="146"/>
      <c r="Q79" s="145" t="s">
        <v>2444</v>
      </c>
    </row>
    <row r="80" spans="1:17" ht="18" x14ac:dyDescent="0.25">
      <c r="A80" s="134" t="str">
        <f>VLOOKUP(E80,'LISTADO ATM'!$A$2:$C$898,3,0)</f>
        <v>DISTRITO NACIONAL</v>
      </c>
      <c r="B80" s="129">
        <v>3335889440</v>
      </c>
      <c r="C80" s="136">
        <v>44333.642916666664</v>
      </c>
      <c r="D80" s="136" t="s">
        <v>2451</v>
      </c>
      <c r="E80" s="124">
        <v>887</v>
      </c>
      <c r="F80" s="157" t="str">
        <f>VLOOKUP(E80,VIP!$A$2:$O13182,2,0)</f>
        <v>DRBR887</v>
      </c>
      <c r="G80" s="134" t="str">
        <f>VLOOKUP(E80,'LISTADO ATM'!$A$2:$B$897,2,0)</f>
        <v>ATM S/M Bravo Los Proceres</v>
      </c>
      <c r="H80" s="134" t="str">
        <f>VLOOKUP(E80,VIP!$A$2:$O18058,7,FALSE)</f>
        <v>Si</v>
      </c>
      <c r="I80" s="134" t="str">
        <f>VLOOKUP(E80,VIP!$A$2:$O10023,8,FALSE)</f>
        <v>Si</v>
      </c>
      <c r="J80" s="134" t="str">
        <f>VLOOKUP(E80,VIP!$A$2:$O9973,8,FALSE)</f>
        <v>Si</v>
      </c>
      <c r="K80" s="134" t="str">
        <f>VLOOKUP(E80,VIP!$A$2:$O13547,6,0)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6"/>
      <c r="Q80" s="145" t="s">
        <v>2418</v>
      </c>
    </row>
    <row r="81" spans="1:17" ht="18" x14ac:dyDescent="0.25">
      <c r="A81" s="134" t="str">
        <f>VLOOKUP(E81,'LISTADO ATM'!$A$2:$C$898,3,0)</f>
        <v>DISTRITO NACIONAL</v>
      </c>
      <c r="B81" s="129" t="s">
        <v>2604</v>
      </c>
      <c r="C81" s="136">
        <v>44333.877256944441</v>
      </c>
      <c r="D81" s="136" t="s">
        <v>2180</v>
      </c>
      <c r="E81" s="124">
        <v>902</v>
      </c>
      <c r="F81" s="157" t="str">
        <f>VLOOKUP(E81,VIP!$A$2:$O13084,2,0)</f>
        <v>DRBR16A</v>
      </c>
      <c r="G81" s="134" t="str">
        <f>VLOOKUP(E81,'LISTADO ATM'!$A$2:$B$897,2,0)</f>
        <v xml:space="preserve">ATM Oficina Plaza Florida </v>
      </c>
      <c r="H81" s="134" t="str">
        <f>VLOOKUP(E81,VIP!$A$2:$O17960,7,FALSE)</f>
        <v>Si</v>
      </c>
      <c r="I81" s="134" t="str">
        <f>VLOOKUP(E81,VIP!$A$2:$O9925,8,FALSE)</f>
        <v>Si</v>
      </c>
      <c r="J81" s="134" t="str">
        <f>VLOOKUP(E81,VIP!$A$2:$O9875,8,FALSE)</f>
        <v>Si</v>
      </c>
      <c r="K81" s="134" t="str">
        <f>VLOOKUP(E81,VIP!$A$2:$O13449,6,0)</f>
        <v>NO</v>
      </c>
      <c r="L81" s="125" t="s">
        <v>2219</v>
      </c>
      <c r="M81" s="135" t="s">
        <v>2448</v>
      </c>
      <c r="N81" s="135" t="s">
        <v>2455</v>
      </c>
      <c r="O81" s="134" t="s">
        <v>2457</v>
      </c>
      <c r="P81" s="137"/>
      <c r="Q81" s="135" t="s">
        <v>2219</v>
      </c>
    </row>
    <row r="82" spans="1:17" ht="18" x14ac:dyDescent="0.25">
      <c r="A82" s="134" t="str">
        <f>VLOOKUP(E82,'LISTADO ATM'!$A$2:$C$898,3,0)</f>
        <v>DISTRITO NACIONAL</v>
      </c>
      <c r="B82" s="129" t="s">
        <v>2600</v>
      </c>
      <c r="C82" s="136">
        <v>44333.888090277775</v>
      </c>
      <c r="D82" s="136" t="s">
        <v>2180</v>
      </c>
      <c r="E82" s="124">
        <v>909</v>
      </c>
      <c r="F82" s="157" t="str">
        <f>VLOOKUP(E82,VIP!$A$2:$O13080,2,0)</f>
        <v>DRBR01A</v>
      </c>
      <c r="G82" s="134" t="str">
        <f>VLOOKUP(E82,'LISTADO ATM'!$A$2:$B$897,2,0)</f>
        <v xml:space="preserve">ATM UNP UASD </v>
      </c>
      <c r="H82" s="134" t="str">
        <f>VLOOKUP(E82,VIP!$A$2:$O17956,7,FALSE)</f>
        <v>Si</v>
      </c>
      <c r="I82" s="134" t="str">
        <f>VLOOKUP(E82,VIP!$A$2:$O9921,8,FALSE)</f>
        <v>Si</v>
      </c>
      <c r="J82" s="134" t="str">
        <f>VLOOKUP(E82,VIP!$A$2:$O9871,8,FALSE)</f>
        <v>Si</v>
      </c>
      <c r="K82" s="134" t="str">
        <f>VLOOKUP(E82,VIP!$A$2:$O13445,6,0)</f>
        <v>SI</v>
      </c>
      <c r="L82" s="125" t="s">
        <v>2219</v>
      </c>
      <c r="M82" s="135" t="s">
        <v>2448</v>
      </c>
      <c r="N82" s="135" t="s">
        <v>2455</v>
      </c>
      <c r="O82" s="134" t="s">
        <v>2457</v>
      </c>
      <c r="P82" s="137"/>
      <c r="Q82" s="135" t="s">
        <v>2219</v>
      </c>
    </row>
    <row r="83" spans="1:17" ht="18" x14ac:dyDescent="0.25">
      <c r="A83" s="134" t="str">
        <f>VLOOKUP(E83,'LISTADO ATM'!$A$2:$C$898,3,0)</f>
        <v>ESTE</v>
      </c>
      <c r="B83" s="129">
        <v>3335888127</v>
      </c>
      <c r="C83" s="136">
        <v>44332.611354166664</v>
      </c>
      <c r="D83" s="136" t="s">
        <v>2474</v>
      </c>
      <c r="E83" s="124">
        <v>912</v>
      </c>
      <c r="F83" s="157" t="str">
        <f>VLOOKUP(E83,VIP!$A$2:$O13092,2,0)</f>
        <v>DRBR973</v>
      </c>
      <c r="G83" s="134" t="str">
        <f>VLOOKUP(E83,'LISTADO ATM'!$A$2:$B$897,2,0)</f>
        <v xml:space="preserve">ATM Oficina San Pedro II </v>
      </c>
      <c r="H83" s="134" t="str">
        <f>VLOOKUP(E83,VIP!$A$2:$O17968,7,FALSE)</f>
        <v>Si</v>
      </c>
      <c r="I83" s="134" t="str">
        <f>VLOOKUP(E83,VIP!$A$2:$O9933,8,FALSE)</f>
        <v>Si</v>
      </c>
      <c r="J83" s="134" t="str">
        <f>VLOOKUP(E83,VIP!$A$2:$O9883,8,FALSE)</f>
        <v>Si</v>
      </c>
      <c r="K83" s="134" t="str">
        <f>VLOOKUP(E83,VIP!$A$2:$O13457,6,0)</f>
        <v>SI</v>
      </c>
      <c r="L83" s="156" t="s">
        <v>2571</v>
      </c>
      <c r="M83" s="135" t="s">
        <v>2448</v>
      </c>
      <c r="N83" s="135" t="s">
        <v>2455</v>
      </c>
      <c r="O83" s="134" t="s">
        <v>2475</v>
      </c>
      <c r="P83" s="146"/>
      <c r="Q83" s="145" t="s">
        <v>2571</v>
      </c>
    </row>
    <row r="84" spans="1:17" ht="18" x14ac:dyDescent="0.25">
      <c r="A84" s="134" t="str">
        <f>VLOOKUP(E84,'LISTADO ATM'!$A$2:$C$898,3,0)</f>
        <v>DISTRITO NACIONAL</v>
      </c>
      <c r="B84" s="129">
        <v>3335889819</v>
      </c>
      <c r="C84" s="136">
        <v>44333.802615740744</v>
      </c>
      <c r="D84" s="136" t="s">
        <v>2180</v>
      </c>
      <c r="E84" s="124">
        <v>938</v>
      </c>
      <c r="F84" s="157" t="str">
        <f>VLOOKUP(E84,VIP!$A$2:$O13155,2,0)</f>
        <v>DRBR938</v>
      </c>
      <c r="G84" s="134" t="str">
        <f>VLOOKUP(E84,'LISTADO ATM'!$A$2:$B$897,2,0)</f>
        <v xml:space="preserve">ATM Autobanco Oficina Filadelfia Plaza </v>
      </c>
      <c r="H84" s="134" t="str">
        <f>VLOOKUP(E84,VIP!$A$2:$O18031,7,FALSE)</f>
        <v>Si</v>
      </c>
      <c r="I84" s="134" t="str">
        <f>VLOOKUP(E84,VIP!$A$2:$O9996,8,FALSE)</f>
        <v>Si</v>
      </c>
      <c r="J84" s="134" t="str">
        <f>VLOOKUP(E84,VIP!$A$2:$O9946,8,FALSE)</f>
        <v>Si</v>
      </c>
      <c r="K84" s="134" t="str">
        <f>VLOOKUP(E84,VIP!$A$2:$O13520,6,0)</f>
        <v>NO</v>
      </c>
      <c r="L84" s="125" t="s">
        <v>2219</v>
      </c>
      <c r="M84" s="135" t="s">
        <v>2448</v>
      </c>
      <c r="N84" s="135" t="s">
        <v>2455</v>
      </c>
      <c r="O84" s="134" t="s">
        <v>2457</v>
      </c>
      <c r="P84" s="146"/>
      <c r="Q84" s="145" t="s">
        <v>2219</v>
      </c>
    </row>
    <row r="85" spans="1:17" ht="18" x14ac:dyDescent="0.25">
      <c r="A85" s="134" t="str">
        <f>VLOOKUP(E85,'LISTADO ATM'!$A$2:$C$898,3,0)</f>
        <v>DISTRITO NACIONAL</v>
      </c>
      <c r="B85" s="129" t="s">
        <v>2588</v>
      </c>
      <c r="C85" s="136">
        <v>44333.92083333333</v>
      </c>
      <c r="D85" s="136" t="s">
        <v>2451</v>
      </c>
      <c r="E85" s="124">
        <v>949</v>
      </c>
      <c r="F85" s="157" t="str">
        <f>VLOOKUP(E85,VIP!$A$2:$O13068,2,0)</f>
        <v>DRBR23D</v>
      </c>
      <c r="G85" s="134" t="str">
        <f>VLOOKUP(E85,'LISTADO ATM'!$A$2:$B$897,2,0)</f>
        <v xml:space="preserve">ATM S/M Bravo San Isidro Coral Mall </v>
      </c>
      <c r="H85" s="134" t="str">
        <f>VLOOKUP(E85,VIP!$A$2:$O17944,7,FALSE)</f>
        <v>Si</v>
      </c>
      <c r="I85" s="134" t="str">
        <f>VLOOKUP(E85,VIP!$A$2:$O9909,8,FALSE)</f>
        <v>No</v>
      </c>
      <c r="J85" s="134" t="str">
        <f>VLOOKUP(E85,VIP!$A$2:$O9859,8,FALSE)</f>
        <v>No</v>
      </c>
      <c r="K85" s="134" t="str">
        <f>VLOOKUP(E85,VIP!$A$2:$O13433,6,0)</f>
        <v>NO</v>
      </c>
      <c r="L85" s="125" t="s">
        <v>2444</v>
      </c>
      <c r="M85" s="135" t="s">
        <v>2448</v>
      </c>
      <c r="N85" s="135" t="s">
        <v>2455</v>
      </c>
      <c r="O85" s="134" t="s">
        <v>2456</v>
      </c>
      <c r="P85" s="137"/>
      <c r="Q85" s="135" t="s">
        <v>2444</v>
      </c>
    </row>
    <row r="86" spans="1:17" ht="18" x14ac:dyDescent="0.25">
      <c r="A86" s="134" t="str">
        <f>VLOOKUP(E86,'LISTADO ATM'!$A$2:$C$898,3,0)</f>
        <v>DISTRITO NACIONAL</v>
      </c>
      <c r="B86" s="129">
        <v>3335887983</v>
      </c>
      <c r="C86" s="136">
        <v>44331.622974537036</v>
      </c>
      <c r="D86" s="136" t="s">
        <v>2180</v>
      </c>
      <c r="E86" s="124">
        <v>952</v>
      </c>
      <c r="F86" s="157" t="str">
        <f>VLOOKUP(E86,VIP!$A$2:$O13083,2,0)</f>
        <v>DRBR16L</v>
      </c>
      <c r="G86" s="134" t="str">
        <f>VLOOKUP(E86,'LISTADO ATM'!$A$2:$B$897,2,0)</f>
        <v xml:space="preserve">ATM Alvarez Rivas </v>
      </c>
      <c r="H86" s="134" t="str">
        <f>VLOOKUP(E86,VIP!$A$2:$O17959,7,FALSE)</f>
        <v>Si</v>
      </c>
      <c r="I86" s="134" t="str">
        <f>VLOOKUP(E86,VIP!$A$2:$O9924,8,FALSE)</f>
        <v>Si</v>
      </c>
      <c r="J86" s="134" t="str">
        <f>VLOOKUP(E86,VIP!$A$2:$O9874,8,FALSE)</f>
        <v>Si</v>
      </c>
      <c r="K86" s="134" t="str">
        <f>VLOOKUP(E86,VIP!$A$2:$O13448,6,0)</f>
        <v>NO</v>
      </c>
      <c r="L86" s="125" t="s">
        <v>2219</v>
      </c>
      <c r="M86" s="135" t="s">
        <v>2448</v>
      </c>
      <c r="N86" s="135" t="s">
        <v>2455</v>
      </c>
      <c r="O86" s="134" t="s">
        <v>2457</v>
      </c>
      <c r="P86" s="146"/>
      <c r="Q86" s="135" t="s">
        <v>2219</v>
      </c>
    </row>
    <row r="87" spans="1:17" ht="18" x14ac:dyDescent="0.25">
      <c r="A87" s="134" t="str">
        <f>VLOOKUP(E87,'LISTADO ATM'!$A$2:$C$898,3,0)</f>
        <v>DISTRITO NACIONAL</v>
      </c>
      <c r="B87" s="129" t="s">
        <v>2597</v>
      </c>
      <c r="C87" s="136">
        <v>44333.892766203702</v>
      </c>
      <c r="D87" s="136" t="s">
        <v>2180</v>
      </c>
      <c r="E87" s="124">
        <v>961</v>
      </c>
      <c r="F87" s="157" t="str">
        <f>VLOOKUP(E87,VIP!$A$2:$O13077,2,0)</f>
        <v>DRBR03H</v>
      </c>
      <c r="G87" s="134" t="str">
        <f>VLOOKUP(E87,'LISTADO ATM'!$A$2:$B$897,2,0)</f>
        <v xml:space="preserve">ATM Listín Diario </v>
      </c>
      <c r="H87" s="134" t="str">
        <f>VLOOKUP(E87,VIP!$A$2:$O17953,7,FALSE)</f>
        <v>Si</v>
      </c>
      <c r="I87" s="134" t="str">
        <f>VLOOKUP(E87,VIP!$A$2:$O9918,8,FALSE)</f>
        <v>Si</v>
      </c>
      <c r="J87" s="134" t="str">
        <f>VLOOKUP(E87,VIP!$A$2:$O9868,8,FALSE)</f>
        <v>Si</v>
      </c>
      <c r="K87" s="134" t="str">
        <f>VLOOKUP(E87,VIP!$A$2:$O13442,6,0)</f>
        <v>NO</v>
      </c>
      <c r="L87" s="125" t="s">
        <v>2219</v>
      </c>
      <c r="M87" s="135" t="s">
        <v>2448</v>
      </c>
      <c r="N87" s="135" t="s">
        <v>2455</v>
      </c>
      <c r="O87" s="134" t="s">
        <v>2457</v>
      </c>
      <c r="P87" s="137"/>
      <c r="Q87" s="135" t="s">
        <v>2219</v>
      </c>
    </row>
    <row r="88" spans="1:17" ht="18" x14ac:dyDescent="0.25">
      <c r="A88" s="134" t="str">
        <f>VLOOKUP(E88,'LISTADO ATM'!$A$2:$C$898,3,0)</f>
        <v>DISTRITO NACIONAL</v>
      </c>
      <c r="B88" s="129">
        <v>3335889453</v>
      </c>
      <c r="C88" s="136">
        <v>44333.649236111109</v>
      </c>
      <c r="D88" s="136" t="s">
        <v>2180</v>
      </c>
      <c r="E88" s="124">
        <v>973</v>
      </c>
      <c r="F88" s="157" t="str">
        <f>VLOOKUP(E88,VIP!$A$2:$O13180,2,0)</f>
        <v>DRBR912</v>
      </c>
      <c r="G88" s="134" t="str">
        <f>VLOOKUP(E88,'LISTADO ATM'!$A$2:$B$897,2,0)</f>
        <v xml:space="preserve">ATM Oficina Sabana de la Mar </v>
      </c>
      <c r="H88" s="134" t="str">
        <f>VLOOKUP(E88,VIP!$A$2:$O18056,7,FALSE)</f>
        <v>Si</v>
      </c>
      <c r="I88" s="134" t="str">
        <f>VLOOKUP(E88,VIP!$A$2:$O10021,8,FALSE)</f>
        <v>Si</v>
      </c>
      <c r="J88" s="134" t="str">
        <f>VLOOKUP(E88,VIP!$A$2:$O9971,8,FALSE)</f>
        <v>Si</v>
      </c>
      <c r="K88" s="134" t="str">
        <f>VLOOKUP(E88,VIP!$A$2:$O13545,6,0)</f>
        <v>NO</v>
      </c>
      <c r="L88" s="125" t="s">
        <v>2586</v>
      </c>
      <c r="M88" s="135" t="s">
        <v>2448</v>
      </c>
      <c r="N88" s="135" t="s">
        <v>2455</v>
      </c>
      <c r="O88" s="134" t="s">
        <v>2457</v>
      </c>
      <c r="P88" s="146"/>
      <c r="Q88" s="145" t="s">
        <v>2586</v>
      </c>
    </row>
    <row r="89" spans="1:17" ht="18" x14ac:dyDescent="0.25">
      <c r="A89" s="134" t="str">
        <f>VLOOKUP(E89,'LISTADO ATM'!$A$2:$C$898,3,0)</f>
        <v>DISTRITO NACIONAL</v>
      </c>
      <c r="B89" s="129">
        <v>3335888177</v>
      </c>
      <c r="C89" s="136">
        <v>44332.713738425926</v>
      </c>
      <c r="D89" s="136" t="s">
        <v>2451</v>
      </c>
      <c r="E89" s="124">
        <v>979</v>
      </c>
      <c r="F89" s="157" t="str">
        <f>VLOOKUP(E89,VIP!$A$2:$O13132,2,0)</f>
        <v>DRBR979</v>
      </c>
      <c r="G89" s="134" t="str">
        <f>VLOOKUP(E89,'LISTADO ATM'!$A$2:$B$897,2,0)</f>
        <v xml:space="preserve">ATM Oficina Luperón I </v>
      </c>
      <c r="H89" s="134" t="str">
        <f>VLOOKUP(E89,VIP!$A$2:$O18008,7,FALSE)</f>
        <v>Si</v>
      </c>
      <c r="I89" s="134" t="str">
        <f>VLOOKUP(E89,VIP!$A$2:$O9973,8,FALSE)</f>
        <v>Si</v>
      </c>
      <c r="J89" s="134" t="str">
        <f>VLOOKUP(E89,VIP!$A$2:$O9923,8,FALSE)</f>
        <v>Si</v>
      </c>
      <c r="K89" s="134" t="str">
        <f>VLOOKUP(E89,VIP!$A$2:$O13497,6,0)</f>
        <v>NO</v>
      </c>
      <c r="L89" s="125" t="s">
        <v>2418</v>
      </c>
      <c r="M89" s="135" t="s">
        <v>2448</v>
      </c>
      <c r="N89" s="135" t="s">
        <v>2455</v>
      </c>
      <c r="O89" s="134" t="s">
        <v>2456</v>
      </c>
      <c r="P89" s="146"/>
      <c r="Q89" s="145" t="s">
        <v>2418</v>
      </c>
    </row>
  </sheetData>
  <autoFilter ref="A4:Q59">
    <sortState ref="A5:Q277">
      <sortCondition ref="M4:M24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2:E1048576 E1:E4">
    <cfRule type="duplicateValues" dxfId="72" priority="51"/>
  </conditionalFormatting>
  <conditionalFormatting sqref="E32:E1048576 E1:E4">
    <cfRule type="duplicateValues" dxfId="71" priority="119692"/>
  </conditionalFormatting>
  <conditionalFormatting sqref="B1:B1048576">
    <cfRule type="duplicateValues" dxfId="70" priority="119695"/>
  </conditionalFormatting>
  <conditionalFormatting sqref="E32:E1048576">
    <cfRule type="duplicateValues" dxfId="69" priority="24"/>
  </conditionalFormatting>
  <conditionalFormatting sqref="E32:E1048576">
    <cfRule type="duplicateValues" dxfId="68" priority="20"/>
  </conditionalFormatting>
  <conditionalFormatting sqref="E9:E66">
    <cfRule type="duplicateValues" dxfId="67" priority="119938"/>
  </conditionalFormatting>
  <conditionalFormatting sqref="B9:B89">
    <cfRule type="duplicateValues" dxfId="66" priority="119940"/>
  </conditionalFormatting>
  <conditionalFormatting sqref="E1:E1048576">
    <cfRule type="duplicateValues" dxfId="65" priority="6"/>
  </conditionalFormatting>
  <conditionalFormatting sqref="B60:B1048576">
    <cfRule type="duplicateValues" dxfId="64" priority="4"/>
  </conditionalFormatting>
  <conditionalFormatting sqref="E67:E89">
    <cfRule type="duplicateValues" dxfId="63" priority="1"/>
  </conditionalFormatting>
  <conditionalFormatting sqref="E5:E8">
    <cfRule type="duplicateValues" dxfId="1" priority="119982"/>
  </conditionalFormatting>
  <conditionalFormatting sqref="B5:B8">
    <cfRule type="duplicateValues" dxfId="0" priority="11998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09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73" t="s">
        <v>2150</v>
      </c>
      <c r="B1" s="174"/>
      <c r="C1" s="174"/>
      <c r="D1" s="174"/>
      <c r="E1" s="175"/>
    </row>
    <row r="2" spans="1:5" ht="25.5" customHeight="1" x14ac:dyDescent="0.25">
      <c r="A2" s="176" t="s">
        <v>2453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9" t="s">
        <v>2415</v>
      </c>
      <c r="B7" s="180"/>
      <c r="C7" s="180"/>
      <c r="D7" s="180"/>
      <c r="E7" s="181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67"/>
      <c r="D10" s="168"/>
      <c r="E10" s="169"/>
    </row>
    <row r="11" spans="1:5" x14ac:dyDescent="0.25">
      <c r="B11" s="102"/>
      <c r="E11" s="102"/>
    </row>
    <row r="12" spans="1:5" ht="18" customHeight="1" x14ac:dyDescent="0.25">
      <c r="A12" s="179" t="s">
        <v>2478</v>
      </c>
      <c r="B12" s="180"/>
      <c r="C12" s="180"/>
      <c r="D12" s="180"/>
      <c r="E12" s="181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67"/>
      <c r="D15" s="168"/>
      <c r="E15" s="169"/>
    </row>
    <row r="16" spans="1:5" ht="15.75" thickBot="1" x14ac:dyDescent="0.3">
      <c r="B16" s="102"/>
      <c r="E16" s="102"/>
    </row>
    <row r="17" spans="1:5" ht="18.75" customHeight="1" thickBot="1" x14ac:dyDescent="0.3">
      <c r="A17" s="170" t="s">
        <v>2479</v>
      </c>
      <c r="B17" s="171"/>
      <c r="C17" s="171"/>
      <c r="D17" s="171"/>
      <c r="E17" s="172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51"/>
      <c r="D89" s="152"/>
      <c r="E89" s="131"/>
    </row>
    <row r="90" spans="1:5" ht="18" x14ac:dyDescent="0.25">
      <c r="A90" s="127"/>
      <c r="B90" s="127"/>
      <c r="C90" s="151"/>
      <c r="D90" s="152"/>
      <c r="E90" s="131"/>
    </row>
    <row r="91" spans="1:5" ht="18" x14ac:dyDescent="0.25">
      <c r="A91" s="127"/>
      <c r="B91" s="127"/>
      <c r="C91" s="151"/>
      <c r="D91" s="15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0" t="s">
        <v>2554</v>
      </c>
      <c r="B94" s="171"/>
      <c r="C94" s="171"/>
      <c r="D94" s="171"/>
      <c r="E94" s="172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49"/>
      <c r="E117" s="149"/>
    </row>
    <row r="118" spans="1:7" ht="15.75" thickBot="1" x14ac:dyDescent="0.3">
      <c r="B118" s="102"/>
      <c r="E118" s="102"/>
    </row>
    <row r="119" spans="1:7" ht="18" x14ac:dyDescent="0.25">
      <c r="A119" s="182" t="s">
        <v>2480</v>
      </c>
      <c r="B119" s="183"/>
      <c r="C119" s="183"/>
      <c r="D119" s="183"/>
      <c r="E119" s="184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53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5" t="s">
        <v>2481</v>
      </c>
      <c r="B137" s="186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0" t="s">
        <v>2482</v>
      </c>
      <c r="B140" s="171"/>
      <c r="C140" s="171"/>
      <c r="D140" s="171"/>
      <c r="E140" s="172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87"/>
      <c r="E141" s="188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89" t="s">
        <v>2579</v>
      </c>
      <c r="E142" s="190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89" t="s">
        <v>2579</v>
      </c>
      <c r="E143" s="190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89" t="s">
        <v>2579</v>
      </c>
      <c r="E144" s="190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89" t="s">
        <v>2579</v>
      </c>
      <c r="E145" s="190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89" t="s">
        <v>2580</v>
      </c>
      <c r="E146" s="190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89" t="s">
        <v>2579</v>
      </c>
      <c r="E147" s="190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89" t="s">
        <v>2579</v>
      </c>
      <c r="E148" s="190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89" t="s">
        <v>2579</v>
      </c>
      <c r="E149" s="190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89" t="s">
        <v>2582</v>
      </c>
      <c r="E150" s="190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89" t="s">
        <v>2579</v>
      </c>
      <c r="E151" s="190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89" t="s">
        <v>2579</v>
      </c>
      <c r="E152" s="190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47"/>
      <c r="E153" s="14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47"/>
      <c r="E154" s="14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47"/>
      <c r="E155" s="14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47"/>
      <c r="E156" s="14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47"/>
      <c r="E157" s="14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D152:E15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A94:E94"/>
    <mergeCell ref="A119:E119"/>
    <mergeCell ref="A137:B137"/>
    <mergeCell ref="A140:E140"/>
    <mergeCell ref="D141:E141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2422</v>
      </c>
      <c r="B1" s="192"/>
      <c r="C1" s="192"/>
      <c r="D1" s="19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2432</v>
      </c>
      <c r="B18" s="192"/>
      <c r="C18" s="192"/>
      <c r="D18" s="19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10.0137962962981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9.41101851852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8.83244212962745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44334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44334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44334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44334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44334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7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2021-05-11T03:06:01Z</cp:lastPrinted>
  <dcterms:created xsi:type="dcterms:W3CDTF">2014-10-01T23:18:29Z</dcterms:created>
  <dcterms:modified xsi:type="dcterms:W3CDTF">2021-05-18T06:50:48Z</dcterms:modified>
</cp:coreProperties>
</file>