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REPORTE!$A$4:$Q$119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8" i="1" l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42" i="1"/>
  <c r="A43" i="1"/>
  <c r="A44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5" i="1" l="1"/>
  <c r="A46" i="1"/>
  <c r="A47" i="1"/>
  <c r="A48" i="1"/>
  <c r="A49" i="1"/>
  <c r="A50" i="1"/>
  <c r="A51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61" i="1" l="1"/>
  <c r="A60" i="1"/>
  <c r="A59" i="1"/>
  <c r="A58" i="1"/>
  <c r="A57" i="1"/>
  <c r="A56" i="1"/>
  <c r="A55" i="1"/>
  <c r="A54" i="1"/>
  <c r="A53" i="1"/>
  <c r="A5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8" i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 l="1"/>
  <c r="A77" i="1"/>
  <c r="A78" i="1"/>
  <c r="A79" i="1"/>
  <c r="A80" i="1"/>
  <c r="A81" i="1"/>
  <c r="A82" i="1"/>
  <c r="A83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A84" i="1" l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107" i="1" l="1"/>
  <c r="F107" i="1"/>
  <c r="G107" i="1"/>
  <c r="H107" i="1"/>
  <c r="I107" i="1"/>
  <c r="J107" i="1"/>
  <c r="K107" i="1"/>
  <c r="A93" i="1" l="1"/>
  <c r="A94" i="1"/>
  <c r="F93" i="1"/>
  <c r="G93" i="1"/>
  <c r="H93" i="1"/>
  <c r="I93" i="1"/>
  <c r="J93" i="1"/>
  <c r="K93" i="1"/>
  <c r="F94" i="1"/>
  <c r="G94" i="1"/>
  <c r="H94" i="1"/>
  <c r="I94" i="1"/>
  <c r="J94" i="1"/>
  <c r="K94" i="1"/>
  <c r="A95" i="1" l="1"/>
  <c r="A96" i="1"/>
  <c r="A97" i="1"/>
  <c r="A98" i="1"/>
  <c r="A99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A100" i="1" l="1"/>
  <c r="A101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A102" i="1" l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 l="1"/>
  <c r="F110" i="1"/>
  <c r="G110" i="1"/>
  <c r="H110" i="1"/>
  <c r="I110" i="1"/>
  <c r="J110" i="1"/>
  <c r="K110" i="1"/>
  <c r="F111" i="1" l="1"/>
  <c r="G111" i="1"/>
  <c r="H111" i="1"/>
  <c r="I111" i="1"/>
  <c r="J111" i="1"/>
  <c r="K111" i="1"/>
  <c r="F112" i="1"/>
  <c r="G112" i="1"/>
  <c r="H112" i="1"/>
  <c r="I112" i="1"/>
  <c r="J112" i="1"/>
  <c r="K112" i="1"/>
  <c r="A111" i="1"/>
  <c r="A112" i="1"/>
  <c r="F113" i="1" l="1"/>
  <c r="G113" i="1"/>
  <c r="H113" i="1"/>
  <c r="I113" i="1"/>
  <c r="J113" i="1"/>
  <c r="K113" i="1"/>
  <c r="A113" i="1"/>
  <c r="A114" i="1" l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F117" i="1" l="1"/>
  <c r="G117" i="1"/>
  <c r="H117" i="1"/>
  <c r="I117" i="1"/>
  <c r="J117" i="1"/>
  <c r="K117" i="1"/>
  <c r="F118" i="1"/>
  <c r="G118" i="1"/>
  <c r="H118" i="1"/>
  <c r="I118" i="1"/>
  <c r="J118" i="1"/>
  <c r="K118" i="1"/>
  <c r="A117" i="1"/>
  <c r="A118" i="1"/>
  <c r="A119" i="1" l="1"/>
  <c r="F119" i="1"/>
  <c r="G119" i="1"/>
  <c r="H119" i="1"/>
  <c r="I119" i="1"/>
  <c r="J119" i="1"/>
  <c r="K119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<sst xmlns="http://schemas.openxmlformats.org/spreadsheetml/2006/main" count="13846" uniqueCount="2659">
  <si>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</si>
  <si>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</si>
  <si>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</si>
  <si>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</si>
  <si>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</si>
  <si>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</si>
  <si>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</si>
  <si>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</si>
  <si>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</si>
  <si>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</si>
  <si>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</si>
  <si>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</si>
  <si>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</si>
  <si>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</si>
  <si>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</si>
  <si>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</si>
  <si>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</si>
  <si>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</si>
  <si>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</si>
  <si>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</si>
  <si>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</si>
  <si>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</si>
  <si>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</si>
  <si>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</si>
  <si>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</si>
  <si>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</si>
  <si>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</si>
  <si>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</si>
  <si>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</si>
  <si>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</si>
  <si>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</si>
  <si>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</si>
  <si>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</si>
  <si>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</si>
  <si>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</si>
  <si>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</si>
  <si>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</si>
  <si>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</si>
  <si>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</si>
  <si>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</si>
  <si>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</si>
  <si>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</si>
  <si>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</si>
  <si>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</si>
  <si>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</si>
  <si>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</si>
  <si>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</si>
  <si>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</si>
  <si>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</si>
  <si>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</si>
  <si>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</si>
  <si>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</si>
  <si>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</si>
  <si>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</si>
  <si>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</si>
  <si>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</si>
  <si>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</si>
  <si>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</si>
  <si>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</si>
  <si>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</si>
  <si>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</si>
  <si>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</si>
  <si>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</si>
  <si>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</si>
  <si>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</si>
  <si>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</si>
  <si>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</si>
  <si>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</si>
  <si>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</si>
  <si>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</si>
  <si>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</si>
  <si>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</si>
  <si>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</si>
  <si>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</si>
  <si>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</si>
  <si>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</si>
  <si>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</si>
  <si>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</si>
  <si>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</si>
  <si>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</si>
  <si>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</si>
  <si>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</si>
  <si>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</si>
  <si>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</si>
  <si>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</si>
  <si>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</si>
  <si>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</si>
  <si>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</si>
  <si>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</si>
  <si>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</si>
  <si>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</si>
  <si>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</si>
  <si>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</si>
  <si>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</si>
  <si>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</si>
  <si>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</si>
  <si>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</si>
  <si>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</si>
  <si>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</si>
  <si>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</si>
  <si>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</si>
  <si>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</si>
  <si>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</si>
  <si>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</si>
  <si>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</si>
  <si>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</si>
  <si>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</si>
  <si>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</si>
  <si>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</si>
  <si>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</si>
  <si>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</si>
  <si>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</si>
  <si>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</si>
  <si>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</si>
  <si>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</si>
  <si>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</si>
  <si>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</si>
  <si>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</si>
  <si>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</si>
  <si>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</si>
  <si>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</si>
  <si>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</si>
  <si>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</si>
  <si>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</si>
  <si>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</si>
  <si>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</si>
  <si>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</si>
  <si>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</si>
  <si>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</si>
  <si>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</si>
  <si>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</si>
  <si>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</si>
  <si>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</si>
  <si>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</si>
  <si>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</si>
  <si>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</si>
  <si>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</si>
  <si>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</si>
  <si>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</si>
  <si>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</si>
  <si>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</si>
  <si>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</si>
  <si>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</si>
  <si>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</si>
  <si>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</si>
  <si>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</si>
  <si>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</si>
  <si>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</si>
  <si>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</si>
  <si>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</si>
  <si>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</si>
  <si>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</si>
  <si>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</si>
  <si>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</si>
  <si>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</si>
  <si>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</si>
  <si>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</si>
  <si>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</si>
  <si>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</si>
  <si>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</si>
  <si>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</si>
  <si>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</si>
  <si>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</si>
  <si>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</si>
  <si>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</si>
  <si>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</si>
  <si>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</si>
  <si>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</si>
  <si>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</si>
  <si>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</si>
  <si>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</si>
  <si>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</si>
  <si>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</si>
  <si>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</si>
  <si>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</si>
  <si>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</si>
  <si>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</si>
  <si>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</si>
  <si>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</si>
  <si>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</si>
  <si>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</si>
  <si>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</si>
  <si>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</si>
  <si>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</si>
  <si>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</si>
  <si>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</si>
  <si>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</si>
  <si>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</si>
  <si>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</si>
  <si>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</si>
  <si>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</si>
  <si>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</si>
  <si>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</si>
  <si>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</si>
  <si>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</si>
  <si>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</si>
  <si>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</si>
  <si>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</si>
  <si>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</si>
  <si>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</si>
  <si>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</si>
  <si>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</si>
  <si>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</si>
  <si>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</si>
  <si>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</si>
  <si>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</si>
  <si>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</si>
  <si>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</si>
  <si>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</si>
  <si>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</si>
  <si>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</si>
  <si>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</si>
  <si>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</si>
  <si>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</si>
  <si>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</si>
  <si>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</si>
  <si>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</si>
  <si>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</si>
  <si>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</si>
  <si>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</si>
  <si>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</si>
  <si>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</si>
  <si>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</si>
  <si>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</si>
  <si>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</si>
  <si>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</si>
  <si>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</si>
  <si>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</si>
  <si>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</si>
  <si>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</si>
  <si>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</si>
  <si>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</si>
  <si>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</si>
  <si>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</si>
  <si>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</si>
  <si>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</si>
  <si>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</si>
  <si>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</si>
  <si>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</si>
  <si>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</si>
  <si>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</si>
  <si>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</si>
  <si>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</si>
  <si>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</si>
  <si>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</si>
  <si>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</si>
  <si>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</si>
  <si>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</si>
  <si>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</si>
  <si>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</si>
  <si>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</si>
  <si>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</si>
  <si>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</si>
  <si>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</si>
  <si>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</si>
  <si>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</si>
  <si>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</si>
  <si>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</si>
  <si>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</si>
  <si>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</si>
  <si>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</si>
  <si>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</si>
  <si>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</si>
  <si>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</si>
  <si>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</si>
  <si>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</si>
  <si>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</si>
  <si>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</si>
  <si>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</si>
  <si>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</si>
  <si>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</si>
  <si>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</si>
  <si>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</si>
  <si>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</si>
  <si>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</si>
  <si>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</si>
  <si>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</si>
  <si>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</si>
  <si>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</si>
  <si>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</si>
  <si>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</si>
  <si>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</si>
  <si>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</si>
  <si>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</si>
  <si>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</si>
  <si>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</si>
  <si>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</si>
  <si>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</si>
  <si>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</si>
  <si>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</si>
  <si>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</si>
  <si>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</si>
  <si>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</si>
  <si>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</si>
  <si>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</si>
  <si>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</si>
  <si>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</si>
  <si>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</si>
  <si>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</si>
  <si>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</si>
  <si>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</si>
  <si>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</si>
  <si>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</si>
  <si>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</si>
  <si>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</si>
  <si>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</si>
  <si>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</si>
  <si>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</si>
  <si>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</si>
  <si>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</si>
  <si>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</si>
  <si>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</si>
  <si>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</si>
  <si>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</si>
  <si>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</si>
  <si>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</si>
  <si>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</si>
  <si>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</si>
  <si>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</si>
  <si>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</si>
  <si>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</si>
  <si>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</si>
  <si>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</si>
  <si>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</si>
  <si>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</si>
  <si>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</si>
  <si>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</si>
  <si>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</si>
  <si>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</si>
  <si>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</si>
  <si>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</si>
  <si>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</si>
  <si>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</si>
  <si>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</si>
  <si>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</si>
  <si>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</si>
  <si>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</si>
  <si>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</si>
  <si>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</si>
  <si>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</si>
  <si>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</si>
  <si>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</si>
  <si>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</si>
  <si>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</si>
  <si>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</si>
  <si>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</si>
  <si>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</si>
  <si>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</si>
  <si>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</si>
  <si>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</si>
  <si>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</si>
  <si>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</si>
  <si>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</si>
  <si>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</si>
  <si>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</si>
  <si>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</si>
  <si>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</si>
  <si>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</si>
  <si>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</si>
  <si>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</si>
  <si>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</si>
  <si>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</si>
  <si>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</si>
  <si>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</si>
  <si>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</si>
  <si>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</si>
  <si>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</si>
  <si>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</si>
  <si>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</si>
  <si>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</si>
  <si>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</si>
  <si>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</si>
  <si>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</si>
  <si>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</si>
  <si>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</si>
  <si>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</si>
  <si>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</si>
  <si>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</si>
  <si>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</si>
  <si>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</si>
  <si>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</si>
  <si>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</si>
  <si>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</si>
  <si>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</si>
  <si>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</si>
  <si>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</si>
  <si>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</si>
  <si>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</si>
  <si>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</si>
  <si>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</si>
  <si>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</si>
  <si>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</si>
  <si>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</si>
  <si>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</si>
  <si>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</si>
  <si>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</si>
  <si>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</si>
  <si>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</si>
  <si>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</si>
  <si>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</si>
  <si>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</si>
  <si>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</si>
  <si>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</si>
  <si>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</si>
  <si>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</si>
  <si>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</si>
  <si>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</si>
  <si>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</si>
  <si>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</si>
  <si>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</si>
  <si>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</si>
  <si>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</si>
  <si>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</si>
  <si>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</si>
  <si>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</si>
  <si>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</si>
  <si>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</si>
  <si>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</si>
  <si>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</si>
  <si>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</si>
  <si>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</si>
  <si>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</si>
  <si>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</si>
  <si>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</si>
  <si>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</si>
  <si>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</si>
  <si>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</si>
  <si>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</si>
  <si>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</si>
  <si>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</si>
  <si>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</si>
  <si>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</si>
  <si>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</si>
  <si>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</si>
  <si>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</si>
  <si>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</si>
  <si>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</si>
  <si>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</si>
  <si>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</si>
  <si>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</si>
  <si>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</si>
  <si>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</si>
  <si>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</si>
  <si>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</si>
  <si>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</si>
  <si>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</si>
  <si>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</si>
  <si>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</si>
  <si>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</si>
  <si>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</si>
  <si>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</si>
  <si>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</si>
  <si>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</si>
  <si>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</si>
  <si>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</si>
  <si>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</si>
  <si>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</si>
  <si>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</si>
  <si>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</si>
  <si>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</si>
  <si>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</si>
  <si>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</si>
  <si>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</si>
  <si>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</si>
  <si>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</si>
  <si>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</si>
  <si>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</si>
  <si>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</si>
  <si>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</si>
  <si>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</si>
  <si>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</si>
  <si>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</si>
  <si>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</si>
  <si>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</si>
  <si>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</si>
  <si>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</si>
  <si>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</si>
  <si>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</si>
  <si>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</si>
  <si>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</si>
  <si>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</si>
  <si>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</si>
  <si>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</si>
  <si>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</si>
  <si>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</si>
  <si>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</si>
  <si>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</si>
  <si>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</si>
  <si>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</si>
  <si>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</si>
  <si>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</si>
  <si>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</si>
  <si>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</si>
  <si>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</si>
  <si>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</si>
  <si>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</si>
  <si>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</si>
  <si>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</si>
  <si>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</si>
  <si>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</si>
  <si>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</si>
  <si>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</si>
  <si>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</si>
  <si>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</si>
  <si>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</si>
  <si>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</si>
  <si>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</si>
  <si>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</si>
  <si>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</si>
  <si>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</si>
  <si>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</si>
  <si>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</si>
  <si>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</si>
  <si>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</si>
  <si>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</si>
  <si>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</si>
  <si>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</si>
  <si>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</si>
  <si>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</si>
  <si>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</si>
  <si>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</si>
  <si>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</si>
  <si>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</si>
  <si>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</si>
  <si>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</si>
  <si>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</si>
  <si>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</si>
  <si>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</si>
  <si>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</si>
  <si>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</si>
  <si>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</si>
  <si>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</si>
  <si>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</si>
  <si>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</si>
  <si>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</si>
  <si>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</si>
  <si>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</si>
  <si>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</si>
  <si>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</si>
  <si>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</si>
  <si>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</si>
  <si>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</si>
  <si>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</si>
  <si>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</si>
  <si>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</si>
  <si>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</si>
  <si>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</si>
  <si>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</si>
  <si>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</si>
  <si>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</si>
  <si>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</si>
  <si>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</si>
  <si>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</si>
  <si>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</si>
  <si>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</si>
  <si>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</si>
  <si>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</si>
  <si>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</si>
  <si>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</si>
  <si>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</si>
  <si>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</si>
  <si>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</si>
  <si>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</si>
  <si>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</si>
  <si>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</si>
  <si>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</si>
  <si>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</si>
  <si>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</si>
  <si>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</si>
  <si>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</si>
  <si>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</si>
  <si>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</si>
  <si>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</si>
  <si>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</si>
  <si>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</si>
  <si>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</si>
  <si>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</si>
  <si>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</si>
  <si>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</si>
  <si>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</si>
  <si>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</si>
  <si>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</si>
  <si>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</si>
  <si>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</si>
  <si>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</si>
  <si>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</si>
  <si>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</si>
  <si>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</si>
  <si>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</si>
  <si>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</si>
  <si>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</si>
  <si>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</si>
  <si>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</si>
  <si>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</si>
  <si>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</si>
  <si>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</si>
  <si>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</si>
  <si>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</si>
  <si>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</si>
  <si>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</si>
  <si>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</si>
  <si>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</si>
  <si>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</si>
  <si>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</si>
  <si>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</si>
  <si>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</si>
  <si>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</si>
  <si>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</si>
  <si>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</si>
  <si>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</si>
  <si>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</si>
  <si>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</si>
  <si>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</si>
  <si>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</si>
  <si>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</si>
  <si>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</si>
  <si>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</si>
  <si>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</si>
  <si>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</si>
  <si>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</si>
  <si>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</si>
  <si>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</si>
  <si>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</si>
  <si>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</si>
  <si>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</si>
  <si>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</si>
  <si>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</si>
  <si>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</si>
  <si>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</si>
  <si>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</si>
  <si>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</si>
  <si>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</si>
  <si>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</si>
  <si>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</si>
  <si>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</si>
  <si>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</si>
  <si>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</si>
  <si>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</si>
  <si>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</si>
  <si>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</si>
  <si>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</si>
  <si>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</si>
  <si>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</si>
  <si>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</si>
  <si>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</si>
  <si>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</si>
  <si>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</si>
  <si>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</si>
  <si>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</si>
  <si>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</si>
  <si>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</si>
  <si>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</si>
  <si>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</si>
  <si>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</si>
  <si>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</si>
  <si>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</si>
  <si>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</si>
  <si>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</si>
  <si>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</si>
  <si>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</si>
  <si>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</si>
  <si>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</si>
  <si>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</si>
  <si>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</si>
  <si>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</si>
  <si>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</si>
  <si>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</si>
  <si>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</si>
  <si>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</si>
  <si>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</si>
  <si>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</si>
  <si>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</si>
  <si>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</si>
  <si>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</si>
  <si>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</si>
  <si>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</si>
  <si>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</si>
  <si>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</si>
  <si>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</si>
  <si>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</si>
  <si>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</si>
  <si>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</si>
  <si>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</si>
  <si>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</si>
  <si>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</si>
  <si>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</si>
  <si>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</si>
  <si>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</si>
  <si>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</si>
  <si>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</si>
  <si>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</si>
  <si>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</si>
  <si>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</si>
  <si>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</si>
  <si>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</si>
  <si>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</si>
  <si>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</si>
  <si>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</si>
  <si>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</si>
  <si>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</si>
  <si>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</si>
  <si>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</si>
  <si>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</si>
  <si>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</si>
  <si>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</si>
  <si>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</si>
  <si>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</si>
  <si>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</si>
  <si>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</si>
  <si>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</si>
  <si>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</si>
  <si>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</si>
  <si>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</si>
  <si>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</si>
  <si>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</si>
  <si>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</si>
  <si>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</si>
  <si>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</si>
  <si>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</si>
  <si>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</si>
  <si>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</si>
  <si>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</si>
  <si>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</si>
  <si>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</si>
  <si>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</si>
  <si>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</si>
  <si>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</si>
  <si>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</si>
  <si>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</si>
  <si>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</si>
  <si>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</si>
  <si>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</si>
  <si>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</si>
  <si>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</si>
  <si>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</si>
  <si>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</si>
  <si>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</si>
  <si>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</si>
  <si>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</si>
  <si>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</si>
  <si>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</si>
  <si>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</si>
  <si>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</si>
  <si>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</si>
  <si>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</si>
  <si>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</si>
  <si>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</si>
  <si>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</si>
  <si>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</si>
  <si>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</si>
  <si>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</si>
  <si>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</si>
  <si>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</si>
  <si>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</si>
  <si>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</si>
  <si>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</si>
  <si>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</si>
  <si>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</si>
  <si>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</si>
  <si>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</si>
  <si>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</si>
  <si>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</si>
  <si>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</si>
  <si>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</si>
  <si>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</si>
  <si>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</si>
  <si>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</si>
  <si>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</si>
  <si>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</si>
  <si>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</si>
  <si>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</si>
  <si>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</si>
  <si>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</si>
  <si>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</si>
  <si>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</si>
  <si>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</si>
  <si>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</si>
  <si>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</si>
  <si>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</si>
  <si>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</si>
  <si>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</si>
  <si>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</si>
  <si>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</si>
  <si>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</si>
  <si>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</si>
  <si>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</si>
  <si>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</si>
  <si>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</si>
  <si>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</si>
  <si>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</si>
  <si>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</si>
  <si>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</si>
  <si>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</si>
  <si>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</si>
  <si>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</si>
  <si>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</si>
  <si>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</si>
  <si>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</si>
  <si>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</si>
  <si>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</si>
  <si>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</si>
  <si>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</si>
  <si>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</si>
  <si>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</si>
  <si>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</si>
  <si>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</si>
  <si>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</si>
  <si>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</si>
  <si>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</si>
  <si>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</si>
  <si>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</si>
  <si>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</si>
  <si>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</si>
  <si>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</si>
  <si>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</si>
  <si>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</si>
  <si>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</si>
  <si>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</si>
  <si>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</si>
  <si>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</si>
  <si>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</si>
  <si>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</si>
  <si>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</si>
  <si>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</si>
  <si>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</si>
  <si>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</si>
  <si>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</si>
  <si>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</si>
  <si>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</si>
  <si>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</si>
  <si>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</si>
  <si>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</si>
  <si>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</si>
  <si>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</si>
  <si>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</si>
  <si>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</si>
  <si>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</si>
  <si>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</si>
  <si>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</si>
  <si>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</si>
  <si>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</si>
  <si>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</si>
  <si>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</si>
  <si>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</si>
  <si>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</si>
  <si>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</si>
  <si>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</si>
  <si>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</si>
  <si>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</si>
  <si>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</si>
  <si>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</si>
  <si>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</si>
  <si>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</si>
  <si>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</si>
  <si>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</si>
  <si>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</si>
  <si>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</si>
  <si>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</si>
  <si>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</si>
  <si>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</si>
  <si>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</si>
  <si>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</si>
  <si>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</si>
  <si>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</si>
  <si>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</si>
  <si>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</si>
  <si>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</si>
  <si>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</si>
  <si>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</si>
  <si>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</si>
  <si>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</si>
  <si>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</si>
  <si>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</si>
  <si>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</si>
  <si>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</si>
  <si>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</si>
  <si>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</si>
  <si>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</si>
  <si>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</si>
  <si>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</si>
  <si>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</si>
  <si>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</si>
  <si>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</si>
  <si>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</si>
  <si>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</si>
  <si>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</si>
  <si>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</si>
  <si>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</si>
  <si>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</si>
  <si>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</si>
  <si>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</si>
  <si>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</si>
  <si>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</si>
  <si>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</si>
  <si>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</si>
  <si>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</si>
  <si>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</si>
  <si>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</si>
  <si>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</si>
  <si>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</si>
  <si>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</si>
  <si>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</si>
  <si>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</si>
  <si>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</si>
  <si>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</si>
  <si>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</si>
  <si>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</si>
  <si>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</si>
  <si>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</si>
  <si>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</si>
  <si>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</si>
  <si>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</si>
  <si>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</si>
  <si>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</si>
  <si>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</si>
  <si>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</si>
  <si>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</si>
  <si>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</si>
  <si>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</si>
  <si>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</si>
  <si>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</si>
  <si>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</si>
  <si>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</si>
  <si>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</si>
  <si>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</si>
  <si>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</si>
  <si>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</si>
  <si>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</si>
  <si>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</si>
  <si>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</si>
  <si>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</si>
  <si>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</si>
  <si>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</si>
  <si>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</si>
  <si>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</si>
  <si>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</si>
  <si>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</si>
  <si>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</si>
  <si>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</si>
  <si>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</si>
  <si>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</si>
  <si>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</si>
  <si>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</si>
  <si>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</si>
  <si>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</si>
  <si>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</si>
  <si>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</si>
  <si>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</si>
  <si>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</si>
  <si>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</si>
  <si>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</si>
  <si>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</si>
  <si>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</si>
  <si>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</si>
  <si>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</si>
  <si>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</si>
  <si>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</si>
  <si>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</si>
  <si>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</si>
  <si>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</si>
  <si>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</si>
  <si>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</si>
  <si>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</si>
  <si>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</si>
  <si>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</si>
  <si>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</si>
  <si>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</si>
  <si>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</si>
  <si>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</si>
  <si>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</si>
  <si>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</si>
  <si>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</si>
  <si>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</si>
  <si>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</si>
  <si>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</si>
  <si>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</si>
  <si>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</si>
  <si>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</si>
  <si>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</si>
  <si>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</si>
  <si>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</si>
  <si>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</si>
  <si>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</si>
  <si>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</si>
  <si>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</si>
  <si>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</si>
  <si>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</si>
  <si>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</si>
  <si>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</si>
  <si>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</si>
  <si>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</si>
  <si>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</si>
  <si>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</si>
  <si>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</si>
  <si>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</si>
  <si>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</si>
  <si>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</si>
  <si>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</si>
  <si>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</si>
  <si>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</si>
  <si>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</si>
  <si>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</si>
  <si>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</si>
  <si>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</si>
  <si>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</si>
  <si>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</si>
  <si>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</si>
  <si>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</si>
  <si>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</si>
  <si>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</si>
  <si>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</si>
  <si>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</si>
  <si>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</si>
  <si>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</si>
  <si>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</si>
  <si>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</si>
  <si>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</si>
  <si>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</si>
  <si>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</si>
  <si>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</si>
  <si>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</si>
  <si>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</si>
  <si>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</si>
  <si>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</si>
  <si>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</si>
  <si>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</si>
  <si>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</si>
  <si>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</si>
  <si>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</si>
  <si>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</si>
  <si>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</si>
  <si>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</si>
  <si>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</si>
  <si>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</si>
  <si>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</si>
  <si>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</si>
  <si>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</si>
  <si>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</si>
  <si>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</si>
  <si>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</si>
  <si>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</si>
  <si>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</si>
  <si>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</si>
  <si>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</si>
  <si>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</si>
  <si>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</si>
  <si>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</si>
  <si>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</si>
  <si>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</si>
  <si>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</si>
  <si>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</si>
  <si>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</si>
  <si>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</si>
  <si>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</si>
  <si>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</si>
  <si>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</si>
  <si>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</si>
  <si>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</si>
  <si>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</si>
  <si>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</si>
  <si>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</si>
  <si>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</si>
  <si>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</si>
  <si>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</si>
  <si>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</si>
  <si>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</si>
  <si>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</si>
  <si>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</si>
  <si>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</si>
  <si>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</si>
  <si>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</si>
  <si>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</si>
  <si>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</si>
  <si>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</si>
  <si>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</si>
  <si>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</si>
  <si>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</si>
  <si>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</si>
  <si>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</si>
  <si>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</si>
  <si>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</si>
  <si>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</si>
  <si>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</si>
  <si>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</si>
  <si>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</si>
  <si>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</si>
  <si>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</si>
  <si>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</si>
  <si>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</si>
  <si>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</si>
  <si>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</si>
  <si>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</si>
  <si>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</si>
  <si>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</si>
  <si>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</si>
  <si>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</si>
  <si>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</si>
  <si>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</si>
  <si>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</si>
  <si>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</si>
  <si>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</si>
  <si>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</si>
  <si>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</si>
  <si>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</si>
  <si>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</si>
  <si>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</si>
  <si>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</si>
  <si>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</si>
  <si>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</si>
  <si>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</si>
  <si>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</si>
  <si>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</si>
  <si>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</si>
  <si>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</si>
  <si>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</si>
  <si>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</si>
  <si>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</si>
  <si>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</si>
  <si>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</si>
  <si>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</si>
  <si>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</si>
  <si>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</si>
  <si>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</si>
  <si>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</si>
  <si>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</si>
  <si>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</si>
  <si>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</si>
  <si>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</si>
  <si>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</si>
  <si>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</si>
  <si>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</si>
  <si>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</si>
  <si>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</si>
  <si>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</si>
  <si>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</si>
  <si>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</si>
  <si>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</si>
  <si>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</si>
  <si>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</si>
  <si>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</si>
  <si>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</si>
  <si>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</si>
  <si>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</si>
  <si>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</si>
  <si>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</si>
  <si>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</si>
  <si>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</si>
  <si>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</si>
  <si>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</si>
  <si>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</si>
  <si>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</si>
  <si>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</si>
  <si>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</si>
  <si>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</si>
  <si>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</si>
  <si>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</si>
  <si>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</si>
  <si>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</si>
  <si>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</si>
  <si>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</si>
  <si>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</si>
  <si>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</si>
  <si>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</si>
  <si>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</si>
  <si>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</si>
  <si>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</si>
  <si>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</si>
  <si>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</si>
  <si>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</si>
  <si>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</si>
  <si>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</si>
  <si>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</si>
  <si>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</si>
  <si>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</si>
  <si>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</si>
  <si>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</si>
  <si>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</si>
  <si>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</si>
  <si>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</si>
  <si>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</si>
  <si>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</si>
  <si>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</si>
  <si>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</si>
  <si>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</si>
  <si>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</si>
  <si>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</si>
  <si>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</si>
  <si>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</si>
  <si>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</si>
  <si>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</si>
  <si>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</si>
  <si>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</si>
  <si>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</si>
  <si>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</si>
  <si>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</si>
  <si>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</si>
  <si>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</si>
  <si>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</si>
  <si>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</si>
  <si>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</si>
  <si>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</si>
  <si>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</si>
  <si>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</si>
  <si>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</si>
  <si>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</si>
  <si>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</si>
  <si>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</si>
  <si>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</si>
  <si>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</si>
  <si>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</si>
  <si>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</si>
  <si>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</si>
  <si>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</si>
  <si>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</si>
  <si>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</si>
  <si>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</si>
  <si>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</si>
  <si>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</si>
  <si>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</si>
  <si>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</si>
  <si>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</si>
  <si>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</si>
  <si>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</si>
  <si>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</si>
  <si>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</si>
  <si>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</si>
  <si>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</si>
  <si>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</si>
  <si>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</si>
  <si>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</si>
  <si>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</si>
  <si>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</si>
  <si>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</si>
  <si>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</si>
  <si>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</si>
  <si>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</si>
  <si>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</si>
  <si>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</si>
  <si>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</si>
  <si>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</si>
  <si>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</si>
  <si>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</si>
  <si>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</si>
  <si>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</si>
  <si>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</si>
  <si>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</si>
  <si>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</si>
  <si>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</si>
  <si>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</si>
  <si>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</si>
  <si>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</si>
  <si>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</si>
  <si>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</si>
  <si>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</si>
  <si>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</si>
  <si>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</si>
  <si>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</si>
  <si>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</si>
  <si>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</si>
  <si>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</si>
  <si>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</si>
  <si>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</si>
  <si>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</si>
  <si>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</si>
  <si>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</si>
  <si>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</si>
  <si>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</si>
  <si>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</si>
  <si>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</si>
  <si>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</si>
  <si>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</si>
  <si>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</si>
  <si>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</si>
  <si>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</si>
  <si>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</si>
  <si>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</si>
  <si>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</si>
  <si>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</si>
  <si>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</si>
  <si>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</si>
  <si>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</si>
  <si>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</si>
  <si>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</si>
  <si>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</si>
  <si>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</si>
  <si>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</si>
  <si>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</si>
  <si>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</si>
  <si>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</si>
  <si>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</si>
  <si>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</si>
  <si>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</si>
  <si>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</si>
  <si>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</si>
  <si>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</si>
  <si>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</si>
  <si>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</si>
  <si>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</si>
  <si>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</si>
  <si>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</si>
  <si>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</si>
  <si>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</si>
  <si>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</si>
  <si>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</si>
  <si>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</si>
  <si>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</si>
  <si>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</si>
  <si>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</si>
  <si>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</si>
  <si>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</si>
  <si>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</si>
  <si>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</si>
  <si>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</si>
  <si>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</si>
  <si>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</si>
  <si>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</si>
  <si>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</si>
  <si>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</si>
  <si>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</si>
  <si>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</si>
  <si>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</si>
  <si>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</si>
  <si>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</si>
  <si>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</si>
  <si>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</si>
  <si>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</si>
  <si>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</si>
  <si>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</si>
  <si>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</si>
  <si>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</si>
  <si>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</si>
  <si>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</si>
  <si>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</si>
  <si>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</si>
  <si>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</si>
  <si>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</si>
  <si>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</si>
  <si>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</si>
  <si>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</si>
  <si>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</si>
  <si>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</si>
  <si>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</si>
  <si>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</si>
  <si>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</si>
  <si>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</si>
  <si>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</si>
  <si>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</si>
  <si>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</si>
  <si>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</si>
  <si>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</si>
  <si>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</si>
  <si>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</si>
  <si>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</si>
  <si>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</si>
  <si>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</si>
  <si>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</si>
  <si>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</si>
  <si>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</si>
  <si>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</si>
  <si>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</si>
  <si>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</si>
  <si>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</si>
  <si>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</si>
  <si>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</si>
  <si>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</si>
  <si>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</si>
  <si>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</si>
  <si>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</si>
  <si>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</si>
  <si>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</si>
  <si>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</si>
  <si>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</si>
  <si>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</si>
  <si>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</si>
  <si>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</si>
  <si>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</si>
  <si>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</si>
  <si>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</si>
  <si>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</si>
  <si>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</si>
  <si>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</si>
  <si>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</si>
  <si>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</si>
  <si>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</si>
  <si>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</si>
  <si>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</si>
  <si>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</si>
  <si>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</si>
  <si>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</si>
  <si>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</si>
  <si>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</si>
  <si>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</si>
  <si>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</si>
  <si>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</si>
  <si>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</si>
  <si>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</si>
  <si>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</si>
  <si>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</si>
  <si>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</si>
  <si>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</si>
  <si>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</si>
  <si>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</si>
  <si>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</si>
  <si>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</si>
  <si>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</si>
  <si>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</si>
  <si>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</si>
  <si>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</si>
  <si>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</si>
  <si>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</si>
  <si>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</si>
  <si>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</si>
  <si>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</si>
  <si>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</si>
  <si>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</si>
  <si>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</si>
  <si>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</si>
  <si>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</si>
  <si>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</si>
  <si>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</si>
  <si>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</si>
  <si>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</si>
  <si>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</si>
  <si>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</si>
  <si>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</si>
  <si>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</si>
  <si>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</si>
  <si>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</si>
  <si>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</si>
  <si>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</si>
  <si>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</si>
  <si>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</si>
  <si>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</si>
  <si>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</si>
  <si>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</si>
  <si>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</si>
  <si>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</si>
  <si>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</si>
  <si>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</si>
  <si>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</si>
  <si>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</si>
  <si>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</si>
  <si>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</si>
  <si>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</si>
  <si>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</si>
  <si>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</si>
  <si>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</si>
  <si>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</si>
  <si>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</si>
  <si>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</si>
  <si>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</si>
  <si>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</si>
  <si>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</si>
  <si>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</si>
  <si>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</si>
  <si>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</si>
  <si>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</si>
  <si>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</si>
  <si>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</si>
  <si>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</si>
  <si>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</si>
  <si>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</si>
  <si>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</si>
  <si>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</si>
  <si>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</si>
  <si>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</si>
  <si>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</si>
  <si>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</si>
  <si>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</si>
  <si>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</si>
  <si>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</si>
  <si>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</si>
  <si>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</si>
  <si>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</si>
  <si>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</si>
  <si>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</si>
  <si>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</si>
  <si>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</si>
  <si>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</si>
  <si>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</si>
  <si>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</si>
  <si>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</si>
  <si>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</si>
  <si>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</si>
  <si>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</si>
  <si>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</si>
  <si>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</si>
  <si>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</si>
  <si>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</si>
  <si>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</si>
  <si>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</si>
  <si>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</si>
  <si>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</si>
  <si>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</si>
  <si>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</si>
  <si>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</si>
  <si>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</si>
  <si>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</si>
  <si>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</si>
  <si>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</si>
  <si>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</si>
  <si>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</si>
  <si>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</si>
  <si>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</si>
  <si>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</si>
  <si>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</si>
  <si>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</si>
  <si>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</si>
  <si>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</si>
  <si>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</si>
  <si>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</si>
  <si>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</si>
  <si>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</si>
  <si>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</si>
  <si>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</si>
  <si>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</si>
  <si>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</si>
  <si>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</si>
  <si>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</si>
  <si>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</si>
  <si>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</si>
  <si>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</si>
  <si>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</si>
  <si>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</si>
  <si>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</si>
  <si>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</si>
  <si>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</si>
  <si>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</si>
  <si>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</si>
  <si>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</si>
  <si>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</si>
  <si>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</si>
  <si>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</si>
  <si>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</si>
  <si>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</si>
  <si>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</si>
  <si>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</si>
  <si>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</si>
  <si>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</si>
  <si>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</si>
  <si>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</si>
  <si>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</si>
  <si>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</si>
  <si>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</si>
  <si>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</si>
  <si>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</si>
  <si>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</si>
  <si>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</si>
  <si>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</si>
  <si>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</si>
  <si>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</si>
  <si>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</si>
  <si>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</si>
  <si>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</si>
  <si>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</si>
  <si>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</si>
  <si>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</si>
  <si>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</si>
  <si>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</si>
  <si>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</si>
  <si>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</si>
  <si>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</si>
  <si>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</si>
  <si>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</si>
  <si>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</si>
  <si>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</si>
  <si>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</si>
  <si>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</si>
  <si>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</si>
  <si>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</si>
  <si>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</si>
  <si>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</si>
  <si>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</si>
  <si>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</si>
  <si>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</si>
  <si>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</si>
  <si>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</si>
  <si>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</si>
  <si>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</si>
  <si>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</si>
  <si>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</si>
  <si>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</si>
  <si>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</si>
  <si>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</si>
  <si>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</si>
  <si>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</si>
  <si>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</si>
  <si>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</si>
  <si>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</si>
  <si>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</si>
  <si>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</si>
  <si>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</si>
  <si>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</si>
  <si>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</si>
  <si>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</si>
  <si>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</si>
  <si>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</si>
  <si>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</si>
  <si>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</si>
  <si>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</si>
  <si>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</si>
  <si>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</si>
  <si>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</si>
  <si>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</si>
  <si>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</si>
  <si>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</si>
  <si>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</si>
  <si>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</si>
  <si>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</si>
  <si>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</si>
  <si>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</si>
  <si>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</si>
  <si>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</si>
  <si>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</si>
  <si>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</si>
  <si>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</si>
  <si>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</si>
  <si>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</si>
  <si>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</si>
  <si>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</si>
  <si>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</si>
  <si>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</si>
  <si>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</si>
  <si>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</si>
  <si>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</si>
  <si>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</si>
  <si>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</si>
  <si>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</si>
  <si>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</si>
  <si>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</si>
  <si>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</si>
  <si>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</si>
  <si>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</si>
  <si>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</si>
  <si>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</si>
  <si>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</si>
  <si>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</si>
  <si>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</si>
  <si>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</si>
  <si>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</si>
  <si>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</si>
  <si>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</si>
  <si>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</si>
  <si>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</si>
  <si>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</si>
  <si>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</si>
  <si>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</si>
  <si>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</si>
  <si>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</si>
  <si>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</si>
  <si>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</si>
  <si>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</si>
  <si>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</si>
  <si>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</si>
  <si>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</si>
  <si>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</si>
  <si>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</si>
  <si>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</si>
  <si>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</si>
  <si>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</si>
  <si>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</si>
  <si>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</si>
  <si>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</si>
  <si>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</si>
  <si>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</si>
  <si>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</si>
  <si>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</si>
  <si>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</si>
  <si>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</si>
  <si>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</si>
  <si>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</si>
  <si>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</si>
  <si>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</si>
  <si>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</si>
  <si>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</si>
  <si>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</si>
  <si>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</si>
  <si>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</si>
  <si>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</si>
  <si>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</si>
  <si>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</si>
  <si>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</si>
  <si>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</si>
  <si>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</si>
  <si>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</si>
  <si>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</si>
  <si>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</si>
  <si>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</si>
  <si>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</si>
  <si>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</si>
  <si>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</si>
  <si>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</si>
  <si>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</si>
  <si>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</si>
  <si>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</si>
  <si>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</si>
  <si>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</si>
  <si>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</si>
  <si>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</si>
  <si>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</si>
  <si>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</si>
  <si>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</si>
  <si>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</si>
  <si>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</si>
  <si>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</si>
  <si>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</si>
  <si>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</si>
  <si>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</si>
  <si>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</si>
  <si>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</si>
  <si>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</si>
  <si>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</si>
  <si>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</si>
  <si>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</si>
  <si>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</si>
  <si>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</si>
  <si>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</si>
  <si>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</si>
  <si>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</si>
  <si>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</si>
  <si>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</si>
  <si>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</si>
  <si>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</si>
  <si>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</si>
  <si>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</si>
  <si>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</si>
  <si>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</si>
  <si>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</si>
  <si>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</si>
  <si>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</si>
  <si>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</si>
  <si>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</si>
  <si>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</si>
  <si>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</si>
  <si>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</si>
  <si>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</si>
  <si>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</si>
  <si>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</si>
  <si>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</si>
  <si>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</si>
  <si>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</si>
  <si>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</si>
  <si>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</si>
  <si>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</si>
  <si>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</si>
  <si>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</si>
  <si>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</si>
  <si>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</si>
  <si>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</si>
  <si>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</si>
  <si>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</si>
  <si>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</si>
  <si>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</si>
  <si>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</si>
  <si>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</si>
  <si>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</si>
  <si>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</si>
  <si>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</si>
  <si>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</si>
  <si>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</si>
  <si>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</si>
  <si>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</si>
  <si>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</si>
  <si>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</si>
  <si>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</si>
  <si>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</si>
  <si>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</si>
  <si>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</si>
  <si>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</si>
  <si>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</si>
  <si>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</si>
  <si>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</si>
  <si>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</si>
  <si>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</si>
  <si>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</si>
  <si>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</si>
  <si>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</si>
  <si>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</si>
  <si>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</si>
  <si>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</si>
  <si>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</si>
  <si>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</si>
  <si>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</si>
  <si>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</si>
  <si>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</si>
  <si>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</si>
  <si>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</si>
  <si>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</si>
  <si>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</si>
  <si>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</si>
  <si>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</si>
  <si>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</si>
  <si>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</si>
  <si>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</si>
  <si>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</si>
  <si>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</si>
  <si>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</si>
  <si>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</si>
  <si>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</si>
  <si>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</si>
  <si>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</si>
  <si>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</si>
  <si>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</si>
  <si>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</si>
  <si>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</si>
  <si>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</si>
  <si>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</si>
  <si>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</si>
  <si>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</si>
  <si>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</si>
  <si>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</si>
  <si>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</si>
  <si>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</si>
  <si>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</si>
  <si>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</si>
  <si>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</si>
  <si>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</si>
  <si>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</si>
  <si>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</si>
  <si>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</si>
  <si>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</si>
  <si>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</si>
  <si>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</si>
  <si>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</si>
  <si>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</si>
  <si>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</si>
  <si>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</si>
  <si>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</si>
  <si>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</si>
  <si>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</si>
  <si>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</si>
  <si>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</si>
  <si>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</si>
  <si>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</si>
  <si>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</si>
  <si>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</si>
  <si>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</si>
  <si>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</si>
  <si>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</si>
  <si>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</si>
  <si>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</si>
  <si>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</si>
  <si>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</si>
  <si>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</si>
  <si>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</si>
  <si>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</si>
  <si>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</si>
  <si>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</si>
  <si>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</si>
  <si>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</si>
  <si>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</si>
  <si>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</si>
  <si>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</si>
  <si>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</si>
  <si>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</si>
  <si>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</si>
  <si>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</si>
  <si>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</si>
  <si>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</si>
  <si>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</si>
  <si>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</si>
  <si>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</si>
  <si>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</si>
  <si>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</si>
  <si>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</si>
  <si>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</si>
  <si>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</si>
  <si>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</si>
  <si>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</si>
  <si>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</si>
  <si>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</si>
  <si>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</si>
  <si>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</si>
  <si>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</si>
  <si>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</si>
  <si>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</si>
  <si>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</si>
  <si>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</si>
  <si>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</si>
  <si>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</si>
  <si>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</si>
  <si>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</si>
  <si>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</si>
  <si>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</si>
  <si>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</si>
  <si>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</si>
  <si>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</si>
  <si>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</si>
  <si>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</si>
  <si>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</si>
  <si>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</si>
  <si>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</si>
  <si>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</si>
  <si>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</si>
  <si>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</si>
  <si>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</si>
  <si>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</si>
  <si>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</si>
  <si>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</si>
  <si>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</si>
  <si>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</si>
  <si>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</si>
  <si>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</si>
  <si>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</si>
  <si>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</si>
  <si>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</si>
  <si>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</si>
  <si>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</si>
  <si>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</si>
  <si>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</si>
  <si>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</si>
  <si>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</si>
  <si>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</si>
  <si>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</si>
  <si>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</si>
  <si>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</si>
  <si>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</si>
  <si>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</si>
  <si>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</si>
  <si>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</si>
  <si>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</si>
  <si>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</si>
  <si>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</si>
  <si>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</si>
  <si>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</si>
  <si>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</si>
  <si>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</si>
  <si>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</si>
  <si>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</si>
  <si>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</si>
  <si>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</si>
  <si>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</si>
  <si>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</si>
  <si>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</si>
  <si>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</si>
  <si>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</si>
  <si>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</si>
  <si>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</si>
  <si>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</si>
  <si>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</si>
  <si>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</si>
  <si>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</si>
  <si>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</si>
  <si>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</si>
  <si>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</si>
  <si>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</si>
  <si>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</si>
  <si>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</si>
  <si>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</si>
  <si>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</si>
  <si>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</si>
  <si>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</si>
  <si>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</si>
  <si>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</si>
  <si>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</si>
  <si>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</si>
  <si>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</si>
  <si>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</si>
  <si>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</si>
  <si>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</si>
  <si>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</si>
  <si>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</si>
  <si>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</si>
  <si>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</si>
  <si>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</si>
  <si>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</si>
  <si>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</si>
  <si>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</si>
  <si>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</si>
  <si>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</si>
  <si>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</si>
  <si>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</si>
  <si>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</si>
  <si>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</si>
  <si>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</si>
  <si>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</si>
  <si>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</si>
  <si>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</si>
  <si>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</si>
  <si>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</si>
  <si>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</si>
  <si>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</si>
  <si>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</si>
  <si>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</si>
  <si>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</si>
  <si>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</si>
  <si>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</si>
  <si>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</si>
  <si>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</si>
  <si>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</si>
  <si>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</si>
  <si>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</si>
  <si>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</si>
  <si>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</si>
  <si>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</si>
  <si>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</si>
  <si>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</si>
  <si>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</si>
  <si>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</si>
  <si>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</si>
  <si>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</si>
  <si>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</si>
  <si>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</si>
  <si>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</si>
  <si>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</si>
  <si>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</si>
  <si>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</si>
  <si>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</si>
  <si>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</si>
  <si>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</si>
  <si>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</si>
  <si>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</si>
  <si>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</si>
  <si>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</si>
  <si>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</si>
  <si>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</si>
  <si>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</si>
  <si>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</si>
  <si>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</si>
  <si>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</si>
  <si>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</si>
  <si>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</si>
  <si>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</si>
  <si>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</si>
  <si>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</si>
  <si>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</si>
  <si>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</si>
  <si>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</si>
  <si>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</si>
  <si>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</si>
  <si>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</si>
  <si>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</si>
  <si>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</si>
  <si>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</si>
  <si>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</si>
  <si>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</si>
  <si>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</si>
  <si>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</si>
  <si>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</si>
  <si>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</si>
  <si>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</si>
  <si>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</si>
  <si>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</si>
  <si>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</si>
  <si>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</si>
  <si>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</si>
  <si>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</si>
  <si>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</si>
  <si>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</si>
  <si>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</si>
  <si>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</si>
  <si>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</si>
  <si>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</si>
  <si>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</si>
  <si>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</si>
  <si>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</si>
  <si>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</si>
  <si>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</si>
  <si>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</si>
  <si>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</si>
  <si>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</si>
  <si>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</si>
  <si>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</si>
  <si>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</si>
  <si>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</si>
  <si>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</si>
  <si>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</si>
  <si>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</si>
  <si>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</si>
  <si>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</si>
  <si>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</si>
  <si>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</si>
  <si>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</si>
  <si>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</si>
  <si>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</si>
  <si>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</si>
  <si>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</si>
  <si>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</si>
  <si>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</si>
  <si>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</si>
  <si>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</si>
  <si>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</si>
  <si>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</si>
  <si>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</si>
  <si>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</si>
  <si>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</si>
  <si>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</si>
  <si>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</si>
  <si>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</si>
  <si>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</si>
  <si>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</si>
  <si>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</si>
  <si>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</si>
  <si>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</si>
  <si>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</si>
  <si>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</si>
  <si>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</si>
  <si>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</si>
  <si>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</si>
  <si>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</si>
  <si>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</si>
  <si>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</si>
  <si>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</si>
  <si>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</si>
  <si>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</si>
  <si>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</si>
  <si>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</si>
  <si>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</si>
  <si>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</si>
  <si>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</si>
  <si>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</si>
  <si>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</si>
  <si>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</si>
  <si>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</si>
  <si>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</si>
  <si>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</si>
  <si>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</si>
  <si>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</si>
  <si>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</si>
  <si>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</si>
  <si>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</si>
  <si>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</si>
  <si>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</si>
  <si>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</si>
  <si>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</si>
  <si>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</si>
  <si>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</si>
  <si>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</si>
  <si>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</si>
  <si>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</si>
  <si>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</si>
  <si>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</si>
  <si>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</si>
  <si>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</si>
  <si>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</si>
  <si>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</si>
  <si>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</si>
  <si>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</si>
  <si>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</si>
  <si>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</si>
  <si>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</si>
  <si>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</si>
  <si>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</si>
  <si>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</si>
  <si>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</si>
  <si>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</si>
  <si>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</si>
  <si>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</si>
  <si>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</si>
  <si>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</si>
  <si>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</si>
  <si>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</si>
  <si>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</si>
  <si>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</si>
  <si>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</si>
  <si>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</si>
  <si>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</si>
  <si>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</si>
  <si>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</si>
  <si>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</si>
  <si>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</si>
  <si>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</si>
  <si>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</si>
  <si>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</si>
  <si>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</si>
  <si>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</si>
  <si>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</si>
  <si>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</si>
  <si>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</si>
  <si>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</si>
  <si>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</si>
  <si>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</si>
  <si>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</si>
  <si>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</si>
  <si>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</si>
  <si>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</si>
  <si>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</si>
  <si>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</si>
  <si>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</si>
  <si>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</si>
  <si>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</si>
  <si>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</si>
  <si>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</si>
  <si>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</si>
  <si>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</si>
  <si>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</si>
  <si>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</si>
  <si>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</si>
  <si>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</si>
  <si>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</si>
  <si>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</si>
  <si>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</si>
  <si>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</si>
  <si>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</si>
  <si>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</si>
  <si>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</si>
  <si>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</si>
  <si>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</si>
  <si>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</si>
  <si>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</si>
  <si>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</si>
  <si>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</si>
  <si>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</si>
  <si>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</si>
  <si>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</si>
  <si>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</si>
  <si>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</si>
  <si>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</si>
  <si>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</si>
  <si>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</si>
  <si>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</si>
  <si>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</si>
  <si>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</si>
  <si>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</si>
  <si>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</si>
  <si>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</si>
  <si>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</si>
  <si>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</si>
  <si>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</si>
  <si>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</si>
  <si>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</si>
  <si>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</si>
  <si>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</si>
  <si>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</si>
  <si>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</si>
  <si>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</si>
  <si>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</si>
  <si>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</si>
  <si>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</si>
  <si>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</si>
  <si>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</si>
  <si>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</si>
  <si>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</si>
  <si>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</si>
  <si>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</si>
  <si>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</si>
  <si>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</si>
  <si>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</si>
  <si>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</si>
  <si>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</si>
  <si>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</si>
  <si>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</si>
  <si>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</si>
  <si>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</si>
  <si>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</si>
  <si>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</si>
  <si>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</si>
  <si>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</si>
  <si>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</si>
  <si>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</si>
  <si>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</si>
  <si>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</si>
  <si>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</si>
  <si>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</si>
  <si>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</si>
  <si>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</si>
  <si>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</si>
  <si>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</si>
  <si>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</si>
  <si>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</si>
  <si>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</si>
  <si>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</si>
  <si>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</si>
  <si>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</si>
  <si>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</si>
  <si>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</si>
  <si>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</si>
  <si>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</si>
  <si>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</si>
  <si>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</si>
  <si>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</si>
  <si>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</si>
  <si>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</si>
  <si>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</si>
  <si>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</si>
  <si>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</si>
  <si>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</si>
  <si>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</si>
  <si>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</si>
  <si>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</si>
  <si>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</si>
  <si>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</si>
  <si>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</si>
  <si>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</si>
  <si>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</si>
  <si>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</si>
  <si>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</si>
  <si>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</si>
  <si>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</si>
  <si>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</si>
  <si>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</si>
  <si>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</si>
  <si>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</si>
  <si>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</si>
  <si>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</si>
  <si>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</si>
  <si>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</si>
  <si>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</si>
  <si>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</si>
  <si>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</si>
  <si>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</si>
  <si>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</si>
  <si>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</si>
  <si>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</si>
  <si>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</si>
  <si>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</si>
  <si>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</si>
  <si>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</si>
  <si>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</si>
  <si>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</si>
  <si>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</si>
  <si>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</si>
  <si>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</si>
  <si>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</si>
  <si>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</si>
  <si>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</si>
  <si>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</si>
  <si>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</si>
  <si>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</si>
  <si>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</si>
  <si>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</si>
  <si>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</si>
  <si>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</si>
  <si>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</si>
  <si>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</si>
  <si>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</si>
  <si>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</si>
  <si>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</si>
  <si>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</si>
  <si>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</si>
  <si>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</si>
  <si>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</si>
  <si>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</si>
  <si>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</si>
  <si>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</si>
  <si>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</si>
  <si>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</si>
  <si>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</si>
  <si>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</si>
  <si>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</si>
  <si>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</si>
  <si>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</si>
  <si>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</si>
  <si>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</si>
  <si>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</si>
  <si>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</si>
  <si>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</si>
  <si>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</si>
  <si>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</si>
  <si>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</si>
  <si>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</si>
  <si>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</si>
  <si>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</si>
  <si>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</si>
  <si>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</si>
  <si>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</si>
  <si>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</si>
  <si>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</si>
  <si>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</si>
  <si>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</si>
  <si>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</si>
  <si>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</si>
  <si>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</si>
  <si>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</si>
  <si>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</si>
  <si>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</si>
  <si>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</si>
  <si>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</si>
  <si>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</si>
  <si>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</si>
  <si>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</si>
  <si>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</si>
  <si>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</si>
  <si>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</si>
  <si>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</si>
  <si>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</si>
  <si>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</si>
  <si>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</si>
  <si>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</si>
  <si>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</si>
  <si>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</si>
  <si>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</si>
  <si>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</si>
  <si>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</si>
  <si>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</si>
  <si>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</si>
  <si>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</si>
  <si>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</si>
  <si>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</si>
  <si>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</si>
  <si>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</si>
  <si>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</si>
  <si>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</si>
  <si>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</si>
  <si>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</si>
  <si>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</si>
  <si>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</si>
  <si>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</si>
  <si>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</si>
  <si>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</si>
  <si>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</si>
  <si>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</si>
  <si>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</si>
  <si>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</si>
  <si>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</si>
  <si>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</si>
  <si>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</si>
  <si>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</si>
  <si>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</si>
  <si>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</si>
  <si>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</si>
  <si>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</si>
  <si>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</si>
  <si>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</si>
  <si>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</si>
  <si>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</si>
  <si>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</si>
  <si>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</si>
  <si>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</si>
  <si>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</si>
  <si>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</si>
  <si>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</si>
  <si>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</si>
  <si>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</si>
  <si>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</si>
  <si>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</si>
  <si>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</si>
  <si>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</si>
  <si>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</si>
  <si>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</si>
  <si>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</si>
  <si>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</si>
  <si>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</si>
  <si>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</si>
  <si>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</si>
  <si>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</si>
  <si>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</si>
  <si>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</si>
  <si>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</si>
  <si>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</si>
  <si>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</si>
  <si>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</si>
  <si>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</si>
  <si>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</si>
  <si>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</si>
  <si>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</si>
  <si>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</si>
  <si>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</si>
  <si>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</si>
  <si>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</si>
  <si>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</si>
  <si>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</si>
  <si>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</si>
  <si>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</si>
  <si>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</si>
  <si>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</si>
  <si>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</si>
  <si>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</si>
  <si>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</si>
  <si>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</si>
  <si>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</si>
  <si>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</si>
  <si>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</si>
  <si>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</si>
  <si>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</si>
  <si>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</si>
  <si>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</si>
  <si>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</si>
  <si>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</si>
  <si>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</si>
  <si>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</si>
  <si>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</si>
  <si>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</si>
  <si>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</si>
  <si>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</si>
  <si>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</si>
  <si>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</si>
  <si>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</si>
  <si>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</si>
  <si>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</si>
  <si>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</si>
  <si>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</si>
  <si>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</si>
  <si>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</si>
  <si>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</si>
  <si>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</si>
  <si>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</si>
  <si>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</si>
  <si>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</si>
  <si>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</si>
  <si>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</si>
  <si>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</si>
  <si>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</si>
  <si>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</si>
  <si>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</si>
  <si>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</si>
  <si>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</si>
  <si>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</si>
  <si>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</si>
  <si>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</si>
  <si>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</si>
  <si>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</si>
  <si>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</si>
  <si>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</si>
  <si>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</si>
  <si>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</si>
  <si>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</si>
  <si>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</si>
  <si>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</si>
  <si>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</si>
  <si>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</si>
  <si>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</si>
  <si>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</si>
  <si>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</si>
  <si>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</si>
  <si>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</si>
  <si>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</si>
  <si>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</si>
  <si>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</si>
  <si>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</si>
  <si>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</si>
  <si>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</si>
  <si>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</si>
  <si>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</si>
  <si>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</si>
  <si>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</si>
  <si>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</si>
  <si>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</si>
  <si>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</si>
  <si>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</si>
  <si>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</si>
  <si>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</si>
  <si>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</si>
  <si>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</si>
  <si>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</si>
  <si>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</si>
  <si>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</si>
  <si>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</si>
  <si>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</si>
  <si>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</si>
  <si>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</si>
  <si>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</si>
  <si>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</si>
  <si>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</si>
  <si>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</si>
  <si>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</si>
  <si>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</si>
  <si>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</si>
  <si>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</si>
  <si>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</si>
  <si>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</si>
  <si>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</si>
  <si>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</si>
  <si>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</si>
  <si>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</si>
  <si>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</si>
  <si>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</si>
  <si>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</si>
  <si>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</si>
  <si>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</si>
  <si>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</si>
  <si>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</si>
  <si>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</si>
  <si>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</si>
  <si>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</si>
  <si>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</si>
  <si>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</si>
  <si>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</si>
  <si>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</si>
  <si>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</si>
  <si>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</si>
  <si>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</si>
  <si>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</si>
  <si>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</si>
  <si>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</si>
  <si>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</si>
  <si>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</si>
  <si>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</si>
  <si>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</si>
  <si>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</si>
  <si>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</si>
  <si>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2 Gavetas Vacias + 1 Fallando</t>
  </si>
  <si>
    <t>3335888136</t>
  </si>
  <si>
    <t>3335888131</t>
  </si>
  <si>
    <t>3335888129</t>
  </si>
  <si>
    <t>3335888128</t>
  </si>
  <si>
    <t>3335888127</t>
  </si>
  <si>
    <t>3335888123</t>
  </si>
  <si>
    <t>3335888122</t>
  </si>
  <si>
    <t>GAVETA DE DEPOSITO</t>
  </si>
  <si>
    <t>GAVETA VACIAS + GAVETA FALLANDO</t>
  </si>
  <si>
    <t>3335888154</t>
  </si>
  <si>
    <t>3335888155</t>
  </si>
  <si>
    <t>3335888156</t>
  </si>
  <si>
    <t>3335888174</t>
  </si>
  <si>
    <t>3335888177</t>
  </si>
  <si>
    <t>3335888181</t>
  </si>
  <si>
    <t>3335888184</t>
  </si>
  <si>
    <t>3335888190</t>
  </si>
  <si>
    <t>3335888191</t>
  </si>
  <si>
    <t>3335888192</t>
  </si>
  <si>
    <t>3335888194</t>
  </si>
  <si>
    <t>3335888195</t>
  </si>
  <si>
    <t>3335888197</t>
  </si>
  <si>
    <t>3335888200</t>
  </si>
  <si>
    <t>3335888201</t>
  </si>
  <si>
    <t>3335888202</t>
  </si>
  <si>
    <t>3335888204</t>
  </si>
  <si>
    <t>3335888215</t>
  </si>
  <si>
    <t>3335888214</t>
  </si>
  <si>
    <t>3335888213</t>
  </si>
  <si>
    <t>3335888211</t>
  </si>
  <si>
    <t>3335888208</t>
  </si>
  <si>
    <t>3335888207</t>
  </si>
  <si>
    <t>3335888206</t>
  </si>
  <si>
    <t>1 Gaveta Vacia + 2 Fallando</t>
  </si>
  <si>
    <t>17 Mayo de 2021</t>
  </si>
  <si>
    <t>3335888264</t>
  </si>
  <si>
    <t>3335888250</t>
  </si>
  <si>
    <t>3335888216</t>
  </si>
  <si>
    <t>Morales Payano, Wilfredy Leandro</t>
  </si>
  <si>
    <t>3335888840</t>
  </si>
  <si>
    <t>3335888825</t>
  </si>
  <si>
    <t>3335888713</t>
  </si>
  <si>
    <t>3335888696</t>
  </si>
  <si>
    <t>3335888692</t>
  </si>
  <si>
    <t>3335888682</t>
  </si>
  <si>
    <t>3335888681</t>
  </si>
  <si>
    <t>3335888655</t>
  </si>
  <si>
    <t>3335888651</t>
  </si>
  <si>
    <t>3335888371</t>
  </si>
  <si>
    <t>3335888368</t>
  </si>
  <si>
    <t>3335888367</t>
  </si>
  <si>
    <t>3335888366</t>
  </si>
  <si>
    <t>3335888293</t>
  </si>
  <si>
    <t>Acevedo Dominguez, Victor Leonardo</t>
  </si>
  <si>
    <t>3335889306</t>
  </si>
  <si>
    <t>3335889300</t>
  </si>
  <si>
    <t>3335889275</t>
  </si>
  <si>
    <t>3335889256</t>
  </si>
  <si>
    <t>3335889253</t>
  </si>
  <si>
    <t>3335889218</t>
  </si>
  <si>
    <t>3335889213</t>
  </si>
  <si>
    <t>3335889180</t>
  </si>
  <si>
    <t>3335889177</t>
  </si>
  <si>
    <t>3335889175</t>
  </si>
  <si>
    <t>3335889174</t>
  </si>
  <si>
    <t>3335889108</t>
  </si>
  <si>
    <t>3335889104</t>
  </si>
  <si>
    <t>3335889100</t>
  </si>
  <si>
    <t>3335889085</t>
  </si>
  <si>
    <t>3335889078</t>
  </si>
  <si>
    <t>3335889074</t>
  </si>
  <si>
    <t>3335889059</t>
  </si>
  <si>
    <t>3335889045</t>
  </si>
  <si>
    <t>3335889040</t>
  </si>
  <si>
    <t>3335889033</t>
  </si>
  <si>
    <t>3335889029</t>
  </si>
  <si>
    <t>3335888999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</si>
</sst>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firstColumnStripe" dxfId="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REPORTE!$A$94:$Q$94</c:f>
              <c:numCache>
                <c:formatCode>General</c:formatCode>
                <c:ptCount val="17"/>
                <c:pt idx="0">
                  <c:v>0</c:v>
                </c:pt>
                <c:pt idx="1">
                  <c:v>3335888034</c:v>
                </c:pt>
                <c:pt idx="2" formatCode="m/d/yyyy\ h:mm">
                  <c:v>44331.87840277778</c:v>
                </c:pt>
                <c:pt idx="3" formatCode="m/d/yyyy\ h:mm">
                  <c:v>0</c:v>
                </c:pt>
                <c:pt idx="4">
                  <c:v>493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REPORTE!$A$94:$Q$94</c:f>
              <c:numCache>
                <c:formatCode>General</c:formatCode>
                <c:ptCount val="17"/>
                <c:pt idx="0">
                  <c:v>0</c:v>
                </c:pt>
                <c:pt idx="1">
                  <c:v>3335888034</c:v>
                </c:pt>
                <c:pt idx="2" formatCode="m/d/yyyy\ h:mm">
                  <c:v>44331.87840277778</c:v>
                </c:pt>
                <c:pt idx="3" formatCode="m/d/yyyy\ h:mm">
                  <c:v>0</c:v>
                </c:pt>
                <c:pt idx="4">
                  <c:v>493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96588" TargetMode="External"/><Relationship Id="rId13" Type="http://schemas.openxmlformats.org/officeDocument/2006/relationships/hyperlink" Target="http://s460-helpdesk/CAisd/pdmweb.exe?OP=SEARCH+FACTORY=in+SKIPLIST=1+QBE.EQ.id=3596561" TargetMode="External"/><Relationship Id="rId18" Type="http://schemas.openxmlformats.org/officeDocument/2006/relationships/hyperlink" Target="http://s460-helpdesk/CAisd/pdmweb.exe?OP=SEARCH+FACTORY=in+SKIPLIST=1+QBE.EQ.id=3596604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96599" TargetMode="External"/><Relationship Id="rId7" Type="http://schemas.openxmlformats.org/officeDocument/2006/relationships/hyperlink" Target="http://s460-helpdesk/CAisd/pdmweb.exe?OP=SEARCH+FACTORY=in+SKIPLIST=1+QBE.EQ.id=3596591" TargetMode="External"/><Relationship Id="rId12" Type="http://schemas.openxmlformats.org/officeDocument/2006/relationships/hyperlink" Target="http://s460-helpdesk/CAisd/pdmweb.exe?OP=SEARCH+FACTORY=in+SKIPLIST=1+QBE.EQ.id=3596562" TargetMode="External"/><Relationship Id="rId17" Type="http://schemas.openxmlformats.org/officeDocument/2006/relationships/hyperlink" Target="http://s460-helpdesk/CAisd/pdmweb.exe?OP=SEARCH+FACTORY=in+SKIPLIST=1+QBE.EQ.id=359660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608" TargetMode="External"/><Relationship Id="rId20" Type="http://schemas.openxmlformats.org/officeDocument/2006/relationships/hyperlink" Target="http://s460-helpdesk/CAisd/pdmweb.exe?OP=SEARCH+FACTORY=in+SKIPLIST=1+QBE.EQ.id=359660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6563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609" TargetMode="External"/><Relationship Id="rId23" Type="http://schemas.openxmlformats.org/officeDocument/2006/relationships/hyperlink" Target="http://s460-helpdesk/CAisd/pdmweb.exe?OP=SEARCH+FACTORY=in+SKIPLIST=1+QBE.EQ.id=3596597" TargetMode="External"/><Relationship Id="rId10" Type="http://schemas.openxmlformats.org/officeDocument/2006/relationships/hyperlink" Target="http://s460-helpdesk/CAisd/pdmweb.exe?OP=SEARCH+FACTORY=in+SKIPLIST=1+QBE.EQ.id=3596581" TargetMode="External"/><Relationship Id="rId19" Type="http://schemas.openxmlformats.org/officeDocument/2006/relationships/hyperlink" Target="http://s460-helpdesk/CAisd/pdmweb.exe?OP=SEARCH+FACTORY=in+SKIPLIST=1+QBE.EQ.id=35966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84" TargetMode="External"/><Relationship Id="rId14" Type="http://schemas.openxmlformats.org/officeDocument/2006/relationships/hyperlink" Target="http://s460-helpdesk/CAisd/pdmweb.exe?OP=SEARCH+FACTORY=in+SKIPLIST=1+QBE.EQ.id=3596611" TargetMode="External"/><Relationship Id="rId22" Type="http://schemas.openxmlformats.org/officeDocument/2006/relationships/hyperlink" Target="http://s460-helpdesk/CAisd/pdmweb.exe?OP=SEARCH+FACTORY=in+SKIPLIST=1+QBE.EQ.id=359659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9"/>
  <sheetViews>
    <sheetView tabSelected="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7.7109375" style="44" bestFit="1" customWidth="1"/>
    <col min="4" max="4" width="28.5703125" style="87" bestFit="1" customWidth="1"/>
    <col min="5" max="5" width="10.5703125" style="82" bestFit="1" customWidth="1"/>
    <col min="6" max="6" width="11.140625" style="45" customWidth="1"/>
    <col min="7" max="7" width="53.42578125" style="45" customWidth="1"/>
    <col min="8" max="11" width="5.140625" style="45" customWidth="1"/>
    <col min="12" max="12" width="52.5703125" style="45" bestFit="1" customWidth="1"/>
    <col min="13" max="13" width="20" style="87" bestFit="1" customWidth="1"/>
    <col min="14" max="14" width="16.42578125" style="87" customWidth="1"/>
    <col min="15" max="15" width="38.7109375" style="87" customWidth="1"/>
    <col min="16" max="16" width="16.5703125" style="89" customWidth="1"/>
    <col min="17" max="17" width="52.5703125" style="75" bestFit="1" customWidth="1"/>
    <col min="18" max="16384" width="25.8554687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2616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DISTRITO NACIONAL</v>
      </c>
      <c r="B5" s="129" t="s">
        <v>2636</v>
      </c>
      <c r="C5" s="136">
        <v>44333.604687500003</v>
      </c>
      <c r="D5" s="136" t="s">
        <v>2180</v>
      </c>
      <c r="E5" s="124">
        <v>473</v>
      </c>
      <c r="F5" s="147" t="str">
        <f>VLOOKUP(E5,VIP!$A$2:$O13153,2,0)</f>
        <v>DRBR473</v>
      </c>
      <c r="G5" s="134" t="str">
        <f>VLOOKUP(E5,'LISTADO ATM'!$A$2:$B$897,2,0)</f>
        <v xml:space="preserve">ATM Oficina Carrefour II </v>
      </c>
      <c r="H5" s="134" t="str">
        <f>VLOOKUP(E5,VIP!$A$2:$O18029,7,FALSE)</f>
        <v>Si</v>
      </c>
      <c r="I5" s="134" t="str">
        <f>VLOOKUP(E5,VIP!$A$2:$O9994,8,FALSE)</f>
        <v>Si</v>
      </c>
      <c r="J5" s="134" t="str">
        <f>VLOOKUP(E5,VIP!$A$2:$O9944,8,FALSE)</f>
        <v>Si</v>
      </c>
      <c r="K5" s="134" t="str">
        <f>VLOOKUP(E5,VIP!$A$2:$O13518,6,0)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46"/>
      <c r="Q5" s="145" t="s">
        <v>2219</v>
      </c>
    </row>
    <row r="6" spans="1:17" ht="18" x14ac:dyDescent="0.25">
      <c r="A6" s="134" t="str">
        <f>VLOOKUP(E6,'LISTADO ATM'!$A$2:$C$898,3,0)</f>
        <v>ESTE</v>
      </c>
      <c r="B6" s="129" t="s">
        <v>2637</v>
      </c>
      <c r="C6" s="136">
        <v>44333.601423611108</v>
      </c>
      <c r="D6" s="136" t="s">
        <v>2180</v>
      </c>
      <c r="E6" s="124">
        <v>366</v>
      </c>
      <c r="F6" s="147" t="str">
        <f>VLOOKUP(E6,VIP!$A$2:$O13154,2,0)</f>
        <v>DRBR366</v>
      </c>
      <c r="G6" s="134" t="str">
        <f>VLOOKUP(E6,'LISTADO ATM'!$A$2:$B$897,2,0)</f>
        <v>ATM Oficina Boulevard (Higuey) II</v>
      </c>
      <c r="H6" s="134" t="str">
        <f>VLOOKUP(E6,VIP!$A$2:$O18030,7,FALSE)</f>
        <v>N/A</v>
      </c>
      <c r="I6" s="134" t="str">
        <f>VLOOKUP(E6,VIP!$A$2:$O9995,8,FALSE)</f>
        <v>N/A</v>
      </c>
      <c r="J6" s="134" t="str">
        <f>VLOOKUP(E6,VIP!$A$2:$O9945,8,FALSE)</f>
        <v>N/A</v>
      </c>
      <c r="K6" s="134" t="str">
        <f>VLOOKUP(E6,VIP!$A$2:$O13519,6,0)</f>
        <v>N/A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46"/>
      <c r="Q6" s="145" t="s">
        <v>2219</v>
      </c>
    </row>
    <row r="7" spans="1:17" ht="18" x14ac:dyDescent="0.25">
      <c r="A7" s="134" t="str">
        <f>VLOOKUP(E7,'LISTADO ATM'!$A$2:$C$898,3,0)</f>
        <v>ESTE</v>
      </c>
      <c r="B7" s="129" t="s">
        <v>2638</v>
      </c>
      <c r="C7" s="136">
        <v>44333.583182870374</v>
      </c>
      <c r="D7" s="136" t="s">
        <v>2451</v>
      </c>
      <c r="E7" s="124">
        <v>838</v>
      </c>
      <c r="F7" s="147" t="str">
        <f>VLOOKUP(E7,VIP!$A$2:$O13155,2,0)</f>
        <v>DRBR838</v>
      </c>
      <c r="G7" s="134" t="str">
        <f>VLOOKUP(E7,'LISTADO ATM'!$A$2:$B$897,2,0)</f>
        <v xml:space="preserve">ATM UNP Consuelo </v>
      </c>
      <c r="H7" s="134" t="str">
        <f>VLOOKUP(E7,VIP!$A$2:$O18031,7,FALSE)</f>
        <v>Si</v>
      </c>
      <c r="I7" s="134" t="str">
        <f>VLOOKUP(E7,VIP!$A$2:$O9996,8,FALSE)</f>
        <v>Si</v>
      </c>
      <c r="J7" s="134" t="str">
        <f>VLOOKUP(E7,VIP!$A$2:$O9946,8,FALSE)</f>
        <v>Si</v>
      </c>
      <c r="K7" s="134" t="str">
        <f>VLOOKUP(E7,VIP!$A$2:$O13520,6,0)</f>
        <v>NO</v>
      </c>
      <c r="L7" s="125" t="s">
        <v>2418</v>
      </c>
      <c r="M7" s="135" t="s">
        <v>2448</v>
      </c>
      <c r="N7" s="135" t="s">
        <v>2455</v>
      </c>
      <c r="O7" s="134" t="s">
        <v>2456</v>
      </c>
      <c r="P7" s="146"/>
      <c r="Q7" s="145" t="s">
        <v>2418</v>
      </c>
    </row>
    <row r="8" spans="1:17" ht="18" x14ac:dyDescent="0.25">
      <c r="A8" s="134" t="str">
        <f>VLOOKUP(E8,'LISTADO ATM'!$A$2:$C$898,3,0)</f>
        <v>DISTRITO NACIONAL</v>
      </c>
      <c r="B8" s="129" t="s">
        <v>2639</v>
      </c>
      <c r="C8" s="136">
        <v>44333.577060185184</v>
      </c>
      <c r="D8" s="136" t="s">
        <v>2180</v>
      </c>
      <c r="E8" s="124">
        <v>264</v>
      </c>
      <c r="F8" s="147" t="str">
        <f>VLOOKUP(E8,VIP!$A$2:$O13156,2,0)</f>
        <v>DRBR264</v>
      </c>
      <c r="G8" s="134" t="str">
        <f>VLOOKUP(E8,'LISTADO ATM'!$A$2:$B$897,2,0)</f>
        <v xml:space="preserve">ATM S/M Nacional Independencia </v>
      </c>
      <c r="H8" s="134" t="str">
        <f>VLOOKUP(E8,VIP!$A$2:$O18032,7,FALSE)</f>
        <v>Si</v>
      </c>
      <c r="I8" s="134" t="str">
        <f>VLOOKUP(E8,VIP!$A$2:$O9997,8,FALSE)</f>
        <v>Si</v>
      </c>
      <c r="J8" s="134" t="str">
        <f>VLOOKUP(E8,VIP!$A$2:$O9947,8,FALSE)</f>
        <v>Si</v>
      </c>
      <c r="K8" s="134" t="str">
        <f>VLOOKUP(E8,VIP!$A$2:$O13521,6,0)</f>
        <v>SI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46"/>
      <c r="Q8" s="145" t="s">
        <v>2219</v>
      </c>
    </row>
    <row r="9" spans="1:17" ht="18" x14ac:dyDescent="0.25">
      <c r="A9" s="134" t="str">
        <f>VLOOKUP(E9,'LISTADO ATM'!$A$2:$C$898,3,0)</f>
        <v>DISTRITO NACIONAL</v>
      </c>
      <c r="B9" s="129" t="s">
        <v>2640</v>
      </c>
      <c r="C9" s="136">
        <v>44333.576643518521</v>
      </c>
      <c r="D9" s="136" t="s">
        <v>2180</v>
      </c>
      <c r="E9" s="124">
        <v>57</v>
      </c>
      <c r="F9" s="147" t="str">
        <f>VLOOKUP(E9,VIP!$A$2:$O13157,2,0)</f>
        <v>DRBR057</v>
      </c>
      <c r="G9" s="134" t="str">
        <f>VLOOKUP(E9,'LISTADO ATM'!$A$2:$B$897,2,0)</f>
        <v xml:space="preserve">ATM Oficina Malecon Center </v>
      </c>
      <c r="H9" s="134" t="str">
        <f>VLOOKUP(E9,VIP!$A$2:$O18033,7,FALSE)</f>
        <v>Si</v>
      </c>
      <c r="I9" s="134" t="str">
        <f>VLOOKUP(E9,VIP!$A$2:$O9998,8,FALSE)</f>
        <v>Si</v>
      </c>
      <c r="J9" s="134" t="str">
        <f>VLOOKUP(E9,VIP!$A$2:$O9948,8,FALSE)</f>
        <v>Si</v>
      </c>
      <c r="K9" s="134" t="str">
        <f>VLOOKUP(E9,VIP!$A$2:$O13522,6,0)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46"/>
      <c r="Q9" s="145" t="s">
        <v>2219</v>
      </c>
    </row>
    <row r="10" spans="1:17" ht="18" x14ac:dyDescent="0.25">
      <c r="A10" s="134" t="str">
        <f>VLOOKUP(E10,'LISTADO ATM'!$A$2:$C$898,3,0)</f>
        <v>DISTRITO NACIONAL</v>
      </c>
      <c r="B10" s="129" t="s">
        <v>2641</v>
      </c>
      <c r="C10" s="136">
        <v>44333.563831018517</v>
      </c>
      <c r="D10" s="136" t="s">
        <v>2451</v>
      </c>
      <c r="E10" s="124">
        <v>152</v>
      </c>
      <c r="F10" s="147" t="str">
        <f>VLOOKUP(E10,VIP!$A$2:$O13158,2,0)</f>
        <v>DRBR152</v>
      </c>
      <c r="G10" s="134" t="str">
        <f>VLOOKUP(E10,'LISTADO ATM'!$A$2:$B$897,2,0)</f>
        <v xml:space="preserve">ATM Kiosco Megacentro II </v>
      </c>
      <c r="H10" s="134" t="str">
        <f>VLOOKUP(E10,VIP!$A$2:$O18034,7,FALSE)</f>
        <v>Si</v>
      </c>
      <c r="I10" s="134" t="str">
        <f>VLOOKUP(E10,VIP!$A$2:$O9999,8,FALSE)</f>
        <v>Si</v>
      </c>
      <c r="J10" s="134" t="str">
        <f>VLOOKUP(E10,VIP!$A$2:$O9949,8,FALSE)</f>
        <v>Si</v>
      </c>
      <c r="K10" s="134" t="str">
        <f>VLOOKUP(E10,VIP!$A$2:$O13523,6,0)</f>
        <v>NO</v>
      </c>
      <c r="L10" s="125" t="s">
        <v>2444</v>
      </c>
      <c r="M10" s="135" t="s">
        <v>2448</v>
      </c>
      <c r="N10" s="135" t="s">
        <v>2455</v>
      </c>
      <c r="O10" s="134" t="s">
        <v>2456</v>
      </c>
      <c r="P10" s="146"/>
      <c r="Q10" s="145" t="s">
        <v>2444</v>
      </c>
    </row>
    <row r="11" spans="1:17" ht="18" x14ac:dyDescent="0.25">
      <c r="A11" s="134" t="str">
        <f>VLOOKUP(E11,'LISTADO ATM'!$A$2:$C$898,3,0)</f>
        <v>NORTE</v>
      </c>
      <c r="B11" s="129" t="s">
        <v>2642</v>
      </c>
      <c r="C11" s="136">
        <v>44333.561967592592</v>
      </c>
      <c r="D11" s="136" t="s">
        <v>2474</v>
      </c>
      <c r="E11" s="124">
        <v>886</v>
      </c>
      <c r="F11" s="147" t="str">
        <f>VLOOKUP(E11,VIP!$A$2:$O13159,2,0)</f>
        <v>DRBR886</v>
      </c>
      <c r="G11" s="134" t="str">
        <f>VLOOKUP(E11,'LISTADO ATM'!$A$2:$B$897,2,0)</f>
        <v xml:space="preserve">ATM Oficina Guayubín </v>
      </c>
      <c r="H11" s="134" t="str">
        <f>VLOOKUP(E11,VIP!$A$2:$O18035,7,FALSE)</f>
        <v>Si</v>
      </c>
      <c r="I11" s="134" t="str">
        <f>VLOOKUP(E11,VIP!$A$2:$O10000,8,FALSE)</f>
        <v>Si</v>
      </c>
      <c r="J11" s="134" t="str">
        <f>VLOOKUP(E11,VIP!$A$2:$O9950,8,FALSE)</f>
        <v>Si</v>
      </c>
      <c r="K11" s="134" t="str">
        <f>VLOOKUP(E11,VIP!$A$2:$O13524,6,0)</f>
        <v>NO</v>
      </c>
      <c r="L11" s="125" t="s">
        <v>2444</v>
      </c>
      <c r="M11" s="135" t="s">
        <v>2448</v>
      </c>
      <c r="N11" s="135" t="s">
        <v>2455</v>
      </c>
      <c r="O11" s="134" t="s">
        <v>2620</v>
      </c>
      <c r="P11" s="146"/>
      <c r="Q11" s="145" t="s">
        <v>2444</v>
      </c>
    </row>
    <row r="12" spans="1:17" ht="18" x14ac:dyDescent="0.25">
      <c r="A12" s="134" t="str">
        <f>VLOOKUP(E12,'LISTADO ATM'!$A$2:$C$898,3,0)</f>
        <v>DISTRITO NACIONAL</v>
      </c>
      <c r="B12" s="129" t="s">
        <v>2643</v>
      </c>
      <c r="C12" s="136">
        <v>44333.536932870367</v>
      </c>
      <c r="D12" s="136" t="s">
        <v>2180</v>
      </c>
      <c r="E12" s="124">
        <v>546</v>
      </c>
      <c r="F12" s="147" t="str">
        <f>VLOOKUP(E12,VIP!$A$2:$O13160,2,0)</f>
        <v>DRBR230</v>
      </c>
      <c r="G12" s="134" t="str">
        <f>VLOOKUP(E12,'LISTADO ATM'!$A$2:$B$897,2,0)</f>
        <v xml:space="preserve">ATM ITLA </v>
      </c>
      <c r="H12" s="134" t="str">
        <f>VLOOKUP(E12,VIP!$A$2:$O18036,7,FALSE)</f>
        <v>Si</v>
      </c>
      <c r="I12" s="134" t="str">
        <f>VLOOKUP(E12,VIP!$A$2:$O10001,8,FALSE)</f>
        <v>Si</v>
      </c>
      <c r="J12" s="134" t="str">
        <f>VLOOKUP(E12,VIP!$A$2:$O9951,8,FALSE)</f>
        <v>Si</v>
      </c>
      <c r="K12" s="134" t="str">
        <f>VLOOKUP(E12,VIP!$A$2:$O13525,6,0)</f>
        <v>NO</v>
      </c>
      <c r="L12" s="125" t="s">
        <v>2245</v>
      </c>
      <c r="M12" s="135" t="s">
        <v>2448</v>
      </c>
      <c r="N12" s="135" t="s">
        <v>2455</v>
      </c>
      <c r="O12" s="134" t="s">
        <v>2457</v>
      </c>
      <c r="P12" s="146"/>
      <c r="Q12" s="145" t="s">
        <v>2245</v>
      </c>
    </row>
    <row r="13" spans="1:17" ht="18" x14ac:dyDescent="0.25">
      <c r="A13" s="134" t="str">
        <f>VLOOKUP(E13,'LISTADO ATM'!$A$2:$C$898,3,0)</f>
        <v>NORTE</v>
      </c>
      <c r="B13" s="129" t="s">
        <v>2644</v>
      </c>
      <c r="C13" s="136">
        <v>44333.536087962966</v>
      </c>
      <c r="D13" s="136" t="s">
        <v>2451</v>
      </c>
      <c r="E13" s="124">
        <v>266</v>
      </c>
      <c r="F13" s="148" t="str">
        <f>VLOOKUP(E13,VIP!$A$2:$O13161,2,0)</f>
        <v>DRBR266</v>
      </c>
      <c r="G13" s="134" t="str">
        <f>VLOOKUP(E13,'LISTADO ATM'!$A$2:$B$897,2,0)</f>
        <v xml:space="preserve">ATM Oficina Villa Francisca </v>
      </c>
      <c r="H13" s="134" t="str">
        <f>VLOOKUP(E13,VIP!$A$2:$O18037,7,FALSE)</f>
        <v>Si</v>
      </c>
      <c r="I13" s="134" t="str">
        <f>VLOOKUP(E13,VIP!$A$2:$O10002,8,FALSE)</f>
        <v>Si</v>
      </c>
      <c r="J13" s="134" t="str">
        <f>VLOOKUP(E13,VIP!$A$2:$O9952,8,FALSE)</f>
        <v>Si</v>
      </c>
      <c r="K13" s="134" t="str">
        <f>VLOOKUP(E13,VIP!$A$2:$O13526,6,0)</f>
        <v>NO</v>
      </c>
      <c r="L13" s="125" t="s">
        <v>2245</v>
      </c>
      <c r="M13" s="135" t="s">
        <v>2448</v>
      </c>
      <c r="N13" s="135" t="s">
        <v>2455</v>
      </c>
      <c r="O13" s="134" t="s">
        <v>2456</v>
      </c>
      <c r="P13" s="146"/>
      <c r="Q13" s="145" t="s">
        <v>2245</v>
      </c>
    </row>
    <row r="14" spans="1:17" ht="18" x14ac:dyDescent="0.25">
      <c r="A14" s="134" t="str">
        <f>VLOOKUP(E14,'LISTADO ATM'!$A$2:$C$898,3,0)</f>
        <v>DISTRITO NACIONAL</v>
      </c>
      <c r="B14" s="129" t="s">
        <v>2645</v>
      </c>
      <c r="C14" s="136">
        <v>44333.536006944443</v>
      </c>
      <c r="D14" s="136" t="s">
        <v>2180</v>
      </c>
      <c r="E14" s="124">
        <v>453</v>
      </c>
      <c r="F14" s="148" t="str">
        <f>VLOOKUP(E14,VIP!$A$2:$O13162,2,0)</f>
        <v>DRBR453</v>
      </c>
      <c r="G14" s="134" t="str">
        <f>VLOOKUP(E14,'LISTADO ATM'!$A$2:$B$897,2,0)</f>
        <v xml:space="preserve">ATM Autobanco Sarasota II </v>
      </c>
      <c r="H14" s="134" t="str">
        <f>VLOOKUP(E14,VIP!$A$2:$O18038,7,FALSE)</f>
        <v>Si</v>
      </c>
      <c r="I14" s="134" t="str">
        <f>VLOOKUP(E14,VIP!$A$2:$O10003,8,FALSE)</f>
        <v>Si</v>
      </c>
      <c r="J14" s="134" t="str">
        <f>VLOOKUP(E14,VIP!$A$2:$O9953,8,FALSE)</f>
        <v>Si</v>
      </c>
      <c r="K14" s="134" t="str">
        <f>VLOOKUP(E14,VIP!$A$2:$O13527,6,0)</f>
        <v>SI</v>
      </c>
      <c r="L14" s="125" t="s">
        <v>2418</v>
      </c>
      <c r="M14" s="135" t="s">
        <v>2448</v>
      </c>
      <c r="N14" s="135" t="s">
        <v>2455</v>
      </c>
      <c r="O14" s="134" t="s">
        <v>2457</v>
      </c>
      <c r="P14" s="146"/>
      <c r="Q14" s="145" t="s">
        <v>2418</v>
      </c>
    </row>
    <row r="15" spans="1:17" ht="18" x14ac:dyDescent="0.25">
      <c r="A15" s="134" t="str">
        <f>VLOOKUP(E15,'LISTADO ATM'!$A$2:$C$898,3,0)</f>
        <v>DISTRITO NACIONAL</v>
      </c>
      <c r="B15" s="129" t="s">
        <v>2646</v>
      </c>
      <c r="C15" s="136">
        <v>44333.535474537035</v>
      </c>
      <c r="D15" s="136" t="s">
        <v>2451</v>
      </c>
      <c r="E15" s="124">
        <v>409</v>
      </c>
      <c r="F15" s="148" t="str">
        <f>VLOOKUP(E15,VIP!$A$2:$O13163,2,0)</f>
        <v>DRBR409</v>
      </c>
      <c r="G15" s="134" t="str">
        <f>VLOOKUP(E15,'LISTADO ATM'!$A$2:$B$897,2,0)</f>
        <v xml:space="preserve">ATM Oficina Las Palmas de Herrera I </v>
      </c>
      <c r="H15" s="134" t="str">
        <f>VLOOKUP(E15,VIP!$A$2:$O18039,7,FALSE)</f>
        <v>Si</v>
      </c>
      <c r="I15" s="134" t="str">
        <f>VLOOKUP(E15,VIP!$A$2:$O10004,8,FALSE)</f>
        <v>Si</v>
      </c>
      <c r="J15" s="134" t="str">
        <f>VLOOKUP(E15,VIP!$A$2:$O9954,8,FALSE)</f>
        <v>Si</v>
      </c>
      <c r="K15" s="134" t="str">
        <f>VLOOKUP(E15,VIP!$A$2:$O13528,6,0)</f>
        <v>NO</v>
      </c>
      <c r="L15" s="125" t="s">
        <v>2421</v>
      </c>
      <c r="M15" s="135" t="s">
        <v>2448</v>
      </c>
      <c r="N15" s="135" t="s">
        <v>2455</v>
      </c>
      <c r="O15" s="134" t="s">
        <v>2456</v>
      </c>
      <c r="P15" s="146"/>
      <c r="Q15" s="145" t="s">
        <v>2421</v>
      </c>
    </row>
    <row r="16" spans="1:17" ht="18" x14ac:dyDescent="0.25">
      <c r="A16" s="134" t="str">
        <f>VLOOKUP(E16,'LISTADO ATM'!$A$2:$C$898,3,0)</f>
        <v>DISTRITO NACIONAL</v>
      </c>
      <c r="B16" s="129" t="s">
        <v>2647</v>
      </c>
      <c r="C16" s="136">
        <v>44333.510034722225</v>
      </c>
      <c r="D16" s="136" t="s">
        <v>2180</v>
      </c>
      <c r="E16" s="124">
        <v>461</v>
      </c>
      <c r="F16" s="148" t="str">
        <f>VLOOKUP(E16,VIP!$A$2:$O13164,2,0)</f>
        <v>DRBR461</v>
      </c>
      <c r="G16" s="134" t="str">
        <f>VLOOKUP(E16,'LISTADO ATM'!$A$2:$B$897,2,0)</f>
        <v xml:space="preserve">ATM Autobanco Sarasota I </v>
      </c>
      <c r="H16" s="134" t="str">
        <f>VLOOKUP(E16,VIP!$A$2:$O18040,7,FALSE)</f>
        <v>Si</v>
      </c>
      <c r="I16" s="134" t="str">
        <f>VLOOKUP(E16,VIP!$A$2:$O10005,8,FALSE)</f>
        <v>Si</v>
      </c>
      <c r="J16" s="134" t="str">
        <f>VLOOKUP(E16,VIP!$A$2:$O9955,8,FALSE)</f>
        <v>Si</v>
      </c>
      <c r="K16" s="134" t="str">
        <f>VLOOKUP(E16,VIP!$A$2:$O13529,6,0)</f>
        <v>SI</v>
      </c>
      <c r="L16" s="125" t="s">
        <v>2444</v>
      </c>
      <c r="M16" s="135" t="s">
        <v>2448</v>
      </c>
      <c r="N16" s="135" t="s">
        <v>2455</v>
      </c>
      <c r="O16" s="134" t="s">
        <v>2457</v>
      </c>
      <c r="P16" s="146"/>
      <c r="Q16" s="145" t="s">
        <v>2444</v>
      </c>
    </row>
    <row r="17" spans="1:17" ht="18" x14ac:dyDescent="0.25">
      <c r="A17" s="134" t="str">
        <f>VLOOKUP(E17,'LISTADO ATM'!$A$2:$C$898,3,0)</f>
        <v>SUR</v>
      </c>
      <c r="B17" s="129" t="s">
        <v>2648</v>
      </c>
      <c r="C17" s="136">
        <v>44333.509166666663</v>
      </c>
      <c r="D17" s="136" t="s">
        <v>2180</v>
      </c>
      <c r="E17" s="124">
        <v>84</v>
      </c>
      <c r="F17" s="148" t="str">
        <f>VLOOKUP(E17,VIP!$A$2:$O13165,2,0)</f>
        <v>DRBR084</v>
      </c>
      <c r="G17" s="134" t="str">
        <f>VLOOKUP(E17,'LISTADO ATM'!$A$2:$B$897,2,0)</f>
        <v xml:space="preserve">ATM Oficina Multicentro Sirena San Cristóbal </v>
      </c>
      <c r="H17" s="134" t="str">
        <f>VLOOKUP(E17,VIP!$A$2:$O18041,7,FALSE)</f>
        <v>Si</v>
      </c>
      <c r="I17" s="134" t="str">
        <f>VLOOKUP(E17,VIP!$A$2:$O10006,8,FALSE)</f>
        <v>Si</v>
      </c>
      <c r="J17" s="134" t="str">
        <f>VLOOKUP(E17,VIP!$A$2:$O9956,8,FALSE)</f>
        <v>Si</v>
      </c>
      <c r="K17" s="134" t="str">
        <f>VLOOKUP(E17,VIP!$A$2:$O13530,6,0)</f>
        <v>SI</v>
      </c>
      <c r="L17" s="125" t="s">
        <v>2470</v>
      </c>
      <c r="M17" s="135" t="s">
        <v>2448</v>
      </c>
      <c r="N17" s="135" t="s">
        <v>2455</v>
      </c>
      <c r="O17" s="134" t="s">
        <v>2457</v>
      </c>
      <c r="P17" s="146"/>
      <c r="Q17" s="145" t="s">
        <v>2470</v>
      </c>
    </row>
    <row r="18" spans="1:17" ht="18" x14ac:dyDescent="0.25">
      <c r="A18" s="134" t="str">
        <f>VLOOKUP(E18,'LISTADO ATM'!$A$2:$C$898,3,0)</f>
        <v>DISTRITO NACIONAL</v>
      </c>
      <c r="B18" s="129" t="s">
        <v>2649</v>
      </c>
      <c r="C18" s="136">
        <v>44333.506990740738</v>
      </c>
      <c r="D18" s="136" t="s">
        <v>2451</v>
      </c>
      <c r="E18" s="124">
        <v>312</v>
      </c>
      <c r="F18" s="148" t="str">
        <f>VLOOKUP(E18,VIP!$A$2:$O13166,2,0)</f>
        <v>DRBR312</v>
      </c>
      <c r="G18" s="134" t="str">
        <f>VLOOKUP(E18,'LISTADO ATM'!$A$2:$B$897,2,0)</f>
        <v xml:space="preserve">ATM Oficina Tiradentes II (Naco) </v>
      </c>
      <c r="H18" s="134" t="str">
        <f>VLOOKUP(E18,VIP!$A$2:$O18042,7,FALSE)</f>
        <v>Si</v>
      </c>
      <c r="I18" s="134" t="str">
        <f>VLOOKUP(E18,VIP!$A$2:$O10007,8,FALSE)</f>
        <v>Si</v>
      </c>
      <c r="J18" s="134" t="str">
        <f>VLOOKUP(E18,VIP!$A$2:$O9957,8,FALSE)</f>
        <v>Si</v>
      </c>
      <c r="K18" s="134" t="str">
        <f>VLOOKUP(E18,VIP!$A$2:$O13531,6,0)</f>
        <v>NO</v>
      </c>
      <c r="L18" s="125" t="s">
        <v>2219</v>
      </c>
      <c r="M18" s="135" t="s">
        <v>2448</v>
      </c>
      <c r="N18" s="135" t="s">
        <v>2455</v>
      </c>
      <c r="O18" s="134" t="s">
        <v>2456</v>
      </c>
      <c r="P18" s="146"/>
      <c r="Q18" s="145" t="s">
        <v>2219</v>
      </c>
    </row>
    <row r="19" spans="1:17" ht="18" x14ac:dyDescent="0.25">
      <c r="A19" s="134" t="str">
        <f>VLOOKUP(E19,'LISTADO ATM'!$A$2:$C$898,3,0)</f>
        <v>NORTE</v>
      </c>
      <c r="B19" s="129" t="s">
        <v>2650</v>
      </c>
      <c r="C19" s="136">
        <v>44333.503263888888</v>
      </c>
      <c r="D19" s="136" t="s">
        <v>2574</v>
      </c>
      <c r="E19" s="124">
        <v>22</v>
      </c>
      <c r="F19" s="148" t="str">
        <f>VLOOKUP(E19,VIP!$A$2:$O13167,2,0)</f>
        <v>DRBR813</v>
      </c>
      <c r="G19" s="134" t="str">
        <f>VLOOKUP(E19,'LISTADO ATM'!$A$2:$B$897,2,0)</f>
        <v>ATM S/M Olimpico (Santiago)</v>
      </c>
      <c r="H19" s="134" t="str">
        <f>VLOOKUP(E19,VIP!$A$2:$O18043,7,FALSE)</f>
        <v>Si</v>
      </c>
      <c r="I19" s="134" t="str">
        <f>VLOOKUP(E19,VIP!$A$2:$O10008,8,FALSE)</f>
        <v>Si</v>
      </c>
      <c r="J19" s="134" t="str">
        <f>VLOOKUP(E19,VIP!$A$2:$O9958,8,FALSE)</f>
        <v>Si</v>
      </c>
      <c r="K19" s="134" t="str">
        <f>VLOOKUP(E19,VIP!$A$2:$O13532,6,0)</f>
        <v>NO</v>
      </c>
      <c r="L19" s="125" t="s">
        <v>2418</v>
      </c>
      <c r="M19" s="135" t="s">
        <v>2448</v>
      </c>
      <c r="N19" s="135" t="s">
        <v>2455</v>
      </c>
      <c r="O19" s="134" t="s">
        <v>2575</v>
      </c>
      <c r="P19" s="146"/>
      <c r="Q19" s="145" t="s">
        <v>2418</v>
      </c>
    </row>
    <row r="20" spans="1:17" ht="18" x14ac:dyDescent="0.25">
      <c r="A20" s="134" t="str">
        <f>VLOOKUP(E20,'LISTADO ATM'!$A$2:$C$898,3,0)</f>
        <v>DISTRITO NACIONAL</v>
      </c>
      <c r="B20" s="129" t="s">
        <v>2651</v>
      </c>
      <c r="C20" s="136">
        <v>44333.500879629632</v>
      </c>
      <c r="D20" s="136" t="s">
        <v>2451</v>
      </c>
      <c r="E20" s="124">
        <v>889</v>
      </c>
      <c r="F20" s="148" t="str">
        <f>VLOOKUP(E20,VIP!$A$2:$O13168,2,0)</f>
        <v>DRBR889</v>
      </c>
      <c r="G20" s="134" t="str">
        <f>VLOOKUP(E20,'LISTADO ATM'!$A$2:$B$897,2,0)</f>
        <v>ATM Oficina Plaza Lama Máximo Gómez II</v>
      </c>
      <c r="H20" s="134" t="str">
        <f>VLOOKUP(E20,VIP!$A$2:$O18044,7,FALSE)</f>
        <v>Si</v>
      </c>
      <c r="I20" s="134" t="str">
        <f>VLOOKUP(E20,VIP!$A$2:$O10009,8,FALSE)</f>
        <v>Si</v>
      </c>
      <c r="J20" s="134" t="str">
        <f>VLOOKUP(E20,VIP!$A$2:$O9959,8,FALSE)</f>
        <v>Si</v>
      </c>
      <c r="K20" s="134" t="str">
        <f>VLOOKUP(E20,VIP!$A$2:$O13533,6,0)</f>
        <v>NO</v>
      </c>
      <c r="L20" s="125" t="s">
        <v>2418</v>
      </c>
      <c r="M20" s="135" t="s">
        <v>2448</v>
      </c>
      <c r="N20" s="135" t="s">
        <v>2455</v>
      </c>
      <c r="O20" s="134" t="s">
        <v>2456</v>
      </c>
      <c r="P20" s="146"/>
      <c r="Q20" s="145" t="s">
        <v>2418</v>
      </c>
    </row>
    <row r="21" spans="1:17" ht="18" x14ac:dyDescent="0.25">
      <c r="A21" s="134" t="str">
        <f>VLOOKUP(E21,'LISTADO ATM'!$A$2:$C$898,3,0)</f>
        <v>DISTRITO NACIONAL</v>
      </c>
      <c r="B21" s="129" t="s">
        <v>2652</v>
      </c>
      <c r="C21" s="136">
        <v>44333.499571759261</v>
      </c>
      <c r="D21" s="136" t="s">
        <v>2451</v>
      </c>
      <c r="E21" s="124">
        <v>744</v>
      </c>
      <c r="F21" s="148" t="str">
        <f>VLOOKUP(E21,VIP!$A$2:$O13169,2,0)</f>
        <v>DRBR289</v>
      </c>
      <c r="G21" s="134" t="str">
        <f>VLOOKUP(E21,'LISTADO ATM'!$A$2:$B$897,2,0)</f>
        <v xml:space="preserve">ATM Multicentro La Sirena Venezuela </v>
      </c>
      <c r="H21" s="134" t="str">
        <f>VLOOKUP(E21,VIP!$A$2:$O18045,7,FALSE)</f>
        <v>Si</v>
      </c>
      <c r="I21" s="134" t="str">
        <f>VLOOKUP(E21,VIP!$A$2:$O10010,8,FALSE)</f>
        <v>Si</v>
      </c>
      <c r="J21" s="134" t="str">
        <f>VLOOKUP(E21,VIP!$A$2:$O9960,8,FALSE)</f>
        <v>Si</v>
      </c>
      <c r="K21" s="134" t="str">
        <f>VLOOKUP(E21,VIP!$A$2:$O13534,6,0)</f>
        <v>SI</v>
      </c>
      <c r="L21" s="125" t="s">
        <v>2418</v>
      </c>
      <c r="M21" s="135" t="s">
        <v>2448</v>
      </c>
      <c r="N21" s="135" t="s">
        <v>2455</v>
      </c>
      <c r="O21" s="134" t="s">
        <v>2456</v>
      </c>
      <c r="P21" s="146"/>
      <c r="Q21" s="145" t="s">
        <v>2418</v>
      </c>
    </row>
    <row r="22" spans="1:17" ht="18" x14ac:dyDescent="0.25">
      <c r="A22" s="134" t="str">
        <f>VLOOKUP(E22,'LISTADO ATM'!$A$2:$C$898,3,0)</f>
        <v>DISTRITO NACIONAL</v>
      </c>
      <c r="B22" s="129" t="s">
        <v>2653</v>
      </c>
      <c r="C22" s="136">
        <v>44333.496099537035</v>
      </c>
      <c r="D22" s="136" t="s">
        <v>2451</v>
      </c>
      <c r="E22" s="124">
        <v>407</v>
      </c>
      <c r="F22" s="148" t="str">
        <f>VLOOKUP(E22,VIP!$A$2:$O13170,2,0)</f>
        <v>DRBR407</v>
      </c>
      <c r="G22" s="134" t="str">
        <f>VLOOKUP(E22,'LISTADO ATM'!$A$2:$B$897,2,0)</f>
        <v xml:space="preserve">ATM Multicentro La Sirena Villa Mella </v>
      </c>
      <c r="H22" s="134" t="str">
        <f>VLOOKUP(E22,VIP!$A$2:$O18046,7,FALSE)</f>
        <v>Si</v>
      </c>
      <c r="I22" s="134" t="str">
        <f>VLOOKUP(E22,VIP!$A$2:$O10011,8,FALSE)</f>
        <v>Si</v>
      </c>
      <c r="J22" s="134" t="str">
        <f>VLOOKUP(E22,VIP!$A$2:$O9961,8,FALSE)</f>
        <v>Si</v>
      </c>
      <c r="K22" s="134" t="str">
        <f>VLOOKUP(E22,VIP!$A$2:$O13535,6,0)</f>
        <v>NO</v>
      </c>
      <c r="L22" s="125" t="s">
        <v>2418</v>
      </c>
      <c r="M22" s="135" t="s">
        <v>2448</v>
      </c>
      <c r="N22" s="135" t="s">
        <v>2455</v>
      </c>
      <c r="O22" s="134" t="s">
        <v>2456</v>
      </c>
      <c r="P22" s="146"/>
      <c r="Q22" s="145" t="s">
        <v>2418</v>
      </c>
    </row>
    <row r="23" spans="1:17" ht="18" x14ac:dyDescent="0.25">
      <c r="A23" s="134" t="str">
        <f>VLOOKUP(E23,'LISTADO ATM'!$A$2:$C$898,3,0)</f>
        <v>DISTRITO NACIONAL</v>
      </c>
      <c r="B23" s="129" t="s">
        <v>2654</v>
      </c>
      <c r="C23" s="136">
        <v>44333.493888888886</v>
      </c>
      <c r="D23" s="136" t="s">
        <v>2451</v>
      </c>
      <c r="E23" s="124">
        <v>983</v>
      </c>
      <c r="F23" s="148" t="str">
        <f>VLOOKUP(E23,VIP!$A$2:$O13171,2,0)</f>
        <v>DRBR983</v>
      </c>
      <c r="G23" s="134" t="str">
        <f>VLOOKUP(E23,'LISTADO ATM'!$A$2:$B$897,2,0)</f>
        <v xml:space="preserve">ATM Bravo República de Colombia </v>
      </c>
      <c r="H23" s="134" t="str">
        <f>VLOOKUP(E23,VIP!$A$2:$O18047,7,FALSE)</f>
        <v>Si</v>
      </c>
      <c r="I23" s="134" t="str">
        <f>VLOOKUP(E23,VIP!$A$2:$O10012,8,FALSE)</f>
        <v>No</v>
      </c>
      <c r="J23" s="134" t="str">
        <f>VLOOKUP(E23,VIP!$A$2:$O9962,8,FALSE)</f>
        <v>No</v>
      </c>
      <c r="K23" s="134" t="str">
        <f>VLOOKUP(E23,VIP!$A$2:$O13536,6,0)</f>
        <v>NO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46"/>
      <c r="Q23" s="145" t="s">
        <v>2418</v>
      </c>
    </row>
    <row r="24" spans="1:17" ht="18" x14ac:dyDescent="0.25">
      <c r="A24" s="134" t="str">
        <f>VLOOKUP(E24,'LISTADO ATM'!$A$2:$C$898,3,0)</f>
        <v>DISTRITO NACIONAL</v>
      </c>
      <c r="B24" s="129" t="s">
        <v>2655</v>
      </c>
      <c r="C24" s="136">
        <v>44333.492199074077</v>
      </c>
      <c r="D24" s="136" t="s">
        <v>2451</v>
      </c>
      <c r="E24" s="124">
        <v>29</v>
      </c>
      <c r="F24" s="148" t="str">
        <f>VLOOKUP(E24,VIP!$A$2:$O13172,2,0)</f>
        <v>DRBR029</v>
      </c>
      <c r="G24" s="134" t="str">
        <f>VLOOKUP(E24,'LISTADO ATM'!$A$2:$B$897,2,0)</f>
        <v xml:space="preserve">ATM AFP </v>
      </c>
      <c r="H24" s="134" t="str">
        <f>VLOOKUP(E24,VIP!$A$2:$O18048,7,FALSE)</f>
        <v>Si</v>
      </c>
      <c r="I24" s="134" t="str">
        <f>VLOOKUP(E24,VIP!$A$2:$O10013,8,FALSE)</f>
        <v>Si</v>
      </c>
      <c r="J24" s="134" t="str">
        <f>VLOOKUP(E24,VIP!$A$2:$O9963,8,FALSE)</f>
        <v>Si</v>
      </c>
      <c r="K24" s="134" t="str">
        <f>VLOOKUP(E24,VIP!$A$2:$O13537,6,0)</f>
        <v>NO</v>
      </c>
      <c r="L24" s="125" t="s">
        <v>2418</v>
      </c>
      <c r="M24" s="135" t="s">
        <v>2448</v>
      </c>
      <c r="N24" s="135" t="s">
        <v>2455</v>
      </c>
      <c r="O24" s="134" t="s">
        <v>2456</v>
      </c>
      <c r="P24" s="146"/>
      <c r="Q24" s="145" t="s">
        <v>2418</v>
      </c>
    </row>
    <row r="25" spans="1:17" ht="18" x14ac:dyDescent="0.25">
      <c r="A25" s="134" t="str">
        <f>VLOOKUP(E25,'LISTADO ATM'!$A$2:$C$898,3,0)</f>
        <v>NORTE</v>
      </c>
      <c r="B25" s="129" t="s">
        <v>2656</v>
      </c>
      <c r="C25" s="136">
        <v>44333.490717592591</v>
      </c>
      <c r="D25" s="136" t="s">
        <v>2574</v>
      </c>
      <c r="E25" s="124">
        <v>136</v>
      </c>
      <c r="F25" s="148" t="str">
        <f>VLOOKUP(E25,VIP!$A$2:$O13173,2,0)</f>
        <v>DRBR136</v>
      </c>
      <c r="G25" s="134" t="str">
        <f>VLOOKUP(E25,'LISTADO ATM'!$A$2:$B$897,2,0)</f>
        <v>ATM S/M Xtra (Santiago)</v>
      </c>
      <c r="H25" s="134" t="str">
        <f>VLOOKUP(E25,VIP!$A$2:$O18049,7,FALSE)</f>
        <v>Si</v>
      </c>
      <c r="I25" s="134" t="str">
        <f>VLOOKUP(E25,VIP!$A$2:$O10014,8,FALSE)</f>
        <v>Si</v>
      </c>
      <c r="J25" s="134" t="str">
        <f>VLOOKUP(E25,VIP!$A$2:$O9964,8,FALSE)</f>
        <v>Si</v>
      </c>
      <c r="K25" s="134" t="str">
        <f>VLOOKUP(E25,VIP!$A$2:$O13538,6,0)</f>
        <v>NO</v>
      </c>
      <c r="L25" s="125" t="s">
        <v>2418</v>
      </c>
      <c r="M25" s="135" t="s">
        <v>2448</v>
      </c>
      <c r="N25" s="135" t="s">
        <v>2455</v>
      </c>
      <c r="O25" s="134" t="s">
        <v>2575</v>
      </c>
      <c r="P25" s="146"/>
      <c r="Q25" s="145" t="s">
        <v>2418</v>
      </c>
    </row>
    <row r="26" spans="1:17" ht="18" x14ac:dyDescent="0.25">
      <c r="A26" s="134" t="str">
        <f>VLOOKUP(E26,'LISTADO ATM'!$A$2:$C$898,3,0)</f>
        <v>ESTE</v>
      </c>
      <c r="B26" s="129" t="s">
        <v>2657</v>
      </c>
      <c r="C26" s="136">
        <v>44333.488807870373</v>
      </c>
      <c r="D26" s="136" t="s">
        <v>2451</v>
      </c>
      <c r="E26" s="124">
        <v>27</v>
      </c>
      <c r="F26" s="148" t="str">
        <f>VLOOKUP(E26,VIP!$A$2:$O13174,2,0)</f>
        <v>DRBR240</v>
      </c>
      <c r="G26" s="134" t="str">
        <f>VLOOKUP(E26,'LISTADO ATM'!$A$2:$B$897,2,0)</f>
        <v>ATM Oficina El Seibo II</v>
      </c>
      <c r="H26" s="134" t="str">
        <f>VLOOKUP(E26,VIP!$A$2:$O18050,7,FALSE)</f>
        <v>Si</v>
      </c>
      <c r="I26" s="134" t="str">
        <f>VLOOKUP(E26,VIP!$A$2:$O10015,8,FALSE)</f>
        <v>Si</v>
      </c>
      <c r="J26" s="134" t="str">
        <f>VLOOKUP(E26,VIP!$A$2:$O9965,8,FALSE)</f>
        <v>Si</v>
      </c>
      <c r="K26" s="134" t="str">
        <f>VLOOKUP(E26,VIP!$A$2:$O13539,6,0)</f>
        <v>NO</v>
      </c>
      <c r="L26" s="125" t="s">
        <v>2444</v>
      </c>
      <c r="M26" s="135" t="s">
        <v>2448</v>
      </c>
      <c r="N26" s="135" t="s">
        <v>2455</v>
      </c>
      <c r="O26" s="134" t="s">
        <v>2456</v>
      </c>
      <c r="P26" s="146"/>
      <c r="Q26" s="145" t="s">
        <v>2444</v>
      </c>
    </row>
    <row r="27" spans="1:17" ht="18" x14ac:dyDescent="0.25">
      <c r="A27" s="134" t="str">
        <f>VLOOKUP(E27,'LISTADO ATM'!$A$2:$C$898,3,0)</f>
        <v>DISTRITO NACIONAL</v>
      </c>
      <c r="B27" s="129" t="s">
        <v>2658</v>
      </c>
      <c r="C27" s="136">
        <v>44333.481516203705</v>
      </c>
      <c r="D27" s="136" t="s">
        <v>2474</v>
      </c>
      <c r="E27" s="124">
        <v>883</v>
      </c>
      <c r="F27" s="148" t="str">
        <f>VLOOKUP(E27,VIP!$A$2:$O13175,2,0)</f>
        <v>DRBR883</v>
      </c>
      <c r="G27" s="134" t="str">
        <f>VLOOKUP(E27,'LISTADO ATM'!$A$2:$B$897,2,0)</f>
        <v xml:space="preserve">ATM Oficina Filadelfia Plaza </v>
      </c>
      <c r="H27" s="134" t="str">
        <f>VLOOKUP(E27,VIP!$A$2:$O18051,7,FALSE)</f>
        <v>Si</v>
      </c>
      <c r="I27" s="134" t="str">
        <f>VLOOKUP(E27,VIP!$A$2:$O10016,8,FALSE)</f>
        <v>Si</v>
      </c>
      <c r="J27" s="134" t="str">
        <f>VLOOKUP(E27,VIP!$A$2:$O9966,8,FALSE)</f>
        <v>Si</v>
      </c>
      <c r="K27" s="134" t="str">
        <f>VLOOKUP(E27,VIP!$A$2:$O13540,6,0)</f>
        <v>NO</v>
      </c>
      <c r="L27" s="125" t="s">
        <v>2418</v>
      </c>
      <c r="M27" s="135" t="s">
        <v>2448</v>
      </c>
      <c r="N27" s="135" t="s">
        <v>2455</v>
      </c>
      <c r="O27" s="134" t="s">
        <v>2620</v>
      </c>
      <c r="P27" s="146"/>
      <c r="Q27" s="145" t="s">
        <v>2418</v>
      </c>
    </row>
    <row r="28" spans="1:17" ht="18" x14ac:dyDescent="0.25">
      <c r="A28" s="134" t="str">
        <f>VLOOKUP(E28,'LISTADO ATM'!$A$2:$C$898,3,0)</f>
        <v>NORTE</v>
      </c>
      <c r="B28" s="129" t="s">
        <v>2621</v>
      </c>
      <c r="C28" s="136">
        <v>44333.454050925924</v>
      </c>
      <c r="D28" s="136" t="s">
        <v>2181</v>
      </c>
      <c r="E28" s="124">
        <v>502</v>
      </c>
      <c r="F28" s="148" t="str">
        <f>VLOOKUP(E28,VIP!$A$2:$O13153,2,0)</f>
        <v>DRBR502</v>
      </c>
      <c r="G28" s="134" t="str">
        <f>VLOOKUP(E28,'LISTADO ATM'!$A$2:$B$897,2,0)</f>
        <v xml:space="preserve">ATM Materno Infantil de (Santiago) </v>
      </c>
      <c r="H28" s="134" t="str">
        <f>VLOOKUP(E28,VIP!$A$2:$O18029,7,FALSE)</f>
        <v>Si</v>
      </c>
      <c r="I28" s="134" t="str">
        <f>VLOOKUP(E28,VIP!$A$2:$O9994,8,FALSE)</f>
        <v>Si</v>
      </c>
      <c r="J28" s="134" t="str">
        <f>VLOOKUP(E28,VIP!$A$2:$O9944,8,FALSE)</f>
        <v>Si</v>
      </c>
      <c r="K28" s="134" t="str">
        <f>VLOOKUP(E28,VIP!$A$2:$O13518,6,0)</f>
        <v>NO</v>
      </c>
      <c r="L28" s="125" t="s">
        <v>2219</v>
      </c>
      <c r="M28" s="135" t="s">
        <v>2448</v>
      </c>
      <c r="N28" s="135" t="s">
        <v>2455</v>
      </c>
      <c r="O28" s="134" t="s">
        <v>2635</v>
      </c>
      <c r="P28" s="146"/>
      <c r="Q28" s="145" t="s">
        <v>2219</v>
      </c>
    </row>
    <row r="29" spans="1:17" ht="18" x14ac:dyDescent="0.25">
      <c r="A29" s="134" t="str">
        <f>VLOOKUP(E29,'LISTADO ATM'!$A$2:$C$898,3,0)</f>
        <v>ESTE</v>
      </c>
      <c r="B29" s="129" t="s">
        <v>2622</v>
      </c>
      <c r="C29" s="136">
        <v>44333.453680555554</v>
      </c>
      <c r="D29" s="136" t="s">
        <v>2180</v>
      </c>
      <c r="E29" s="124">
        <v>366</v>
      </c>
      <c r="F29" s="148" t="str">
        <f>VLOOKUP(E29,VIP!$A$2:$O13154,2,0)</f>
        <v>DRBR366</v>
      </c>
      <c r="G29" s="134" t="str">
        <f>VLOOKUP(E29,'LISTADO ATM'!$A$2:$B$897,2,0)</f>
        <v>ATM Oficina Boulevard (Higuey) II</v>
      </c>
      <c r="H29" s="134" t="str">
        <f>VLOOKUP(E29,VIP!$A$2:$O18030,7,FALSE)</f>
        <v>N/A</v>
      </c>
      <c r="I29" s="134" t="str">
        <f>VLOOKUP(E29,VIP!$A$2:$O9995,8,FALSE)</f>
        <v>N/A</v>
      </c>
      <c r="J29" s="134" t="str">
        <f>VLOOKUP(E29,VIP!$A$2:$O9945,8,FALSE)</f>
        <v>N/A</v>
      </c>
      <c r="K29" s="134" t="str">
        <f>VLOOKUP(E29,VIP!$A$2:$O13519,6,0)</f>
        <v>N/A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46"/>
      <c r="Q29" s="145" t="s">
        <v>2219</v>
      </c>
    </row>
    <row r="30" spans="1:17" ht="18" x14ac:dyDescent="0.25">
      <c r="A30" s="134" t="str">
        <f>VLOOKUP(E30,'LISTADO ATM'!$A$2:$C$898,3,0)</f>
        <v>NORTE</v>
      </c>
      <c r="B30" s="129" t="s">
        <v>2623</v>
      </c>
      <c r="C30" s="136">
        <v>44333.430671296293</v>
      </c>
      <c r="D30" s="136" t="s">
        <v>2181</v>
      </c>
      <c r="E30" s="124">
        <v>752</v>
      </c>
      <c r="F30" s="149" t="str">
        <f>VLOOKUP(E30,VIP!$A$2:$O13159,2,0)</f>
        <v>DRBR280</v>
      </c>
      <c r="G30" s="134" t="str">
        <f>VLOOKUP(E30,'LISTADO ATM'!$A$2:$B$897,2,0)</f>
        <v xml:space="preserve">ATM UNP Las Carolinas (La Vega) </v>
      </c>
      <c r="H30" s="134" t="str">
        <f>VLOOKUP(E30,VIP!$A$2:$O18035,7,FALSE)</f>
        <v>Si</v>
      </c>
      <c r="I30" s="134" t="str">
        <f>VLOOKUP(E30,VIP!$A$2:$O10000,8,FALSE)</f>
        <v>Si</v>
      </c>
      <c r="J30" s="134" t="str">
        <f>VLOOKUP(E30,VIP!$A$2:$O9950,8,FALSE)</f>
        <v>Si</v>
      </c>
      <c r="K30" s="134" t="str">
        <f>VLOOKUP(E30,VIP!$A$2:$O13524,6,0)</f>
        <v>SI</v>
      </c>
      <c r="L30" s="125" t="s">
        <v>2421</v>
      </c>
      <c r="M30" s="135" t="s">
        <v>2448</v>
      </c>
      <c r="N30" s="135" t="s">
        <v>2455</v>
      </c>
      <c r="O30" s="134" t="s">
        <v>2635</v>
      </c>
      <c r="P30" s="146"/>
      <c r="Q30" s="145" t="s">
        <v>2421</v>
      </c>
    </row>
    <row r="31" spans="1:17" ht="18" x14ac:dyDescent="0.25">
      <c r="A31" s="134" t="str">
        <f>VLOOKUP(E31,'LISTADO ATM'!$A$2:$C$898,3,0)</f>
        <v>DISTRITO NACIONAL</v>
      </c>
      <c r="B31" s="129" t="s">
        <v>2624</v>
      </c>
      <c r="C31" s="136">
        <v>44333.424861111111</v>
      </c>
      <c r="D31" s="136" t="s">
        <v>2180</v>
      </c>
      <c r="E31" s="124">
        <v>232</v>
      </c>
      <c r="F31" s="149" t="str">
        <f>VLOOKUP(E31,VIP!$A$2:$O13162,2,0)</f>
        <v>DRBR232</v>
      </c>
      <c r="G31" s="134" t="str">
        <f>VLOOKUP(E31,'LISTADO ATM'!$A$2:$B$897,2,0)</f>
        <v xml:space="preserve">ATM S/M Nacional Charles de Gaulle </v>
      </c>
      <c r="H31" s="134" t="str">
        <f>VLOOKUP(E31,VIP!$A$2:$O18038,7,FALSE)</f>
        <v>Si</v>
      </c>
      <c r="I31" s="134" t="str">
        <f>VLOOKUP(E31,VIP!$A$2:$O10003,8,FALSE)</f>
        <v>Si</v>
      </c>
      <c r="J31" s="134" t="str">
        <f>VLOOKUP(E31,VIP!$A$2:$O9953,8,FALSE)</f>
        <v>Si</v>
      </c>
      <c r="K31" s="134" t="str">
        <f>VLOOKUP(E31,VIP!$A$2:$O13527,6,0)</f>
        <v>SI</v>
      </c>
      <c r="L31" s="125" t="s">
        <v>2219</v>
      </c>
      <c r="M31" s="135" t="s">
        <v>2448</v>
      </c>
      <c r="N31" s="135" t="s">
        <v>2455</v>
      </c>
      <c r="O31" s="134" t="s">
        <v>2457</v>
      </c>
      <c r="P31" s="146"/>
      <c r="Q31" s="145" t="s">
        <v>2219</v>
      </c>
    </row>
    <row r="32" spans="1:17" ht="18" x14ac:dyDescent="0.25">
      <c r="A32" s="134" t="str">
        <f>VLOOKUP(E32,'LISTADO ATM'!$A$2:$C$898,3,0)</f>
        <v>DISTRITO NACIONAL</v>
      </c>
      <c r="B32" s="129" t="s">
        <v>2625</v>
      </c>
      <c r="C32" s="136">
        <v>44333.424490740741</v>
      </c>
      <c r="D32" s="136" t="s">
        <v>2180</v>
      </c>
      <c r="E32" s="124">
        <v>225</v>
      </c>
      <c r="F32" s="149" t="str">
        <f>VLOOKUP(E32,VIP!$A$2:$O13163,2,0)</f>
        <v>DRBR225</v>
      </c>
      <c r="G32" s="134" t="str">
        <f>VLOOKUP(E32,'LISTADO ATM'!$A$2:$B$897,2,0)</f>
        <v xml:space="preserve">ATM S/M Nacional Arroyo Hondo </v>
      </c>
      <c r="H32" s="134" t="str">
        <f>VLOOKUP(E32,VIP!$A$2:$O18039,7,FALSE)</f>
        <v>Si</v>
      </c>
      <c r="I32" s="134" t="str">
        <f>VLOOKUP(E32,VIP!$A$2:$O10004,8,FALSE)</f>
        <v>Si</v>
      </c>
      <c r="J32" s="134" t="str">
        <f>VLOOKUP(E32,VIP!$A$2:$O9954,8,FALSE)</f>
        <v>Si</v>
      </c>
      <c r="K32" s="134" t="str">
        <f>VLOOKUP(E32,VIP!$A$2:$O13528,6,0)</f>
        <v>NO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46"/>
      <c r="Q32" s="145" t="s">
        <v>2219</v>
      </c>
    </row>
    <row r="33" spans="1:17" ht="18" x14ac:dyDescent="0.25">
      <c r="A33" s="134" t="str">
        <f>VLOOKUP(E33,'LISTADO ATM'!$A$2:$C$898,3,0)</f>
        <v>DISTRITO NACIONAL</v>
      </c>
      <c r="B33" s="129" t="s">
        <v>2626</v>
      </c>
      <c r="C33" s="136">
        <v>44333.423078703701</v>
      </c>
      <c r="D33" s="136" t="s">
        <v>2180</v>
      </c>
      <c r="E33" s="124">
        <v>473</v>
      </c>
      <c r="F33" s="149" t="str">
        <f>VLOOKUP(E33,VIP!$A$2:$O13165,2,0)</f>
        <v>DRBR473</v>
      </c>
      <c r="G33" s="134" t="str">
        <f>VLOOKUP(E33,'LISTADO ATM'!$A$2:$B$897,2,0)</f>
        <v xml:space="preserve">ATM Oficina Carrefour II </v>
      </c>
      <c r="H33" s="134" t="str">
        <f>VLOOKUP(E33,VIP!$A$2:$O18041,7,FALSE)</f>
        <v>Si</v>
      </c>
      <c r="I33" s="134" t="str">
        <f>VLOOKUP(E33,VIP!$A$2:$O10006,8,FALSE)</f>
        <v>Si</v>
      </c>
      <c r="J33" s="134" t="str">
        <f>VLOOKUP(E33,VIP!$A$2:$O9956,8,FALSE)</f>
        <v>Si</v>
      </c>
      <c r="K33" s="134" t="str">
        <f>VLOOKUP(E33,VIP!$A$2:$O13530,6,0)</f>
        <v>NO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46"/>
      <c r="Q33" s="145" t="s">
        <v>2219</v>
      </c>
    </row>
    <row r="34" spans="1:17" ht="18" x14ac:dyDescent="0.25">
      <c r="A34" s="134" t="str">
        <f>VLOOKUP(E34,'LISTADO ATM'!$A$2:$C$898,3,0)</f>
        <v>DISTRITO NACIONAL</v>
      </c>
      <c r="B34" s="129" t="s">
        <v>2627</v>
      </c>
      <c r="C34" s="136">
        <v>44333.422592592593</v>
      </c>
      <c r="D34" s="136" t="s">
        <v>2180</v>
      </c>
      <c r="E34" s="124">
        <v>237</v>
      </c>
      <c r="F34" s="149" t="str">
        <f>VLOOKUP(E34,VIP!$A$2:$O13166,2,0)</f>
        <v>DRBR237</v>
      </c>
      <c r="G34" s="134" t="str">
        <f>VLOOKUP(E34,'LISTADO ATM'!$A$2:$B$897,2,0)</f>
        <v xml:space="preserve">ATM UNP Plaza Vásquez </v>
      </c>
      <c r="H34" s="134" t="str">
        <f>VLOOKUP(E34,VIP!$A$2:$O18042,7,FALSE)</f>
        <v>Si</v>
      </c>
      <c r="I34" s="134" t="str">
        <f>VLOOKUP(E34,VIP!$A$2:$O10007,8,FALSE)</f>
        <v>Si</v>
      </c>
      <c r="J34" s="134" t="str">
        <f>VLOOKUP(E34,VIP!$A$2:$O9957,8,FALSE)</f>
        <v>Si</v>
      </c>
      <c r="K34" s="134" t="str">
        <f>VLOOKUP(E34,VIP!$A$2:$O13531,6,0)</f>
        <v>SI</v>
      </c>
      <c r="L34" s="125" t="s">
        <v>2219</v>
      </c>
      <c r="M34" s="135" t="s">
        <v>2448</v>
      </c>
      <c r="N34" s="135" t="s">
        <v>2455</v>
      </c>
      <c r="O34" s="134" t="s">
        <v>2457</v>
      </c>
      <c r="P34" s="146"/>
      <c r="Q34" s="145" t="s">
        <v>2219</v>
      </c>
    </row>
    <row r="35" spans="1:17" ht="18" x14ac:dyDescent="0.25">
      <c r="A35" s="134" t="str">
        <f>VLOOKUP(E35,'LISTADO ATM'!$A$2:$C$898,3,0)</f>
        <v>NORTE</v>
      </c>
      <c r="B35" s="129" t="s">
        <v>2628</v>
      </c>
      <c r="C35" s="136">
        <v>44333.417187500003</v>
      </c>
      <c r="D35" s="136" t="s">
        <v>2181</v>
      </c>
      <c r="E35" s="124">
        <v>105</v>
      </c>
      <c r="F35" s="149" t="str">
        <f>VLOOKUP(E35,VIP!$A$2:$O13167,2,0)</f>
        <v>DRBR105</v>
      </c>
      <c r="G35" s="134" t="str">
        <f>VLOOKUP(E35,'LISTADO ATM'!$A$2:$B$897,2,0)</f>
        <v xml:space="preserve">ATM Autobanco Estancia Nueva (Moca) </v>
      </c>
      <c r="H35" s="134" t="str">
        <f>VLOOKUP(E35,VIP!$A$2:$O18043,7,FALSE)</f>
        <v>Si</v>
      </c>
      <c r="I35" s="134" t="str">
        <f>VLOOKUP(E35,VIP!$A$2:$O10008,8,FALSE)</f>
        <v>Si</v>
      </c>
      <c r="J35" s="134" t="str">
        <f>VLOOKUP(E35,VIP!$A$2:$O9958,8,FALSE)</f>
        <v>Si</v>
      </c>
      <c r="K35" s="134" t="str">
        <f>VLOOKUP(E35,VIP!$A$2:$O13532,6,0)</f>
        <v>NO</v>
      </c>
      <c r="L35" s="125" t="s">
        <v>2219</v>
      </c>
      <c r="M35" s="135" t="s">
        <v>2448</v>
      </c>
      <c r="N35" s="135" t="s">
        <v>2455</v>
      </c>
      <c r="O35" s="134" t="s">
        <v>2635</v>
      </c>
      <c r="P35" s="146"/>
      <c r="Q35" s="145" t="s">
        <v>2219</v>
      </c>
    </row>
    <row r="36" spans="1:17" ht="18" x14ac:dyDescent="0.25">
      <c r="A36" s="134" t="str">
        <f>VLOOKUP(E36,'LISTADO ATM'!$A$2:$C$898,3,0)</f>
        <v>DISTRITO NACIONAL</v>
      </c>
      <c r="B36" s="129" t="s">
        <v>2629</v>
      </c>
      <c r="C36" s="136">
        <v>44333.416319444441</v>
      </c>
      <c r="D36" s="136" t="s">
        <v>2180</v>
      </c>
      <c r="E36" s="124">
        <v>904</v>
      </c>
      <c r="F36" s="149" t="str">
        <f>VLOOKUP(E36,VIP!$A$2:$O13168,2,0)</f>
        <v>DRBR24B</v>
      </c>
      <c r="G36" s="134" t="str">
        <f>VLOOKUP(E36,'LISTADO ATM'!$A$2:$B$897,2,0)</f>
        <v xml:space="preserve">ATM Oficina Multicentro La Sirena Churchill </v>
      </c>
      <c r="H36" s="134" t="str">
        <f>VLOOKUP(E36,VIP!$A$2:$O18044,7,FALSE)</f>
        <v>Si</v>
      </c>
      <c r="I36" s="134" t="str">
        <f>VLOOKUP(E36,VIP!$A$2:$O10009,8,FALSE)</f>
        <v>Si</v>
      </c>
      <c r="J36" s="134" t="str">
        <f>VLOOKUP(E36,VIP!$A$2:$O9959,8,FALSE)</f>
        <v>Si</v>
      </c>
      <c r="K36" s="134" t="str">
        <f>VLOOKUP(E36,VIP!$A$2:$O13533,6,0)</f>
        <v>SI</v>
      </c>
      <c r="L36" s="125" t="s">
        <v>2470</v>
      </c>
      <c r="M36" s="135" t="s">
        <v>2448</v>
      </c>
      <c r="N36" s="135" t="s">
        <v>2455</v>
      </c>
      <c r="O36" s="134" t="s">
        <v>2457</v>
      </c>
      <c r="P36" s="146"/>
      <c r="Q36" s="145" t="s">
        <v>2470</v>
      </c>
    </row>
    <row r="37" spans="1:17" ht="18" x14ac:dyDescent="0.25">
      <c r="A37" s="134" t="str">
        <f>VLOOKUP(E37,'LISTADO ATM'!$A$2:$C$898,3,0)</f>
        <v>DISTRITO NACIONAL</v>
      </c>
      <c r="B37" s="129" t="s">
        <v>2630</v>
      </c>
      <c r="C37" s="136">
        <v>44333.3675</v>
      </c>
      <c r="D37" s="136" t="s">
        <v>2451</v>
      </c>
      <c r="E37" s="124">
        <v>20</v>
      </c>
      <c r="F37" s="149" t="str">
        <f>VLOOKUP(E37,VIP!$A$2:$O13170,2,0)</f>
        <v>DRBR049</v>
      </c>
      <c r="G37" s="134" t="str">
        <f>VLOOKUP(E37,'LISTADO ATM'!$A$2:$B$897,2,0)</f>
        <v>ATM S/M Aprezio Las Palmas</v>
      </c>
      <c r="H37" s="134" t="str">
        <f>VLOOKUP(E37,VIP!$A$2:$O18046,7,FALSE)</f>
        <v>Si</v>
      </c>
      <c r="I37" s="134" t="str">
        <f>VLOOKUP(E37,VIP!$A$2:$O10011,8,FALSE)</f>
        <v>Si</v>
      </c>
      <c r="J37" s="134" t="str">
        <f>VLOOKUP(E37,VIP!$A$2:$O9961,8,FALSE)</f>
        <v>Si</v>
      </c>
      <c r="K37" s="134" t="str">
        <f>VLOOKUP(E37,VIP!$A$2:$O13535,6,0)</f>
        <v>NO</v>
      </c>
      <c r="L37" s="125" t="s">
        <v>2418</v>
      </c>
      <c r="M37" s="135" t="s">
        <v>2448</v>
      </c>
      <c r="N37" s="135" t="s">
        <v>2455</v>
      </c>
      <c r="O37" s="134" t="s">
        <v>2456</v>
      </c>
      <c r="P37" s="146"/>
      <c r="Q37" s="145" t="s">
        <v>2418</v>
      </c>
    </row>
    <row r="38" spans="1:17" ht="18" x14ac:dyDescent="0.25">
      <c r="A38" s="134" t="str">
        <f>VLOOKUP(E38,'LISTADO ATM'!$A$2:$C$898,3,0)</f>
        <v>NORTE</v>
      </c>
      <c r="B38" s="129" t="s">
        <v>2631</v>
      </c>
      <c r="C38" s="136">
        <v>44333.365555555552</v>
      </c>
      <c r="D38" s="136" t="s">
        <v>2474</v>
      </c>
      <c r="E38" s="124">
        <v>712</v>
      </c>
      <c r="F38" s="149" t="str">
        <f>VLOOKUP(E38,VIP!$A$2:$O13171,2,0)</f>
        <v>DRBR128</v>
      </c>
      <c r="G38" s="134" t="str">
        <f>VLOOKUP(E38,'LISTADO ATM'!$A$2:$B$897,2,0)</f>
        <v xml:space="preserve">ATM Oficina Imbert </v>
      </c>
      <c r="H38" s="134" t="str">
        <f>VLOOKUP(E38,VIP!$A$2:$O18047,7,FALSE)</f>
        <v>Si</v>
      </c>
      <c r="I38" s="134" t="str">
        <f>VLOOKUP(E38,VIP!$A$2:$O10012,8,FALSE)</f>
        <v>Si</v>
      </c>
      <c r="J38" s="134" t="str">
        <f>VLOOKUP(E38,VIP!$A$2:$O9962,8,FALSE)</f>
        <v>Si</v>
      </c>
      <c r="K38" s="134" t="str">
        <f>VLOOKUP(E38,VIP!$A$2:$O13536,6,0)</f>
        <v>SI</v>
      </c>
      <c r="L38" s="125" t="s">
        <v>2418</v>
      </c>
      <c r="M38" s="135" t="s">
        <v>2448</v>
      </c>
      <c r="N38" s="135" t="s">
        <v>2455</v>
      </c>
      <c r="O38" s="134" t="s">
        <v>2620</v>
      </c>
      <c r="P38" s="146"/>
      <c r="Q38" s="145" t="s">
        <v>2418</v>
      </c>
    </row>
    <row r="39" spans="1:17" ht="18" x14ac:dyDescent="0.25">
      <c r="A39" s="134" t="str">
        <f>VLOOKUP(E39,'LISTADO ATM'!$A$2:$C$898,3,0)</f>
        <v>NORTE</v>
      </c>
      <c r="B39" s="129" t="s">
        <v>2632</v>
      </c>
      <c r="C39" s="136">
        <v>44333.364027777781</v>
      </c>
      <c r="D39" s="136" t="s">
        <v>2181</v>
      </c>
      <c r="E39" s="124">
        <v>291</v>
      </c>
      <c r="F39" s="149" t="str">
        <f>VLOOKUP(E39,VIP!$A$2:$O13172,2,0)</f>
        <v>DRBR291</v>
      </c>
      <c r="G39" s="134" t="str">
        <f>VLOOKUP(E39,'LISTADO ATM'!$A$2:$B$897,2,0)</f>
        <v xml:space="preserve">ATM S/M Jumbo Las Colinas </v>
      </c>
      <c r="H39" s="134" t="str">
        <f>VLOOKUP(E39,VIP!$A$2:$O18048,7,FALSE)</f>
        <v>Si</v>
      </c>
      <c r="I39" s="134" t="str">
        <f>VLOOKUP(E39,VIP!$A$2:$O10013,8,FALSE)</f>
        <v>Si</v>
      </c>
      <c r="J39" s="134" t="str">
        <f>VLOOKUP(E39,VIP!$A$2:$O9963,8,FALSE)</f>
        <v>Si</v>
      </c>
      <c r="K39" s="134" t="str">
        <f>VLOOKUP(E39,VIP!$A$2:$O13537,6,0)</f>
        <v>NO</v>
      </c>
      <c r="L39" s="125" t="s">
        <v>2470</v>
      </c>
      <c r="M39" s="135" t="s">
        <v>2448</v>
      </c>
      <c r="N39" s="135" t="s">
        <v>2455</v>
      </c>
      <c r="O39" s="134" t="s">
        <v>2635</v>
      </c>
      <c r="P39" s="146"/>
      <c r="Q39" s="145" t="s">
        <v>2470</v>
      </c>
    </row>
    <row r="40" spans="1:17" ht="18" x14ac:dyDescent="0.25">
      <c r="A40" s="134" t="str">
        <f>VLOOKUP(E40,'LISTADO ATM'!$A$2:$C$898,3,0)</f>
        <v>NORTE</v>
      </c>
      <c r="B40" s="129" t="s">
        <v>2633</v>
      </c>
      <c r="C40" s="136">
        <v>44333.363379629627</v>
      </c>
      <c r="D40" s="136" t="s">
        <v>2181</v>
      </c>
      <c r="E40" s="124">
        <v>882</v>
      </c>
      <c r="F40" s="149" t="str">
        <f>VLOOKUP(E40,VIP!$A$2:$O13173,2,0)</f>
        <v>DRBR882</v>
      </c>
      <c r="G40" s="134" t="str">
        <f>VLOOKUP(E40,'LISTADO ATM'!$A$2:$B$897,2,0)</f>
        <v xml:space="preserve">ATM Oficina Moca II </v>
      </c>
      <c r="H40" s="134" t="str">
        <f>VLOOKUP(E40,VIP!$A$2:$O18049,7,FALSE)</f>
        <v>Si</v>
      </c>
      <c r="I40" s="134" t="str">
        <f>VLOOKUP(E40,VIP!$A$2:$O10014,8,FALSE)</f>
        <v>Si</v>
      </c>
      <c r="J40" s="134" t="str">
        <f>VLOOKUP(E40,VIP!$A$2:$O9964,8,FALSE)</f>
        <v>Si</v>
      </c>
      <c r="K40" s="134" t="str">
        <f>VLOOKUP(E40,VIP!$A$2:$O13538,6,0)</f>
        <v>SI</v>
      </c>
      <c r="L40" s="125" t="s">
        <v>2470</v>
      </c>
      <c r="M40" s="135" t="s">
        <v>2448</v>
      </c>
      <c r="N40" s="135" t="s">
        <v>2455</v>
      </c>
      <c r="O40" s="134" t="s">
        <v>2635</v>
      </c>
      <c r="P40" s="146"/>
      <c r="Q40" s="145" t="s">
        <v>2470</v>
      </c>
    </row>
    <row r="41" spans="1:17" ht="18" x14ac:dyDescent="0.25">
      <c r="A41" s="134" t="str">
        <f>VLOOKUP(E41,'LISTADO ATM'!$A$2:$C$898,3,0)</f>
        <v>DISTRITO NACIONAL</v>
      </c>
      <c r="B41" s="129" t="s">
        <v>2634</v>
      </c>
      <c r="C41" s="136">
        <v>44333.341307870367</v>
      </c>
      <c r="D41" s="136" t="s">
        <v>2180</v>
      </c>
      <c r="E41" s="124">
        <v>835</v>
      </c>
      <c r="F41" s="149" t="str">
        <f>VLOOKUP(E41,VIP!$A$2:$O13174,2,0)</f>
        <v>DRBR835</v>
      </c>
      <c r="G41" s="134" t="str">
        <f>VLOOKUP(E41,'LISTADO ATM'!$A$2:$B$897,2,0)</f>
        <v xml:space="preserve">ATM UNP Megacentro </v>
      </c>
      <c r="H41" s="134" t="str">
        <f>VLOOKUP(E41,VIP!$A$2:$O18050,7,FALSE)</f>
        <v>Si</v>
      </c>
      <c r="I41" s="134" t="str">
        <f>VLOOKUP(E41,VIP!$A$2:$O10015,8,FALSE)</f>
        <v>Si</v>
      </c>
      <c r="J41" s="134" t="str">
        <f>VLOOKUP(E41,VIP!$A$2:$O9965,8,FALSE)</f>
        <v>Si</v>
      </c>
      <c r="K41" s="134" t="str">
        <f>VLOOKUP(E41,VIP!$A$2:$O13539,6,0)</f>
        <v>SI</v>
      </c>
      <c r="L41" s="125" t="s">
        <v>2470</v>
      </c>
      <c r="M41" s="135" t="s">
        <v>2448</v>
      </c>
      <c r="N41" s="135" t="s">
        <v>2455</v>
      </c>
      <c r="O41" s="134" t="s">
        <v>2457</v>
      </c>
      <c r="P41" s="146"/>
      <c r="Q41" s="145" t="s">
        <v>2470</v>
      </c>
    </row>
    <row r="42" spans="1:17" ht="18" x14ac:dyDescent="0.25">
      <c r="A42" s="134" t="str">
        <f>VLOOKUP(E42,'LISTADO ATM'!$A$2:$C$898,3,0)</f>
        <v>ESTE</v>
      </c>
      <c r="B42" s="129" t="s">
        <v>2617</v>
      </c>
      <c r="C42" s="136">
        <v>44333.333229166667</v>
      </c>
      <c r="D42" s="136" t="s">
        <v>2180</v>
      </c>
      <c r="E42" s="124">
        <v>480</v>
      </c>
      <c r="F42" s="149" t="str">
        <f>VLOOKUP(E42,VIP!$A$2:$O13146,2,0)</f>
        <v>DRBR480</v>
      </c>
      <c r="G42" s="134" t="str">
        <f>VLOOKUP(E42,'LISTADO ATM'!$A$2:$B$897,2,0)</f>
        <v>ATM UNP Farmaconal Higuey</v>
      </c>
      <c r="H42" s="134" t="str">
        <f>VLOOKUP(E42,VIP!$A$2:$O18022,7,FALSE)</f>
        <v>N/A</v>
      </c>
      <c r="I42" s="134" t="str">
        <f>VLOOKUP(E42,VIP!$A$2:$O9987,8,FALSE)</f>
        <v>N/A</v>
      </c>
      <c r="J42" s="134" t="str">
        <f>VLOOKUP(E42,VIP!$A$2:$O9937,8,FALSE)</f>
        <v>N/A</v>
      </c>
      <c r="K42" s="134" t="str">
        <f>VLOOKUP(E42,VIP!$A$2:$O13511,6,0)</f>
        <v>N/A</v>
      </c>
      <c r="L42" s="125" t="s">
        <v>2219</v>
      </c>
      <c r="M42" s="135" t="s">
        <v>2448</v>
      </c>
      <c r="N42" s="135" t="s">
        <v>2455</v>
      </c>
      <c r="O42" s="134" t="s">
        <v>2457</v>
      </c>
      <c r="P42" s="146"/>
      <c r="Q42" s="145" t="s">
        <v>2219</v>
      </c>
    </row>
    <row r="43" spans="1:17" ht="18" x14ac:dyDescent="0.25">
      <c r="A43" s="134" t="str">
        <f>VLOOKUP(E43,'LISTADO ATM'!$A$2:$C$898,3,0)</f>
        <v>DISTRITO NACIONAL</v>
      </c>
      <c r="B43" s="129" t="s">
        <v>2618</v>
      </c>
      <c r="C43" s="136">
        <v>44333.33016203704</v>
      </c>
      <c r="D43" s="136" t="s">
        <v>2180</v>
      </c>
      <c r="E43" s="124">
        <v>685</v>
      </c>
      <c r="F43" s="149" t="str">
        <f>VLOOKUP(E43,VIP!$A$2:$O13148,2,0)</f>
        <v>DRBR685</v>
      </c>
      <c r="G43" s="134" t="str">
        <f>VLOOKUP(E43,'LISTADO ATM'!$A$2:$B$897,2,0)</f>
        <v>ATM Autoservicio UASD</v>
      </c>
      <c r="H43" s="134" t="str">
        <f>VLOOKUP(E43,VIP!$A$2:$O18024,7,FALSE)</f>
        <v>NO</v>
      </c>
      <c r="I43" s="134" t="str">
        <f>VLOOKUP(E43,VIP!$A$2:$O9989,8,FALSE)</f>
        <v>SI</v>
      </c>
      <c r="J43" s="134" t="str">
        <f>VLOOKUP(E43,VIP!$A$2:$O9939,8,FALSE)</f>
        <v>SI</v>
      </c>
      <c r="K43" s="134" t="str">
        <f>VLOOKUP(E43,VIP!$A$2:$O13513,6,0)</f>
        <v>NO</v>
      </c>
      <c r="L43" s="125" t="s">
        <v>2219</v>
      </c>
      <c r="M43" s="135" t="s">
        <v>2448</v>
      </c>
      <c r="N43" s="135" t="s">
        <v>2455</v>
      </c>
      <c r="O43" s="134" t="s">
        <v>2457</v>
      </c>
      <c r="P43" s="146"/>
      <c r="Q43" s="145" t="s">
        <v>2219</v>
      </c>
    </row>
    <row r="44" spans="1:17" ht="18" x14ac:dyDescent="0.25">
      <c r="A44" s="134" t="str">
        <f>VLOOKUP(E44,'LISTADO ATM'!$A$2:$C$898,3,0)</f>
        <v>SUR</v>
      </c>
      <c r="B44" s="129" t="s">
        <v>2619</v>
      </c>
      <c r="C44" s="136">
        <v>44333.187719907408</v>
      </c>
      <c r="D44" s="136" t="s">
        <v>2180</v>
      </c>
      <c r="E44" s="124">
        <v>890</v>
      </c>
      <c r="F44" s="149" t="str">
        <f>VLOOKUP(E44,VIP!$A$2:$O13151,2,0)</f>
        <v>DRBR890</v>
      </c>
      <c r="G44" s="134" t="str">
        <f>VLOOKUP(E44,'LISTADO ATM'!$A$2:$B$897,2,0)</f>
        <v xml:space="preserve">ATM Escuela Penitenciaria (San Cristóbal) </v>
      </c>
      <c r="H44" s="134" t="str">
        <f>VLOOKUP(E44,VIP!$A$2:$O18027,7,FALSE)</f>
        <v>Si</v>
      </c>
      <c r="I44" s="134" t="str">
        <f>VLOOKUP(E44,VIP!$A$2:$O9992,8,FALSE)</f>
        <v>Si</v>
      </c>
      <c r="J44" s="134" t="str">
        <f>VLOOKUP(E44,VIP!$A$2:$O9942,8,FALSE)</f>
        <v>Si</v>
      </c>
      <c r="K44" s="134" t="str">
        <f>VLOOKUP(E44,VIP!$A$2:$O13516,6,0)</f>
        <v>NO</v>
      </c>
      <c r="L44" s="125" t="s">
        <v>2245</v>
      </c>
      <c r="M44" s="135" t="s">
        <v>2448</v>
      </c>
      <c r="N44" s="135" t="s">
        <v>2565</v>
      </c>
      <c r="O44" s="134" t="s">
        <v>2457</v>
      </c>
      <c r="P44" s="146"/>
      <c r="Q44" s="145" t="s">
        <v>2245</v>
      </c>
    </row>
    <row r="45" spans="1:17" ht="18" x14ac:dyDescent="0.25">
      <c r="A45" s="134" t="str">
        <f>VLOOKUP(E45,'LISTADO ATM'!$A$2:$C$898,3,0)</f>
        <v>NORTE</v>
      </c>
      <c r="B45" s="129" t="s">
        <v>2608</v>
      </c>
      <c r="C45" s="136">
        <v>44333.051192129627</v>
      </c>
      <c r="D45" s="136" t="s">
        <v>2474</v>
      </c>
      <c r="E45" s="124">
        <v>411</v>
      </c>
      <c r="F45" s="149" t="str">
        <f>VLOOKUP(E45,VIP!$A$2:$O13144,2,0)</f>
        <v>DRBR411</v>
      </c>
      <c r="G45" s="134" t="str">
        <f>VLOOKUP(E45,'LISTADO ATM'!$A$2:$B$897,2,0)</f>
        <v xml:space="preserve">ATM UNP Piedra Blanca </v>
      </c>
      <c r="H45" s="134" t="str">
        <f>VLOOKUP(E45,VIP!$A$2:$O18020,7,FALSE)</f>
        <v>Si</v>
      </c>
      <c r="I45" s="134" t="str">
        <f>VLOOKUP(E45,VIP!$A$2:$O9985,8,FALSE)</f>
        <v>Si</v>
      </c>
      <c r="J45" s="134" t="str">
        <f>VLOOKUP(E45,VIP!$A$2:$O9935,8,FALSE)</f>
        <v>Si</v>
      </c>
      <c r="K45" s="134" t="str">
        <f>VLOOKUP(E45,VIP!$A$2:$O13509,6,0)</f>
        <v>NO</v>
      </c>
      <c r="L45" s="125" t="s">
        <v>2444</v>
      </c>
      <c r="M45" s="135" t="s">
        <v>2448</v>
      </c>
      <c r="N45" s="135" t="s">
        <v>2455</v>
      </c>
      <c r="O45" s="134" t="s">
        <v>2475</v>
      </c>
      <c r="P45" s="146"/>
      <c r="Q45" s="145" t="s">
        <v>2444</v>
      </c>
    </row>
    <row r="46" spans="1:17" ht="18" x14ac:dyDescent="0.25">
      <c r="A46" s="134" t="str">
        <f>VLOOKUP(E46,'LISTADO ATM'!$A$2:$C$898,3,0)</f>
        <v>ESTE</v>
      </c>
      <c r="B46" s="129" t="s">
        <v>2609</v>
      </c>
      <c r="C46" s="136">
        <v>44333.049988425926</v>
      </c>
      <c r="D46" s="136" t="s">
        <v>2451</v>
      </c>
      <c r="E46" s="124">
        <v>366</v>
      </c>
      <c r="F46" s="149" t="str">
        <f>VLOOKUP(E46,VIP!$A$2:$O13145,2,0)</f>
        <v>DRBR366</v>
      </c>
      <c r="G46" s="134" t="str">
        <f>VLOOKUP(E46,'LISTADO ATM'!$A$2:$B$897,2,0)</f>
        <v>ATM Oficina Boulevard (Higuey) II</v>
      </c>
      <c r="H46" s="134" t="str">
        <f>VLOOKUP(E46,VIP!$A$2:$O18021,7,FALSE)</f>
        <v>N/A</v>
      </c>
      <c r="I46" s="134" t="str">
        <f>VLOOKUP(E46,VIP!$A$2:$O9986,8,FALSE)</f>
        <v>N/A</v>
      </c>
      <c r="J46" s="134" t="str">
        <f>VLOOKUP(E46,VIP!$A$2:$O9936,8,FALSE)</f>
        <v>N/A</v>
      </c>
      <c r="K46" s="134" t="str">
        <f>VLOOKUP(E46,VIP!$A$2:$O13510,6,0)</f>
        <v>N/A</v>
      </c>
      <c r="L46" s="125" t="s">
        <v>2444</v>
      </c>
      <c r="M46" s="135" t="s">
        <v>2448</v>
      </c>
      <c r="N46" s="135" t="s">
        <v>2455</v>
      </c>
      <c r="O46" s="134" t="s">
        <v>2456</v>
      </c>
      <c r="P46" s="146"/>
      <c r="Q46" s="145" t="s">
        <v>2444</v>
      </c>
    </row>
    <row r="47" spans="1:17" ht="18" x14ac:dyDescent="0.25">
      <c r="A47" s="134" t="str">
        <f>VLOOKUP(E47,'LISTADO ATM'!$A$2:$C$898,3,0)</f>
        <v>SUR</v>
      </c>
      <c r="B47" s="129" t="s">
        <v>2610</v>
      </c>
      <c r="C47" s="136">
        <v>44333.04755787037</v>
      </c>
      <c r="D47" s="136" t="s">
        <v>2451</v>
      </c>
      <c r="E47" s="124">
        <v>995</v>
      </c>
      <c r="F47" s="149" t="str">
        <f>VLOOKUP(E47,VIP!$A$2:$O13146,2,0)</f>
        <v>DRBR545</v>
      </c>
      <c r="G47" s="134" t="str">
        <f>VLOOKUP(E47,'LISTADO ATM'!$A$2:$B$897,2,0)</f>
        <v xml:space="preserve">ATM Oficina San Cristobal III (Lobby) </v>
      </c>
      <c r="H47" s="134" t="str">
        <f>VLOOKUP(E47,VIP!$A$2:$O18022,7,FALSE)</f>
        <v>Si</v>
      </c>
      <c r="I47" s="134" t="str">
        <f>VLOOKUP(E47,VIP!$A$2:$O9987,8,FALSE)</f>
        <v>No</v>
      </c>
      <c r="J47" s="134" t="str">
        <f>VLOOKUP(E47,VIP!$A$2:$O9937,8,FALSE)</f>
        <v>No</v>
      </c>
      <c r="K47" s="134" t="str">
        <f>VLOOKUP(E47,VIP!$A$2:$O13511,6,0)</f>
        <v>NO</v>
      </c>
      <c r="L47" s="125" t="s">
        <v>2444</v>
      </c>
      <c r="M47" s="135" t="s">
        <v>2448</v>
      </c>
      <c r="N47" s="135" t="s">
        <v>2455</v>
      </c>
      <c r="O47" s="134" t="s">
        <v>2456</v>
      </c>
      <c r="P47" s="146"/>
      <c r="Q47" s="145" t="s">
        <v>2444</v>
      </c>
    </row>
    <row r="48" spans="1:17" ht="18" x14ac:dyDescent="0.25">
      <c r="A48" s="134" t="str">
        <f>VLOOKUP(E48,'LISTADO ATM'!$A$2:$C$898,3,0)</f>
        <v>DISTRITO NACIONAL</v>
      </c>
      <c r="B48" s="129" t="s">
        <v>2611</v>
      </c>
      <c r="C48" s="136">
        <v>44333.042986111112</v>
      </c>
      <c r="D48" s="136" t="s">
        <v>2474</v>
      </c>
      <c r="E48" s="124">
        <v>884</v>
      </c>
      <c r="F48" s="149" t="str">
        <f>VLOOKUP(E48,VIP!$A$2:$O13148,2,0)</f>
        <v>DRBR884</v>
      </c>
      <c r="G48" s="134" t="str">
        <f>VLOOKUP(E48,'LISTADO ATM'!$A$2:$B$897,2,0)</f>
        <v xml:space="preserve">ATM UNP Olé Sabana Perdida </v>
      </c>
      <c r="H48" s="134" t="str">
        <f>VLOOKUP(E48,VIP!$A$2:$O18024,7,FALSE)</f>
        <v>Si</v>
      </c>
      <c r="I48" s="134" t="str">
        <f>VLOOKUP(E48,VIP!$A$2:$O9989,8,FALSE)</f>
        <v>Si</v>
      </c>
      <c r="J48" s="134" t="str">
        <f>VLOOKUP(E48,VIP!$A$2:$O9939,8,FALSE)</f>
        <v>Si</v>
      </c>
      <c r="K48" s="134" t="str">
        <f>VLOOKUP(E48,VIP!$A$2:$O13513,6,0)</f>
        <v>NO</v>
      </c>
      <c r="L48" s="125" t="s">
        <v>2418</v>
      </c>
      <c r="M48" s="135" t="s">
        <v>2448</v>
      </c>
      <c r="N48" s="135" t="s">
        <v>2455</v>
      </c>
      <c r="O48" s="134" t="s">
        <v>2475</v>
      </c>
      <c r="P48" s="146"/>
      <c r="Q48" s="145" t="s">
        <v>2418</v>
      </c>
    </row>
    <row r="49" spans="1:17" ht="18" x14ac:dyDescent="0.25">
      <c r="A49" s="134" t="str">
        <f>VLOOKUP(E49,'LISTADO ATM'!$A$2:$C$898,3,0)</f>
        <v>DISTRITO NACIONAL</v>
      </c>
      <c r="B49" s="129" t="s">
        <v>2612</v>
      </c>
      <c r="C49" s="136">
        <v>44332.98096064815</v>
      </c>
      <c r="D49" s="136" t="s">
        <v>2474</v>
      </c>
      <c r="E49" s="124">
        <v>545</v>
      </c>
      <c r="F49" s="150" t="str">
        <f>VLOOKUP(E49,VIP!$A$2:$O13151,2,0)</f>
        <v>DRBR995</v>
      </c>
      <c r="G49" s="134" t="str">
        <f>VLOOKUP(E49,'LISTADO ATM'!$A$2:$B$897,2,0)</f>
        <v xml:space="preserve">ATM Oficina Isabel La Católica II  </v>
      </c>
      <c r="H49" s="134" t="str">
        <f>VLOOKUP(E49,VIP!$A$2:$O18027,7,FALSE)</f>
        <v>Si</v>
      </c>
      <c r="I49" s="134" t="str">
        <f>VLOOKUP(E49,VIP!$A$2:$O9992,8,FALSE)</f>
        <v>Si</v>
      </c>
      <c r="J49" s="134" t="str">
        <f>VLOOKUP(E49,VIP!$A$2:$O9942,8,FALSE)</f>
        <v>Si</v>
      </c>
      <c r="K49" s="134" t="str">
        <f>VLOOKUP(E49,VIP!$A$2:$O13516,6,0)</f>
        <v>NO</v>
      </c>
      <c r="L49" s="125" t="s">
        <v>2571</v>
      </c>
      <c r="M49" s="135" t="s">
        <v>2448</v>
      </c>
      <c r="N49" s="135" t="s">
        <v>2455</v>
      </c>
      <c r="O49" s="134" t="s">
        <v>2475</v>
      </c>
      <c r="P49" s="146"/>
      <c r="Q49" s="145" t="s">
        <v>2571</v>
      </c>
    </row>
    <row r="50" spans="1:17" ht="18" x14ac:dyDescent="0.25">
      <c r="A50" s="134" t="str">
        <f>VLOOKUP(E50,'LISTADO ATM'!$A$2:$C$898,3,0)</f>
        <v>NORTE</v>
      </c>
      <c r="B50" s="129" t="s">
        <v>2613</v>
      </c>
      <c r="C50" s="136">
        <v>44332.966261574074</v>
      </c>
      <c r="D50" s="136" t="s">
        <v>2474</v>
      </c>
      <c r="E50" s="124">
        <v>431</v>
      </c>
      <c r="F50" s="150" t="str">
        <f>VLOOKUP(E50,VIP!$A$2:$O13152,2,0)</f>
        <v>DRBR583</v>
      </c>
      <c r="G50" s="134" t="str">
        <f>VLOOKUP(E50,'LISTADO ATM'!$A$2:$B$897,2,0)</f>
        <v xml:space="preserve">ATM Autoservicio Sol (Santiago) </v>
      </c>
      <c r="H50" s="134" t="str">
        <f>VLOOKUP(E50,VIP!$A$2:$O18028,7,FALSE)</f>
        <v>Si</v>
      </c>
      <c r="I50" s="134" t="str">
        <f>VLOOKUP(E50,VIP!$A$2:$O9993,8,FALSE)</f>
        <v>Si</v>
      </c>
      <c r="J50" s="134" t="str">
        <f>VLOOKUP(E50,VIP!$A$2:$O9943,8,FALSE)</f>
        <v>Si</v>
      </c>
      <c r="K50" s="134" t="str">
        <f>VLOOKUP(E50,VIP!$A$2:$O13517,6,0)</f>
        <v>SI</v>
      </c>
      <c r="L50" s="125" t="s">
        <v>2576</v>
      </c>
      <c r="M50" s="135" t="s">
        <v>2448</v>
      </c>
      <c r="N50" s="135" t="s">
        <v>2455</v>
      </c>
      <c r="O50" s="134" t="s">
        <v>2475</v>
      </c>
      <c r="P50" s="146"/>
      <c r="Q50" s="145" t="s">
        <v>2576</v>
      </c>
    </row>
    <row r="51" spans="1:17" ht="18" x14ac:dyDescent="0.25">
      <c r="A51" s="134" t="str">
        <f>VLOOKUP(E51,'LISTADO ATM'!$A$2:$C$898,3,0)</f>
        <v>NORTE</v>
      </c>
      <c r="B51" s="129" t="s">
        <v>2614</v>
      </c>
      <c r="C51" s="136">
        <v>44332.960914351854</v>
      </c>
      <c r="D51" s="136" t="s">
        <v>2574</v>
      </c>
      <c r="E51" s="124">
        <v>654</v>
      </c>
      <c r="F51" s="150" t="str">
        <f>VLOOKUP(E51,VIP!$A$2:$O13153,2,0)</f>
        <v>DRBR654</v>
      </c>
      <c r="G51" s="134" t="str">
        <f>VLOOKUP(E51,'LISTADO ATM'!$A$2:$B$897,2,0)</f>
        <v>ATM Autoservicio S/M Jumbo Puerto Plata</v>
      </c>
      <c r="H51" s="134" t="str">
        <f>VLOOKUP(E51,VIP!$A$2:$O18029,7,FALSE)</f>
        <v>Si</v>
      </c>
      <c r="I51" s="134" t="str">
        <f>VLOOKUP(E51,VIP!$A$2:$O9994,8,FALSE)</f>
        <v>Si</v>
      </c>
      <c r="J51" s="134" t="str">
        <f>VLOOKUP(E51,VIP!$A$2:$O9944,8,FALSE)</f>
        <v>Si</v>
      </c>
      <c r="K51" s="134" t="str">
        <f>VLOOKUP(E51,VIP!$A$2:$O13518,6,0)</f>
        <v>NO</v>
      </c>
      <c r="L51" s="125" t="s">
        <v>2576</v>
      </c>
      <c r="M51" s="135" t="s">
        <v>2448</v>
      </c>
      <c r="N51" s="135" t="s">
        <v>2455</v>
      </c>
      <c r="O51" s="134" t="s">
        <v>2575</v>
      </c>
      <c r="P51" s="146"/>
      <c r="Q51" s="145" t="s">
        <v>2576</v>
      </c>
    </row>
    <row r="52" spans="1:17" ht="18" x14ac:dyDescent="0.25">
      <c r="A52" s="134" t="str">
        <f>VLOOKUP(E52,'LISTADO ATM'!$A$2:$C$898,3,0)</f>
        <v>DISTRITO NACIONAL</v>
      </c>
      <c r="B52" s="129" t="s">
        <v>2607</v>
      </c>
      <c r="C52" s="136">
        <v>44332.946134259262</v>
      </c>
      <c r="D52" s="136" t="s">
        <v>2180</v>
      </c>
      <c r="E52" s="124">
        <v>231</v>
      </c>
      <c r="F52" s="150" t="str">
        <f>VLOOKUP(E52,VIP!$A$2:$O13142,2,0)</f>
        <v>DRBR231</v>
      </c>
      <c r="G52" s="134" t="str">
        <f>VLOOKUP(E52,'LISTADO ATM'!$A$2:$B$897,2,0)</f>
        <v xml:space="preserve">ATM Oficina Zona Oriental </v>
      </c>
      <c r="H52" s="134" t="str">
        <f>VLOOKUP(E52,VIP!$A$2:$O18018,7,FALSE)</f>
        <v>Si</v>
      </c>
      <c r="I52" s="134" t="str">
        <f>VLOOKUP(E52,VIP!$A$2:$O9983,8,FALSE)</f>
        <v>Si</v>
      </c>
      <c r="J52" s="134" t="str">
        <f>VLOOKUP(E52,VIP!$A$2:$O9933,8,FALSE)</f>
        <v>Si</v>
      </c>
      <c r="K52" s="134" t="str">
        <f>VLOOKUP(E52,VIP!$A$2:$O13507,6,0)</f>
        <v>SI</v>
      </c>
      <c r="L52" s="125" t="s">
        <v>2470</v>
      </c>
      <c r="M52" s="135" t="s">
        <v>2448</v>
      </c>
      <c r="N52" s="135" t="s">
        <v>2455</v>
      </c>
      <c r="O52" s="134" t="s">
        <v>2457</v>
      </c>
      <c r="P52" s="146"/>
      <c r="Q52" s="145" t="s">
        <v>2470</v>
      </c>
    </row>
    <row r="53" spans="1:17" ht="18" x14ac:dyDescent="0.25">
      <c r="A53" s="134" t="str">
        <f>VLOOKUP(E53,'LISTADO ATM'!$A$2:$C$898,3,0)</f>
        <v>DISTRITO NACIONAL</v>
      </c>
      <c r="B53" s="129" t="s">
        <v>2606</v>
      </c>
      <c r="C53" s="136">
        <v>44332.927314814813</v>
      </c>
      <c r="D53" s="136" t="s">
        <v>2451</v>
      </c>
      <c r="E53" s="124">
        <v>325</v>
      </c>
      <c r="F53" s="151" t="str">
        <f>VLOOKUP(E53,VIP!$A$2:$O13140,2,0)</f>
        <v>DRBR325</v>
      </c>
      <c r="G53" s="134" t="str">
        <f>VLOOKUP(E53,'LISTADO ATM'!$A$2:$B$897,2,0)</f>
        <v>ATM Casa Edwin</v>
      </c>
      <c r="H53" s="134" t="str">
        <f>VLOOKUP(E53,VIP!$A$2:$O18016,7,FALSE)</f>
        <v>Si</v>
      </c>
      <c r="I53" s="134" t="str">
        <f>VLOOKUP(E53,VIP!$A$2:$O9981,8,FALSE)</f>
        <v>Si</v>
      </c>
      <c r="J53" s="134" t="str">
        <f>VLOOKUP(E53,VIP!$A$2:$O9931,8,FALSE)</f>
        <v>Si</v>
      </c>
      <c r="K53" s="134" t="str">
        <f>VLOOKUP(E53,VIP!$A$2:$O13505,6,0)</f>
        <v>NO</v>
      </c>
      <c r="L53" s="125" t="s">
        <v>2418</v>
      </c>
      <c r="M53" s="135" t="s">
        <v>2448</v>
      </c>
      <c r="N53" s="135" t="s">
        <v>2455</v>
      </c>
      <c r="O53" s="134" t="s">
        <v>2456</v>
      </c>
      <c r="P53" s="146"/>
      <c r="Q53" s="145" t="s">
        <v>2418</v>
      </c>
    </row>
    <row r="54" spans="1:17" ht="18" x14ac:dyDescent="0.25">
      <c r="A54" s="134" t="str">
        <f>VLOOKUP(E54,'LISTADO ATM'!$A$2:$C$898,3,0)</f>
        <v>NORTE</v>
      </c>
      <c r="B54" s="129" t="s">
        <v>2605</v>
      </c>
      <c r="C54" s="136">
        <v>44332.925451388888</v>
      </c>
      <c r="D54" s="136" t="s">
        <v>2574</v>
      </c>
      <c r="E54" s="124">
        <v>633</v>
      </c>
      <c r="F54" s="151" t="str">
        <f>VLOOKUP(E54,VIP!$A$2:$O13139,2,0)</f>
        <v>DRBR260</v>
      </c>
      <c r="G54" s="134" t="str">
        <f>VLOOKUP(E54,'LISTADO ATM'!$A$2:$B$897,2,0)</f>
        <v xml:space="preserve">ATM Autobanco Las Colinas </v>
      </c>
      <c r="H54" s="134" t="str">
        <f>VLOOKUP(E54,VIP!$A$2:$O18015,7,FALSE)</f>
        <v>Si</v>
      </c>
      <c r="I54" s="134" t="str">
        <f>VLOOKUP(E54,VIP!$A$2:$O9980,8,FALSE)</f>
        <v>Si</v>
      </c>
      <c r="J54" s="134" t="str">
        <f>VLOOKUP(E54,VIP!$A$2:$O9930,8,FALSE)</f>
        <v>Si</v>
      </c>
      <c r="K54" s="134" t="str">
        <f>VLOOKUP(E54,VIP!$A$2:$O13504,6,0)</f>
        <v>SI</v>
      </c>
      <c r="L54" s="125" t="s">
        <v>2418</v>
      </c>
      <c r="M54" s="135" t="s">
        <v>2448</v>
      </c>
      <c r="N54" s="135" t="s">
        <v>2455</v>
      </c>
      <c r="O54" s="134" t="s">
        <v>2575</v>
      </c>
      <c r="P54" s="146"/>
      <c r="Q54" s="145" t="s">
        <v>2418</v>
      </c>
    </row>
    <row r="55" spans="1:17" s="96" customFormat="1" ht="18" x14ac:dyDescent="0.25">
      <c r="A55" s="134" t="str">
        <f>VLOOKUP(E55,'LISTADO ATM'!$A$2:$C$898,3,0)</f>
        <v>NORTE</v>
      </c>
      <c r="B55" s="129" t="s">
        <v>2604</v>
      </c>
      <c r="C55" s="136">
        <v>44332.922129629631</v>
      </c>
      <c r="D55" s="136" t="s">
        <v>2574</v>
      </c>
      <c r="E55" s="124">
        <v>732</v>
      </c>
      <c r="F55" s="152" t="str">
        <f>VLOOKUP(E55,VIP!$A$2:$O13138,2,0)</f>
        <v>DRBR12H</v>
      </c>
      <c r="G55" s="134" t="str">
        <f>VLOOKUP(E55,'LISTADO ATM'!$A$2:$B$897,2,0)</f>
        <v xml:space="preserve">ATM Molino del Valle (Santiago) </v>
      </c>
      <c r="H55" s="134" t="str">
        <f>VLOOKUP(E55,VIP!$A$2:$O18014,7,FALSE)</f>
        <v>Si</v>
      </c>
      <c r="I55" s="134" t="str">
        <f>VLOOKUP(E55,VIP!$A$2:$O9979,8,FALSE)</f>
        <v>Si</v>
      </c>
      <c r="J55" s="134" t="str">
        <f>VLOOKUP(E55,VIP!$A$2:$O9929,8,FALSE)</f>
        <v>Si</v>
      </c>
      <c r="K55" s="134" t="str">
        <f>VLOOKUP(E55,VIP!$A$2:$O13503,6,0)</f>
        <v>NO</v>
      </c>
      <c r="L55" s="125" t="s">
        <v>2418</v>
      </c>
      <c r="M55" s="135" t="s">
        <v>2448</v>
      </c>
      <c r="N55" s="135" t="s">
        <v>2455</v>
      </c>
      <c r="O55" s="134" t="s">
        <v>2575</v>
      </c>
      <c r="P55" s="146"/>
      <c r="Q55" s="145" t="s">
        <v>2418</v>
      </c>
    </row>
    <row r="56" spans="1:17" s="96" customFormat="1" ht="18" x14ac:dyDescent="0.25">
      <c r="A56" s="134" t="str">
        <f>VLOOKUP(E56,'LISTADO ATM'!$A$2:$C$898,3,0)</f>
        <v>NORTE</v>
      </c>
      <c r="B56" s="129" t="s">
        <v>2603</v>
      </c>
      <c r="C56" s="136">
        <v>44332.914571759262</v>
      </c>
      <c r="D56" s="136" t="s">
        <v>2574</v>
      </c>
      <c r="E56" s="124">
        <v>728</v>
      </c>
      <c r="F56" s="152" t="str">
        <f>VLOOKUP(E56,VIP!$A$2:$O13135,2,0)</f>
        <v>DRBR051</v>
      </c>
      <c r="G56" s="134" t="str">
        <f>VLOOKUP(E56,'LISTADO ATM'!$A$2:$B$897,2,0)</f>
        <v xml:space="preserve">ATM UNP La Vega Oficina Regional Norcentral </v>
      </c>
      <c r="H56" s="134" t="str">
        <f>VLOOKUP(E56,VIP!$A$2:$O18011,7,FALSE)</f>
        <v>Si</v>
      </c>
      <c r="I56" s="134" t="str">
        <f>VLOOKUP(E56,VIP!$A$2:$O9976,8,FALSE)</f>
        <v>Si</v>
      </c>
      <c r="J56" s="134" t="str">
        <f>VLOOKUP(E56,VIP!$A$2:$O9926,8,FALSE)</f>
        <v>Si</v>
      </c>
      <c r="K56" s="134" t="str">
        <f>VLOOKUP(E56,VIP!$A$2:$O13500,6,0)</f>
        <v>SI</v>
      </c>
      <c r="L56" s="125" t="s">
        <v>2418</v>
      </c>
      <c r="M56" s="135" t="s">
        <v>2448</v>
      </c>
      <c r="N56" s="135" t="s">
        <v>2455</v>
      </c>
      <c r="O56" s="134" t="s">
        <v>2575</v>
      </c>
      <c r="P56" s="146"/>
      <c r="Q56" s="145" t="s">
        <v>2418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2602</v>
      </c>
      <c r="C57" s="136">
        <v>44332.907071759262</v>
      </c>
      <c r="D57" s="136" t="s">
        <v>2451</v>
      </c>
      <c r="E57" s="124">
        <v>967</v>
      </c>
      <c r="F57" s="152" t="str">
        <f>VLOOKUP(E57,VIP!$A$2:$O13133,2,0)</f>
        <v>DRBR967</v>
      </c>
      <c r="G57" s="134" t="str">
        <f>VLOOKUP(E57,'LISTADO ATM'!$A$2:$B$897,2,0)</f>
        <v xml:space="preserve">ATM UNP Hiper Olé Autopista Duarte </v>
      </c>
      <c r="H57" s="134" t="str">
        <f>VLOOKUP(E57,VIP!$A$2:$O18009,7,FALSE)</f>
        <v>Si</v>
      </c>
      <c r="I57" s="134" t="str">
        <f>VLOOKUP(E57,VIP!$A$2:$O9974,8,FALSE)</f>
        <v>Si</v>
      </c>
      <c r="J57" s="134" t="str">
        <f>VLOOKUP(E57,VIP!$A$2:$O9924,8,FALSE)</f>
        <v>Si</v>
      </c>
      <c r="K57" s="134" t="str">
        <f>VLOOKUP(E57,VIP!$A$2:$O13498,6,0)</f>
        <v>NO</v>
      </c>
      <c r="L57" s="125" t="s">
        <v>2418</v>
      </c>
      <c r="M57" s="135" t="s">
        <v>2448</v>
      </c>
      <c r="N57" s="135" t="s">
        <v>2455</v>
      </c>
      <c r="O57" s="134" t="s">
        <v>2456</v>
      </c>
      <c r="P57" s="146"/>
      <c r="Q57" s="145" t="s">
        <v>2418</v>
      </c>
    </row>
    <row r="58" spans="1:17" s="96" customFormat="1" ht="18" x14ac:dyDescent="0.25">
      <c r="A58" s="134" t="str">
        <f>VLOOKUP(E58,'LISTADO ATM'!$A$2:$C$898,3,0)</f>
        <v>DISTRITO NACIONAL</v>
      </c>
      <c r="B58" s="129" t="s">
        <v>2601</v>
      </c>
      <c r="C58" s="136">
        <v>44332.905405092592</v>
      </c>
      <c r="D58" s="136" t="s">
        <v>2451</v>
      </c>
      <c r="E58" s="124">
        <v>572</v>
      </c>
      <c r="F58" s="152" t="str">
        <f>VLOOKUP(E58,VIP!$A$2:$O13132,2,0)</f>
        <v>DRBR174</v>
      </c>
      <c r="G58" s="134" t="str">
        <f>VLOOKUP(E58,'LISTADO ATM'!$A$2:$B$897,2,0)</f>
        <v xml:space="preserve">ATM Olé Ovando </v>
      </c>
      <c r="H58" s="134" t="str">
        <f>VLOOKUP(E58,VIP!$A$2:$O18008,7,FALSE)</f>
        <v>Si</v>
      </c>
      <c r="I58" s="134" t="str">
        <f>VLOOKUP(E58,VIP!$A$2:$O9973,8,FALSE)</f>
        <v>Si</v>
      </c>
      <c r="J58" s="134" t="str">
        <f>VLOOKUP(E58,VIP!$A$2:$O9923,8,FALSE)</f>
        <v>Si</v>
      </c>
      <c r="K58" s="134" t="str">
        <f>VLOOKUP(E58,VIP!$A$2:$O13497,6,0)</f>
        <v>NO</v>
      </c>
      <c r="L58" s="125" t="s">
        <v>2444</v>
      </c>
      <c r="M58" s="135" t="s">
        <v>2448</v>
      </c>
      <c r="N58" s="135" t="s">
        <v>2455</v>
      </c>
      <c r="O58" s="134" t="s">
        <v>2456</v>
      </c>
      <c r="P58" s="146"/>
      <c r="Q58" s="145" t="s">
        <v>2444</v>
      </c>
    </row>
    <row r="59" spans="1:17" s="96" customFormat="1" ht="18" x14ac:dyDescent="0.25">
      <c r="A59" s="134" t="str">
        <f>VLOOKUP(E59,'LISTADO ATM'!$A$2:$C$898,3,0)</f>
        <v>SUR</v>
      </c>
      <c r="B59" s="129" t="s">
        <v>2600</v>
      </c>
      <c r="C59" s="136">
        <v>44332.893506944441</v>
      </c>
      <c r="D59" s="136" t="s">
        <v>2451</v>
      </c>
      <c r="E59" s="124">
        <v>592</v>
      </c>
      <c r="F59" s="152" t="str">
        <f>VLOOKUP(E59,VIP!$A$2:$O13130,2,0)</f>
        <v>DRBR081</v>
      </c>
      <c r="G59" s="134" t="str">
        <f>VLOOKUP(E59,'LISTADO ATM'!$A$2:$B$897,2,0)</f>
        <v xml:space="preserve">ATM Centro de Caja San Cristóbal I </v>
      </c>
      <c r="H59" s="134" t="str">
        <f>VLOOKUP(E59,VIP!$A$2:$O18006,7,FALSE)</f>
        <v>Si</v>
      </c>
      <c r="I59" s="134" t="str">
        <f>VLOOKUP(E59,VIP!$A$2:$O9971,8,FALSE)</f>
        <v>Si</v>
      </c>
      <c r="J59" s="134" t="str">
        <f>VLOOKUP(E59,VIP!$A$2:$O9921,8,FALSE)</f>
        <v>Si</v>
      </c>
      <c r="K59" s="134" t="str">
        <f>VLOOKUP(E59,VIP!$A$2:$O13495,6,0)</f>
        <v>SI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46"/>
      <c r="Q59" s="145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2599</v>
      </c>
      <c r="C60" s="136">
        <v>44332.858923611115</v>
      </c>
      <c r="D60" s="136" t="s">
        <v>2451</v>
      </c>
      <c r="E60" s="124">
        <v>958</v>
      </c>
      <c r="F60" s="152" t="str">
        <f>VLOOKUP(E60,VIP!$A$2:$O13129,2,0)</f>
        <v>DRBR958</v>
      </c>
      <c r="G60" s="134" t="str">
        <f>VLOOKUP(E60,'LISTADO ATM'!$A$2:$B$897,2,0)</f>
        <v xml:space="preserve">ATM Olé Aut. San Isidro </v>
      </c>
      <c r="H60" s="134" t="str">
        <f>VLOOKUP(E60,VIP!$A$2:$O18005,7,FALSE)</f>
        <v>Si</v>
      </c>
      <c r="I60" s="134" t="str">
        <f>VLOOKUP(E60,VIP!$A$2:$O9970,8,FALSE)</f>
        <v>Si</v>
      </c>
      <c r="J60" s="134" t="str">
        <f>VLOOKUP(E60,VIP!$A$2:$O9920,8,FALSE)</f>
        <v>Si</v>
      </c>
      <c r="K60" s="134" t="str">
        <f>VLOOKUP(E60,VIP!$A$2:$O13494,6,0)</f>
        <v>NO</v>
      </c>
      <c r="L60" s="125" t="s">
        <v>2418</v>
      </c>
      <c r="M60" s="135" t="s">
        <v>2448</v>
      </c>
      <c r="N60" s="135" t="s">
        <v>2455</v>
      </c>
      <c r="O60" s="134" t="s">
        <v>2456</v>
      </c>
      <c r="P60" s="146"/>
      <c r="Q60" s="14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2598</v>
      </c>
      <c r="C61" s="136">
        <v>44332.856400462966</v>
      </c>
      <c r="D61" s="136" t="s">
        <v>2451</v>
      </c>
      <c r="E61" s="124">
        <v>486</v>
      </c>
      <c r="F61" s="152" t="str">
        <f>VLOOKUP(E61,VIP!$A$2:$O13128,2,0)</f>
        <v>DRBR486</v>
      </c>
      <c r="G61" s="134" t="str">
        <f>VLOOKUP(E61,'LISTADO ATM'!$A$2:$B$897,2,0)</f>
        <v xml:space="preserve">ATM Olé La Caleta </v>
      </c>
      <c r="H61" s="134" t="str">
        <f>VLOOKUP(E61,VIP!$A$2:$O18004,7,FALSE)</f>
        <v>Si</v>
      </c>
      <c r="I61" s="134" t="str">
        <f>VLOOKUP(E61,VIP!$A$2:$O9969,8,FALSE)</f>
        <v>Si</v>
      </c>
      <c r="J61" s="134" t="str">
        <f>VLOOKUP(E61,VIP!$A$2:$O9919,8,FALSE)</f>
        <v>Si</v>
      </c>
      <c r="K61" s="134" t="str">
        <f>VLOOKUP(E61,VIP!$A$2:$O13493,6,0)</f>
        <v>NO</v>
      </c>
      <c r="L61" s="125" t="s">
        <v>2418</v>
      </c>
      <c r="M61" s="135" t="s">
        <v>2448</v>
      </c>
      <c r="N61" s="135" t="s">
        <v>2455</v>
      </c>
      <c r="O61" s="134" t="s">
        <v>2456</v>
      </c>
      <c r="P61" s="146"/>
      <c r="Q61" s="145" t="s">
        <v>2418</v>
      </c>
    </row>
    <row r="62" spans="1:17" s="96" customFormat="1" ht="18" x14ac:dyDescent="0.25">
      <c r="A62" s="134" t="str">
        <f>VLOOKUP(E62,'LISTADO ATM'!$A$2:$C$898,3,0)</f>
        <v>NORTE</v>
      </c>
      <c r="B62" s="129" t="s">
        <v>2597</v>
      </c>
      <c r="C62" s="136">
        <v>44332.816967592589</v>
      </c>
      <c r="D62" s="136" t="s">
        <v>2180</v>
      </c>
      <c r="E62" s="124">
        <v>731</v>
      </c>
      <c r="F62" s="152" t="str">
        <f>VLOOKUP(E62,VIP!$A$2:$O13126,2,0)</f>
        <v>DRBR311</v>
      </c>
      <c r="G62" s="134" t="str">
        <f>VLOOKUP(E62,'LISTADO ATM'!$A$2:$B$897,2,0)</f>
        <v xml:space="preserve">ATM UNP Villa González </v>
      </c>
      <c r="H62" s="134" t="str">
        <f>VLOOKUP(E62,VIP!$A$2:$O18002,7,FALSE)</f>
        <v>Si</v>
      </c>
      <c r="I62" s="134" t="str">
        <f>VLOOKUP(E62,VIP!$A$2:$O9967,8,FALSE)</f>
        <v>Si</v>
      </c>
      <c r="J62" s="134" t="str">
        <f>VLOOKUP(E62,VIP!$A$2:$O9917,8,FALSE)</f>
        <v>Si</v>
      </c>
      <c r="K62" s="134" t="str">
        <f>VLOOKUP(E62,VIP!$A$2:$O13491,6,0)</f>
        <v>NO</v>
      </c>
      <c r="L62" s="125" t="s">
        <v>2421</v>
      </c>
      <c r="M62" s="135" t="s">
        <v>2448</v>
      </c>
      <c r="N62" s="135" t="s">
        <v>2455</v>
      </c>
      <c r="O62" s="134" t="s">
        <v>2457</v>
      </c>
      <c r="P62" s="146"/>
      <c r="Q62" s="145" t="s">
        <v>2421</v>
      </c>
    </row>
    <row r="63" spans="1:17" s="96" customFormat="1" ht="18" x14ac:dyDescent="0.25">
      <c r="A63" s="134" t="str">
        <f>VLOOKUP(E63,'LISTADO ATM'!$A$2:$C$898,3,0)</f>
        <v>SUR</v>
      </c>
      <c r="B63" s="129" t="s">
        <v>2596</v>
      </c>
      <c r="C63" s="136">
        <v>44332.805520833332</v>
      </c>
      <c r="D63" s="136" t="s">
        <v>2180</v>
      </c>
      <c r="E63" s="124">
        <v>829</v>
      </c>
      <c r="F63" s="152" t="str">
        <f>VLOOKUP(E63,VIP!$A$2:$O13129,2,0)</f>
        <v>DRBR829</v>
      </c>
      <c r="G63" s="134" t="str">
        <f>VLOOKUP(E63,'LISTADO ATM'!$A$2:$B$897,2,0)</f>
        <v xml:space="preserve">ATM UNP Multicentro Sirena Baní </v>
      </c>
      <c r="H63" s="134" t="str">
        <f>VLOOKUP(E63,VIP!$A$2:$O18005,7,FALSE)</f>
        <v>Si</v>
      </c>
      <c r="I63" s="134" t="str">
        <f>VLOOKUP(E63,VIP!$A$2:$O9970,8,FALSE)</f>
        <v>Si</v>
      </c>
      <c r="J63" s="134" t="str">
        <f>VLOOKUP(E63,VIP!$A$2:$O9920,8,FALSE)</f>
        <v>Si</v>
      </c>
      <c r="K63" s="134" t="str">
        <f>VLOOKUP(E63,VIP!$A$2:$O13494,6,0)</f>
        <v>NO</v>
      </c>
      <c r="L63" s="125" t="s">
        <v>2219</v>
      </c>
      <c r="M63" s="135" t="s">
        <v>2448</v>
      </c>
      <c r="N63" s="135" t="s">
        <v>2455</v>
      </c>
      <c r="O63" s="134" t="s">
        <v>2457</v>
      </c>
      <c r="P63" s="146"/>
      <c r="Q63" s="145" t="s">
        <v>2219</v>
      </c>
    </row>
    <row r="64" spans="1:17" s="96" customFormat="1" ht="18" x14ac:dyDescent="0.25">
      <c r="A64" s="134" t="str">
        <f>VLOOKUP(E64,'LISTADO ATM'!$A$2:$C$898,3,0)</f>
        <v>DISTRITO NACIONAL</v>
      </c>
      <c r="B64" s="129" t="s">
        <v>2595</v>
      </c>
      <c r="C64" s="136">
        <v>44332.713738425926</v>
      </c>
      <c r="D64" s="136" t="s">
        <v>2451</v>
      </c>
      <c r="E64" s="124">
        <v>979</v>
      </c>
      <c r="F64" s="152" t="str">
        <f>VLOOKUP(E64,VIP!$A$2:$O13132,2,0)</f>
        <v>DRBR979</v>
      </c>
      <c r="G64" s="134" t="str">
        <f>VLOOKUP(E64,'LISTADO ATM'!$A$2:$B$897,2,0)</f>
        <v xml:space="preserve">ATM Oficina Luperón I </v>
      </c>
      <c r="H64" s="134" t="str">
        <f>VLOOKUP(E64,VIP!$A$2:$O18008,7,FALSE)</f>
        <v>Si</v>
      </c>
      <c r="I64" s="134" t="str">
        <f>VLOOKUP(E64,VIP!$A$2:$O9973,8,FALSE)</f>
        <v>Si</v>
      </c>
      <c r="J64" s="134" t="str">
        <f>VLOOKUP(E64,VIP!$A$2:$O9923,8,FALSE)</f>
        <v>Si</v>
      </c>
      <c r="K64" s="134" t="str">
        <f>VLOOKUP(E64,VIP!$A$2:$O13497,6,0)</f>
        <v>NO</v>
      </c>
      <c r="L64" s="125" t="s">
        <v>2418</v>
      </c>
      <c r="M64" s="135" t="s">
        <v>2448</v>
      </c>
      <c r="N64" s="135" t="s">
        <v>2455</v>
      </c>
      <c r="O64" s="134" t="s">
        <v>2456</v>
      </c>
      <c r="P64" s="146"/>
      <c r="Q64" s="145" t="s">
        <v>2418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2594</v>
      </c>
      <c r="C65" s="136">
        <v>44332.708599537036</v>
      </c>
      <c r="D65" s="136" t="s">
        <v>2474</v>
      </c>
      <c r="E65" s="124">
        <v>813</v>
      </c>
      <c r="F65" s="152" t="str">
        <f>VLOOKUP(E65,VIP!$A$2:$O13107,2,0)</f>
        <v>DRBR815</v>
      </c>
      <c r="G65" s="134" t="str">
        <f>VLOOKUP(E65,'LISTADO ATM'!$A$2:$B$897,2,0)</f>
        <v>ATM Occidental Mall</v>
      </c>
      <c r="H65" s="134" t="str">
        <f>VLOOKUP(E65,VIP!$A$2:$O17983,7,FALSE)</f>
        <v>Si</v>
      </c>
      <c r="I65" s="134" t="str">
        <f>VLOOKUP(E65,VIP!$A$2:$O9948,8,FALSE)</f>
        <v>Si</v>
      </c>
      <c r="J65" s="134" t="str">
        <f>VLOOKUP(E65,VIP!$A$2:$O9898,8,FALSE)</f>
        <v>Si</v>
      </c>
      <c r="K65" s="134" t="str">
        <f>VLOOKUP(E65,VIP!$A$2:$O13472,6,0)</f>
        <v>NO</v>
      </c>
      <c r="L65" s="125" t="s">
        <v>2418</v>
      </c>
      <c r="M65" s="135" t="s">
        <v>2448</v>
      </c>
      <c r="N65" s="135" t="s">
        <v>2455</v>
      </c>
      <c r="O65" s="134" t="s">
        <v>2475</v>
      </c>
      <c r="P65" s="146"/>
      <c r="Q65" s="145" t="s">
        <v>2418</v>
      </c>
    </row>
    <row r="66" spans="1:17" s="96" customFormat="1" ht="18" x14ac:dyDescent="0.25">
      <c r="A66" s="134" t="str">
        <f>VLOOKUP(E66,'LISTADO ATM'!$A$2:$C$898,3,0)</f>
        <v>SUR</v>
      </c>
      <c r="B66" s="129" t="s">
        <v>2593</v>
      </c>
      <c r="C66" s="136">
        <v>44332.687372685185</v>
      </c>
      <c r="D66" s="136" t="s">
        <v>2474</v>
      </c>
      <c r="E66" s="124">
        <v>881</v>
      </c>
      <c r="F66" s="152" t="str">
        <f>VLOOKUP(E66,VIP!$A$2:$O13115,2,0)</f>
        <v>DRBR881</v>
      </c>
      <c r="G66" s="134" t="str">
        <f>VLOOKUP(E66,'LISTADO ATM'!$A$2:$B$897,2,0)</f>
        <v xml:space="preserve">ATM UNP Yaguate (San Cristóbal) </v>
      </c>
      <c r="H66" s="134" t="str">
        <f>VLOOKUP(E66,VIP!$A$2:$O17991,7,FALSE)</f>
        <v>Si</v>
      </c>
      <c r="I66" s="134" t="str">
        <f>VLOOKUP(E66,VIP!$A$2:$O9956,8,FALSE)</f>
        <v>Si</v>
      </c>
      <c r="J66" s="134" t="str">
        <f>VLOOKUP(E66,VIP!$A$2:$O9906,8,FALSE)</f>
        <v>Si</v>
      </c>
      <c r="K66" s="134" t="str">
        <f>VLOOKUP(E66,VIP!$A$2:$O13480,6,0)</f>
        <v>NO</v>
      </c>
      <c r="L66" s="125" t="s">
        <v>2418</v>
      </c>
      <c r="M66" s="135" t="s">
        <v>2448</v>
      </c>
      <c r="N66" s="135" t="s">
        <v>2455</v>
      </c>
      <c r="O66" s="134" t="s">
        <v>2475</v>
      </c>
      <c r="P66" s="146"/>
      <c r="Q66" s="14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 t="s">
        <v>2592</v>
      </c>
      <c r="C67" s="136">
        <v>44332.654999999999</v>
      </c>
      <c r="D67" s="136" t="s">
        <v>2451</v>
      </c>
      <c r="E67" s="124">
        <v>655</v>
      </c>
      <c r="F67" s="152" t="str">
        <f>VLOOKUP(E67,VIP!$A$2:$O13116,2,0)</f>
        <v>DRBR655</v>
      </c>
      <c r="G67" s="134" t="str">
        <f>VLOOKUP(E67,'LISTADO ATM'!$A$2:$B$897,2,0)</f>
        <v>ATM Farmacia Sandra</v>
      </c>
      <c r="H67" s="134" t="str">
        <f>VLOOKUP(E67,VIP!$A$2:$O17992,7,FALSE)</f>
        <v>Si</v>
      </c>
      <c r="I67" s="134" t="str">
        <f>VLOOKUP(E67,VIP!$A$2:$O9957,8,FALSE)</f>
        <v>Si</v>
      </c>
      <c r="J67" s="134" t="str">
        <f>VLOOKUP(E67,VIP!$A$2:$O9907,8,FALSE)</f>
        <v>Si</v>
      </c>
      <c r="K67" s="134" t="str">
        <f>VLOOKUP(E67,VIP!$A$2:$O13481,6,0)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46"/>
      <c r="Q67" s="145" t="s">
        <v>2418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2591</v>
      </c>
      <c r="C68" s="136">
        <v>44332.653437499997</v>
      </c>
      <c r="D68" s="136" t="s">
        <v>2474</v>
      </c>
      <c r="E68" s="124">
        <v>56</v>
      </c>
      <c r="F68" s="152" t="str">
        <f>VLOOKUP(E68,VIP!$A$2:$O13117,2,0)</f>
        <v>DRBR725</v>
      </c>
      <c r="G68" s="134" t="str">
        <f>VLOOKUP(E68,'LISTADO ATM'!$A$2:$B$897,2,0)</f>
        <v xml:space="preserve">ATM Oficina Villa Mella II </v>
      </c>
      <c r="H68" s="134" t="str">
        <f>VLOOKUP(E68,VIP!$A$2:$O17993,7,FALSE)</f>
        <v>Si</v>
      </c>
      <c r="I68" s="134" t="str">
        <f>VLOOKUP(E68,VIP!$A$2:$O9958,8,FALSE)</f>
        <v>Si</v>
      </c>
      <c r="J68" s="134" t="str">
        <f>VLOOKUP(E68,VIP!$A$2:$O9908,8,FALSE)</f>
        <v>Si</v>
      </c>
      <c r="K68" s="134" t="str">
        <f>VLOOKUP(E68,VIP!$A$2:$O13482,6,0)</f>
        <v>NO</v>
      </c>
      <c r="L68" s="125" t="s">
        <v>2579</v>
      </c>
      <c r="M68" s="135" t="s">
        <v>2448</v>
      </c>
      <c r="N68" s="135" t="s">
        <v>2455</v>
      </c>
      <c r="O68" s="134" t="s">
        <v>2475</v>
      </c>
      <c r="P68" s="146"/>
      <c r="Q68" s="145" t="s">
        <v>2590</v>
      </c>
    </row>
    <row r="69" spans="1:17" ht="18" x14ac:dyDescent="0.25">
      <c r="A69" s="134" t="str">
        <f>VLOOKUP(E69,'LISTADO ATM'!$A$2:$C$898,3,0)</f>
        <v>NORTE</v>
      </c>
      <c r="B69" s="129" t="s">
        <v>2582</v>
      </c>
      <c r="C69" s="136">
        <v>44332.621215277781</v>
      </c>
      <c r="D69" s="136" t="s">
        <v>2574</v>
      </c>
      <c r="E69" s="124">
        <v>291</v>
      </c>
      <c r="F69" s="153" t="str">
        <f>VLOOKUP(E69,VIP!$A$2:$O13083,2,0)</f>
        <v>DRBR291</v>
      </c>
      <c r="G69" s="134" t="str">
        <f>VLOOKUP(E69,'LISTADO ATM'!$A$2:$B$897,2,0)</f>
        <v xml:space="preserve">ATM S/M Jumbo Las Colinas </v>
      </c>
      <c r="H69" s="134" t="str">
        <f>VLOOKUP(E69,VIP!$A$2:$O17959,7,FALSE)</f>
        <v>Si</v>
      </c>
      <c r="I69" s="134" t="str">
        <f>VLOOKUP(E69,VIP!$A$2:$O9924,8,FALSE)</f>
        <v>Si</v>
      </c>
      <c r="J69" s="134" t="str">
        <f>VLOOKUP(E69,VIP!$A$2:$O9874,8,FALSE)</f>
        <v>Si</v>
      </c>
      <c r="K69" s="134" t="str">
        <f>VLOOKUP(E69,VIP!$A$2:$O13448,6,0)</f>
        <v>NO</v>
      </c>
      <c r="L69" s="125" t="s">
        <v>2576</v>
      </c>
      <c r="M69" s="135" t="s">
        <v>2448</v>
      </c>
      <c r="N69" s="135" t="s">
        <v>2455</v>
      </c>
      <c r="O69" s="134" t="s">
        <v>2575</v>
      </c>
      <c r="P69" s="146"/>
      <c r="Q69" s="145" t="s">
        <v>2589</v>
      </c>
    </row>
    <row r="70" spans="1:17" ht="18" x14ac:dyDescent="0.25">
      <c r="A70" s="134" t="str">
        <f>VLOOKUP(E70,'LISTADO ATM'!$A$2:$C$898,3,0)</f>
        <v>NORTE</v>
      </c>
      <c r="B70" s="129" t="s">
        <v>2583</v>
      </c>
      <c r="C70" s="136">
        <v>44332.617002314815</v>
      </c>
      <c r="D70" s="136" t="s">
        <v>2574</v>
      </c>
      <c r="E70" s="124">
        <v>88</v>
      </c>
      <c r="F70" s="153" t="str">
        <f>VLOOKUP(E70,VIP!$A$2:$O13088,2,0)</f>
        <v>DRBR088</v>
      </c>
      <c r="G70" s="134" t="str">
        <f>VLOOKUP(E70,'LISTADO ATM'!$A$2:$B$897,2,0)</f>
        <v xml:space="preserve">ATM S/M La Fuente (Santiago) </v>
      </c>
      <c r="H70" s="134" t="str">
        <f>VLOOKUP(E70,VIP!$A$2:$O17964,7,FALSE)</f>
        <v>Si</v>
      </c>
      <c r="I70" s="134" t="str">
        <f>VLOOKUP(E70,VIP!$A$2:$O9929,8,FALSE)</f>
        <v>Si</v>
      </c>
      <c r="J70" s="134" t="str">
        <f>VLOOKUP(E70,VIP!$A$2:$O9879,8,FALSE)</f>
        <v>Si</v>
      </c>
      <c r="K70" s="134" t="str">
        <f>VLOOKUP(E70,VIP!$A$2:$O13453,6,0)</f>
        <v>NO</v>
      </c>
      <c r="L70" s="125" t="s">
        <v>2418</v>
      </c>
      <c r="M70" s="135" t="s">
        <v>2448</v>
      </c>
      <c r="N70" s="135" t="s">
        <v>2455</v>
      </c>
      <c r="O70" s="134" t="s">
        <v>2575</v>
      </c>
      <c r="P70" s="146"/>
      <c r="Q70" s="145" t="s">
        <v>2418</v>
      </c>
    </row>
    <row r="71" spans="1:17" ht="18" x14ac:dyDescent="0.25">
      <c r="A71" s="134" t="str">
        <f>VLOOKUP(E71,'LISTADO ATM'!$A$2:$C$898,3,0)</f>
        <v>DISTRITO NACIONAL</v>
      </c>
      <c r="B71" s="129" t="s">
        <v>2584</v>
      </c>
      <c r="C71" s="136">
        <v>44332.614502314813</v>
      </c>
      <c r="D71" s="136" t="s">
        <v>2451</v>
      </c>
      <c r="E71" s="124">
        <v>577</v>
      </c>
      <c r="F71" s="153" t="str">
        <f>VLOOKUP(E71,VIP!$A$2:$O13090,2,0)</f>
        <v>DRBR173</v>
      </c>
      <c r="G71" s="134" t="str">
        <f>VLOOKUP(E71,'LISTADO ATM'!$A$2:$B$897,2,0)</f>
        <v xml:space="preserve">ATM Olé Ave. Duarte </v>
      </c>
      <c r="H71" s="134" t="str">
        <f>VLOOKUP(E71,VIP!$A$2:$O17966,7,FALSE)</f>
        <v>Si</v>
      </c>
      <c r="I71" s="134" t="str">
        <f>VLOOKUP(E71,VIP!$A$2:$O9931,8,FALSE)</f>
        <v>Si</v>
      </c>
      <c r="J71" s="134" t="str">
        <f>VLOOKUP(E71,VIP!$A$2:$O9881,8,FALSE)</f>
        <v>Si</v>
      </c>
      <c r="K71" s="134" t="str">
        <f>VLOOKUP(E71,VIP!$A$2:$O13455,6,0)</f>
        <v>SI</v>
      </c>
      <c r="L71" s="125" t="s">
        <v>2579</v>
      </c>
      <c r="M71" s="135" t="s">
        <v>2448</v>
      </c>
      <c r="N71" s="135" t="s">
        <v>2455</v>
      </c>
      <c r="O71" s="134" t="s">
        <v>2456</v>
      </c>
      <c r="P71" s="146"/>
      <c r="Q71" s="145" t="s">
        <v>2590</v>
      </c>
    </row>
    <row r="72" spans="1:17" ht="18" x14ac:dyDescent="0.25">
      <c r="A72" s="134" t="str">
        <f>VLOOKUP(E72,'LISTADO ATM'!$A$2:$C$898,3,0)</f>
        <v>SUR</v>
      </c>
      <c r="B72" s="129" t="s">
        <v>2585</v>
      </c>
      <c r="C72" s="136">
        <v>44332.612442129626</v>
      </c>
      <c r="D72" s="136" t="s">
        <v>2180</v>
      </c>
      <c r="E72" s="124">
        <v>297</v>
      </c>
      <c r="F72" s="153" t="str">
        <f>VLOOKUP(E72,VIP!$A$2:$O13091,2,0)</f>
        <v>DRBR297</v>
      </c>
      <c r="G72" s="134" t="str">
        <f>VLOOKUP(E72,'LISTADO ATM'!$A$2:$B$897,2,0)</f>
        <v xml:space="preserve">ATM S/M Cadena Ocoa </v>
      </c>
      <c r="H72" s="134" t="str">
        <f>VLOOKUP(E72,VIP!$A$2:$O17967,7,FALSE)</f>
        <v>Si</v>
      </c>
      <c r="I72" s="134" t="str">
        <f>VLOOKUP(E72,VIP!$A$2:$O9932,8,FALSE)</f>
        <v>Si</v>
      </c>
      <c r="J72" s="134" t="str">
        <f>VLOOKUP(E72,VIP!$A$2:$O9882,8,FALSE)</f>
        <v>Si</v>
      </c>
      <c r="K72" s="134" t="str">
        <f>VLOOKUP(E72,VIP!$A$2:$O13456,6,0)</f>
        <v>NO</v>
      </c>
      <c r="L72" s="125" t="s">
        <v>2219</v>
      </c>
      <c r="M72" s="135" t="s">
        <v>2448</v>
      </c>
      <c r="N72" s="135" t="s">
        <v>2455</v>
      </c>
      <c r="O72" s="134" t="s">
        <v>2457</v>
      </c>
      <c r="P72" s="146"/>
      <c r="Q72" s="145" t="s">
        <v>2219</v>
      </c>
    </row>
    <row r="73" spans="1:17" ht="18" x14ac:dyDescent="0.25">
      <c r="A73" s="134" t="str">
        <f>VLOOKUP(E73,'LISTADO ATM'!$A$2:$C$898,3,0)</f>
        <v>ESTE</v>
      </c>
      <c r="B73" s="129" t="s">
        <v>2586</v>
      </c>
      <c r="C73" s="136">
        <v>44332.611354166664</v>
      </c>
      <c r="D73" s="136" t="s">
        <v>2474</v>
      </c>
      <c r="E73" s="124">
        <v>912</v>
      </c>
      <c r="F73" s="153" t="str">
        <f>VLOOKUP(E73,VIP!$A$2:$O13092,2,0)</f>
        <v>DRBR973</v>
      </c>
      <c r="G73" s="134" t="str">
        <f>VLOOKUP(E73,'LISTADO ATM'!$A$2:$B$897,2,0)</f>
        <v xml:space="preserve">ATM Oficina San Pedro II </v>
      </c>
      <c r="H73" s="134" t="str">
        <f>VLOOKUP(E73,VIP!$A$2:$O17968,7,FALSE)</f>
        <v>Si</v>
      </c>
      <c r="I73" s="134" t="str">
        <f>VLOOKUP(E73,VIP!$A$2:$O9933,8,FALSE)</f>
        <v>Si</v>
      </c>
      <c r="J73" s="134" t="str">
        <f>VLOOKUP(E73,VIP!$A$2:$O9883,8,FALSE)</f>
        <v>Si</v>
      </c>
      <c r="K73" s="134" t="str">
        <f>VLOOKUP(E73,VIP!$A$2:$O13457,6,0)</f>
        <v>SI</v>
      </c>
      <c r="L73" s="125" t="s">
        <v>2571</v>
      </c>
      <c r="M73" s="135" t="s">
        <v>2448</v>
      </c>
      <c r="N73" s="135" t="s">
        <v>2455</v>
      </c>
      <c r="O73" s="134" t="s">
        <v>2475</v>
      </c>
      <c r="P73" s="146"/>
      <c r="Q73" s="145" t="s">
        <v>2571</v>
      </c>
    </row>
    <row r="74" spans="1:17" ht="18" x14ac:dyDescent="0.25">
      <c r="A74" s="134" t="str">
        <f>VLOOKUP(E74,'LISTADO ATM'!$A$2:$C$898,3,0)</f>
        <v>DISTRITO NACIONAL</v>
      </c>
      <c r="B74" s="129" t="s">
        <v>2587</v>
      </c>
      <c r="C74" s="136">
        <v>44332.602708333332</v>
      </c>
      <c r="D74" s="136" t="s">
        <v>2180</v>
      </c>
      <c r="E74" s="124">
        <v>264</v>
      </c>
      <c r="F74" s="153" t="str">
        <f>VLOOKUP(E74,VIP!$A$2:$O13096,2,0)</f>
        <v>DRBR264</v>
      </c>
      <c r="G74" s="134" t="str">
        <f>VLOOKUP(E74,'LISTADO ATM'!$A$2:$B$897,2,0)</f>
        <v xml:space="preserve">ATM S/M Nacional Independencia </v>
      </c>
      <c r="H74" s="134" t="str">
        <f>VLOOKUP(E74,VIP!$A$2:$O17972,7,FALSE)</f>
        <v>Si</v>
      </c>
      <c r="I74" s="134" t="str">
        <f>VLOOKUP(E74,VIP!$A$2:$O9937,8,FALSE)</f>
        <v>Si</v>
      </c>
      <c r="J74" s="134" t="str">
        <f>VLOOKUP(E74,VIP!$A$2:$O9887,8,FALSE)</f>
        <v>Si</v>
      </c>
      <c r="K74" s="134" t="str">
        <f>VLOOKUP(E74,VIP!$A$2:$O13461,6,0)</f>
        <v>SI</v>
      </c>
      <c r="L74" s="125" t="s">
        <v>2470</v>
      </c>
      <c r="M74" s="135" t="s">
        <v>2448</v>
      </c>
      <c r="N74" s="135" t="s">
        <v>2455</v>
      </c>
      <c r="O74" s="134" t="s">
        <v>2457</v>
      </c>
      <c r="P74" s="146"/>
      <c r="Q74" s="145" t="s">
        <v>2470</v>
      </c>
    </row>
    <row r="75" spans="1:17" ht="18" x14ac:dyDescent="0.25">
      <c r="A75" s="134" t="str">
        <f>VLOOKUP(E75,'LISTADO ATM'!$A$2:$C$898,3,0)</f>
        <v>NORTE</v>
      </c>
      <c r="B75" s="129" t="s">
        <v>2588</v>
      </c>
      <c r="C75" s="136">
        <v>44332.599247685182</v>
      </c>
      <c r="D75" s="136" t="s">
        <v>2181</v>
      </c>
      <c r="E75" s="124">
        <v>94</v>
      </c>
      <c r="F75" s="153" t="str">
        <f>VLOOKUP(E75,VIP!$A$2:$O13097,2,0)</f>
        <v>DRBR094</v>
      </c>
      <c r="G75" s="134" t="str">
        <f>VLOOKUP(E75,'LISTADO ATM'!$A$2:$B$897,2,0)</f>
        <v xml:space="preserve">ATM Centro de Caja Porvenir (San Francisco) </v>
      </c>
      <c r="H75" s="134" t="str">
        <f>VLOOKUP(E75,VIP!$A$2:$O17973,7,FALSE)</f>
        <v>Si</v>
      </c>
      <c r="I75" s="134" t="str">
        <f>VLOOKUP(E75,VIP!$A$2:$O9938,8,FALSE)</f>
        <v>Si</v>
      </c>
      <c r="J75" s="134" t="str">
        <f>VLOOKUP(E75,VIP!$A$2:$O9888,8,FALSE)</f>
        <v>Si</v>
      </c>
      <c r="K75" s="134" t="str">
        <f>VLOOKUP(E75,VIP!$A$2:$O13462,6,0)</f>
        <v>NO</v>
      </c>
      <c r="L75" s="125" t="s">
        <v>2426</v>
      </c>
      <c r="M75" s="135" t="s">
        <v>2448</v>
      </c>
      <c r="N75" s="135" t="s">
        <v>2455</v>
      </c>
      <c r="O75" s="134" t="s">
        <v>2573</v>
      </c>
      <c r="P75" s="146"/>
      <c r="Q75" s="145" t="s">
        <v>2426</v>
      </c>
    </row>
    <row r="76" spans="1:17" ht="18" x14ac:dyDescent="0.25">
      <c r="A76" s="134" t="str">
        <f>VLOOKUP(E76,'LISTADO ATM'!$A$2:$C$898,3,0)</f>
        <v>SUR</v>
      </c>
      <c r="B76" s="129">
        <v>3335888095</v>
      </c>
      <c r="C76" s="136">
        <v>44332.474039351851</v>
      </c>
      <c r="D76" s="136" t="s">
        <v>2451</v>
      </c>
      <c r="E76" s="124">
        <v>781</v>
      </c>
      <c r="F76" s="153" t="str">
        <f>VLOOKUP(E76,VIP!$A$2:$O13093,2,0)</f>
        <v>DRBR186</v>
      </c>
      <c r="G76" s="134" t="str">
        <f>VLOOKUP(E76,'LISTADO ATM'!$A$2:$B$897,2,0)</f>
        <v xml:space="preserve">ATM Estación Isla Barahona </v>
      </c>
      <c r="H76" s="134" t="str">
        <f>VLOOKUP(E76,VIP!$A$2:$O17969,7,FALSE)</f>
        <v>Si</v>
      </c>
      <c r="I76" s="134" t="str">
        <f>VLOOKUP(E76,VIP!$A$2:$O9934,8,FALSE)</f>
        <v>Si</v>
      </c>
      <c r="J76" s="134" t="str">
        <f>VLOOKUP(E76,VIP!$A$2:$O9884,8,FALSE)</f>
        <v>Si</v>
      </c>
      <c r="K76" s="134" t="str">
        <f>VLOOKUP(E76,VIP!$A$2:$O13458,6,0)</f>
        <v>NO</v>
      </c>
      <c r="L76" s="125" t="s">
        <v>2418</v>
      </c>
      <c r="M76" s="135" t="s">
        <v>2448</v>
      </c>
      <c r="N76" s="135" t="s">
        <v>2455</v>
      </c>
      <c r="O76" s="134" t="s">
        <v>2456</v>
      </c>
      <c r="P76" s="146"/>
      <c r="Q76" s="145" t="s">
        <v>2418</v>
      </c>
    </row>
    <row r="77" spans="1:17" ht="18" x14ac:dyDescent="0.25">
      <c r="A77" s="134" t="str">
        <f>VLOOKUP(E77,'LISTADO ATM'!$A$2:$C$898,3,0)</f>
        <v>DISTRITO NACIONAL</v>
      </c>
      <c r="B77" s="129">
        <v>3335888094</v>
      </c>
      <c r="C77" s="136">
        <v>44332.473090277781</v>
      </c>
      <c r="D77" s="136" t="s">
        <v>2451</v>
      </c>
      <c r="E77" s="124">
        <v>738</v>
      </c>
      <c r="F77" s="153" t="str">
        <f>VLOOKUP(E77,VIP!$A$2:$O13094,2,0)</f>
        <v>DRBR24S</v>
      </c>
      <c r="G77" s="134" t="str">
        <f>VLOOKUP(E77,'LISTADO ATM'!$A$2:$B$897,2,0)</f>
        <v xml:space="preserve">ATM Zona Franca Los Alcarrizos </v>
      </c>
      <c r="H77" s="134" t="str">
        <f>VLOOKUP(E77,VIP!$A$2:$O17970,7,FALSE)</f>
        <v>Si</v>
      </c>
      <c r="I77" s="134" t="str">
        <f>VLOOKUP(E77,VIP!$A$2:$O9935,8,FALSE)</f>
        <v>Si</v>
      </c>
      <c r="J77" s="134" t="str">
        <f>VLOOKUP(E77,VIP!$A$2:$O9885,8,FALSE)</f>
        <v>Si</v>
      </c>
      <c r="K77" s="134" t="str">
        <f>VLOOKUP(E77,VIP!$A$2:$O13459,6,0)</f>
        <v>NO</v>
      </c>
      <c r="L77" s="125" t="s">
        <v>2418</v>
      </c>
      <c r="M77" s="135" t="s">
        <v>2448</v>
      </c>
      <c r="N77" s="135" t="s">
        <v>2455</v>
      </c>
      <c r="O77" s="134" t="s">
        <v>2456</v>
      </c>
      <c r="P77" s="146"/>
      <c r="Q77" s="145" t="s">
        <v>2418</v>
      </c>
    </row>
    <row r="78" spans="1:17" ht="18" x14ac:dyDescent="0.25">
      <c r="A78" s="134" t="str">
        <f>VLOOKUP(E78,'LISTADO ATM'!$A$2:$C$898,3,0)</f>
        <v>DISTRITO NACIONAL</v>
      </c>
      <c r="B78" s="129">
        <v>3335888093</v>
      </c>
      <c r="C78" s="136">
        <v>44332.47047453704</v>
      </c>
      <c r="D78" s="136" t="s">
        <v>2451</v>
      </c>
      <c r="E78" s="124">
        <v>875</v>
      </c>
      <c r="F78" s="153" t="str">
        <f>VLOOKUP(E78,VIP!$A$2:$O13095,2,0)</f>
        <v>DRBR875</v>
      </c>
      <c r="G78" s="134" t="str">
        <f>VLOOKUP(E78,'LISTADO ATM'!$A$2:$B$897,2,0)</f>
        <v xml:space="preserve">ATM Texaco Aut. Duarte KM 14 1/2 (Los Alcarrizos) </v>
      </c>
      <c r="H78" s="134" t="str">
        <f>VLOOKUP(E78,VIP!$A$2:$O17971,7,FALSE)</f>
        <v>Si</v>
      </c>
      <c r="I78" s="134" t="str">
        <f>VLOOKUP(E78,VIP!$A$2:$O9936,8,FALSE)</f>
        <v>Si</v>
      </c>
      <c r="J78" s="134" t="str">
        <f>VLOOKUP(E78,VIP!$A$2:$O9886,8,FALSE)</f>
        <v>Si</v>
      </c>
      <c r="K78" s="134" t="str">
        <f>VLOOKUP(E78,VIP!$A$2:$O13460,6,0)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46"/>
      <c r="Q78" s="145" t="s">
        <v>2418</v>
      </c>
    </row>
    <row r="79" spans="1:17" ht="18" x14ac:dyDescent="0.25">
      <c r="A79" s="134" t="str">
        <f>VLOOKUP(E79,'LISTADO ATM'!$A$2:$C$898,3,0)</f>
        <v>ESTE</v>
      </c>
      <c r="B79" s="129">
        <v>3335888092</v>
      </c>
      <c r="C79" s="136">
        <v>44332.468310185184</v>
      </c>
      <c r="D79" s="136" t="s">
        <v>2451</v>
      </c>
      <c r="E79" s="124">
        <v>742</v>
      </c>
      <c r="F79" s="153" t="str">
        <f>VLOOKUP(E79,VIP!$A$2:$O13096,2,0)</f>
        <v>DRBR990</v>
      </c>
      <c r="G79" s="134" t="str">
        <f>VLOOKUP(E79,'LISTADO ATM'!$A$2:$B$897,2,0)</f>
        <v xml:space="preserve">ATM Oficina Plaza del Rey (La Romana) </v>
      </c>
      <c r="H79" s="134" t="str">
        <f>VLOOKUP(E79,VIP!$A$2:$O17972,7,FALSE)</f>
        <v>Si</v>
      </c>
      <c r="I79" s="134" t="str">
        <f>VLOOKUP(E79,VIP!$A$2:$O9937,8,FALSE)</f>
        <v>Si</v>
      </c>
      <c r="J79" s="134" t="str">
        <f>VLOOKUP(E79,VIP!$A$2:$O9887,8,FALSE)</f>
        <v>Si</v>
      </c>
      <c r="K79" s="134" t="str">
        <f>VLOOKUP(E79,VIP!$A$2:$O13461,6,0)</f>
        <v>NO</v>
      </c>
      <c r="L79" s="125" t="s">
        <v>2418</v>
      </c>
      <c r="M79" s="135" t="s">
        <v>2448</v>
      </c>
      <c r="N79" s="135" t="s">
        <v>2455</v>
      </c>
      <c r="O79" s="134" t="s">
        <v>2456</v>
      </c>
      <c r="P79" s="146"/>
      <c r="Q79" s="145" t="s">
        <v>2418</v>
      </c>
    </row>
    <row r="80" spans="1:17" ht="18" x14ac:dyDescent="0.25">
      <c r="A80" s="134" t="str">
        <f>VLOOKUP(E80,'LISTADO ATM'!$A$2:$C$898,3,0)</f>
        <v>DISTRITO NACIONAL</v>
      </c>
      <c r="B80" s="129">
        <v>3335888091</v>
      </c>
      <c r="C80" s="136">
        <v>44332.464259259257</v>
      </c>
      <c r="D80" s="136" t="s">
        <v>2451</v>
      </c>
      <c r="E80" s="124">
        <v>406</v>
      </c>
      <c r="F80" s="153" t="str">
        <f>VLOOKUP(E80,VIP!$A$2:$O13097,2,0)</f>
        <v>DRBR406</v>
      </c>
      <c r="G80" s="134" t="str">
        <f>VLOOKUP(E80,'LISTADO ATM'!$A$2:$B$897,2,0)</f>
        <v xml:space="preserve">ATM UNP Plaza Lama Máximo Gómez </v>
      </c>
      <c r="H80" s="134" t="str">
        <f>VLOOKUP(E80,VIP!$A$2:$O17973,7,FALSE)</f>
        <v>Si</v>
      </c>
      <c r="I80" s="134" t="str">
        <f>VLOOKUP(E80,VIP!$A$2:$O9938,8,FALSE)</f>
        <v>Si</v>
      </c>
      <c r="J80" s="134" t="str">
        <f>VLOOKUP(E80,VIP!$A$2:$O9888,8,FALSE)</f>
        <v>Si</v>
      </c>
      <c r="K80" s="134" t="str">
        <f>VLOOKUP(E80,VIP!$A$2:$O13462,6,0)</f>
        <v>SI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46"/>
      <c r="Q80" s="145" t="s">
        <v>2418</v>
      </c>
    </row>
    <row r="81" spans="1:17" ht="18" x14ac:dyDescent="0.25">
      <c r="A81" s="134" t="str">
        <f>VLOOKUP(E81,'LISTADO ATM'!$A$2:$C$898,3,0)</f>
        <v>NORTE</v>
      </c>
      <c r="B81" s="129">
        <v>3335888089</v>
      </c>
      <c r="C81" s="136">
        <v>44332.451215277775</v>
      </c>
      <c r="D81" s="136" t="s">
        <v>2181</v>
      </c>
      <c r="E81" s="124">
        <v>380</v>
      </c>
      <c r="F81" s="153" t="str">
        <f>VLOOKUP(E81,VIP!$A$2:$O13099,2,0)</f>
        <v>DRBR380</v>
      </c>
      <c r="G81" s="134" t="str">
        <f>VLOOKUP(E81,'LISTADO ATM'!$A$2:$B$897,2,0)</f>
        <v xml:space="preserve">ATM Oficina Navarrete </v>
      </c>
      <c r="H81" s="134" t="str">
        <f>VLOOKUP(E81,VIP!$A$2:$O17975,7,FALSE)</f>
        <v>Si</v>
      </c>
      <c r="I81" s="134" t="str">
        <f>VLOOKUP(E81,VIP!$A$2:$O9940,8,FALSE)</f>
        <v>Si</v>
      </c>
      <c r="J81" s="134" t="str">
        <f>VLOOKUP(E81,VIP!$A$2:$O9890,8,FALSE)</f>
        <v>Si</v>
      </c>
      <c r="K81" s="134" t="str">
        <f>VLOOKUP(E81,VIP!$A$2:$O13464,6,0)</f>
        <v>NO</v>
      </c>
      <c r="L81" s="125" t="s">
        <v>2470</v>
      </c>
      <c r="M81" s="135" t="s">
        <v>2448</v>
      </c>
      <c r="N81" s="135" t="s">
        <v>2455</v>
      </c>
      <c r="O81" s="134" t="s">
        <v>2573</v>
      </c>
      <c r="P81" s="146"/>
      <c r="Q81" s="145" t="s">
        <v>2470</v>
      </c>
    </row>
    <row r="82" spans="1:17" ht="18" x14ac:dyDescent="0.25">
      <c r="A82" s="134" t="str">
        <f>VLOOKUP(E82,'LISTADO ATM'!$A$2:$C$898,3,0)</f>
        <v>ESTE</v>
      </c>
      <c r="B82" s="129">
        <v>3335888087</v>
      </c>
      <c r="C82" s="136">
        <v>44332.44767361111</v>
      </c>
      <c r="D82" s="136" t="s">
        <v>2180</v>
      </c>
      <c r="E82" s="124">
        <v>963</v>
      </c>
      <c r="F82" s="153" t="str">
        <f>VLOOKUP(E82,VIP!$A$2:$O13101,2,0)</f>
        <v>DRBR963</v>
      </c>
      <c r="G82" s="134" t="str">
        <f>VLOOKUP(E82,'LISTADO ATM'!$A$2:$B$897,2,0)</f>
        <v xml:space="preserve">ATM Multiplaza La Romana </v>
      </c>
      <c r="H82" s="134" t="str">
        <f>VLOOKUP(E82,VIP!$A$2:$O17977,7,FALSE)</f>
        <v>Si</v>
      </c>
      <c r="I82" s="134" t="str">
        <f>VLOOKUP(E82,VIP!$A$2:$O9942,8,FALSE)</f>
        <v>Si</v>
      </c>
      <c r="J82" s="134" t="str">
        <f>VLOOKUP(E82,VIP!$A$2:$O9892,8,FALSE)</f>
        <v>Si</v>
      </c>
      <c r="K82" s="134" t="str">
        <f>VLOOKUP(E82,VIP!$A$2:$O13466,6,0)</f>
        <v>NO</v>
      </c>
      <c r="L82" s="125" t="s">
        <v>2470</v>
      </c>
      <c r="M82" s="135" t="s">
        <v>2448</v>
      </c>
      <c r="N82" s="135" t="s">
        <v>2455</v>
      </c>
      <c r="O82" s="134" t="s">
        <v>2457</v>
      </c>
      <c r="P82" s="146"/>
      <c r="Q82" s="145" t="s">
        <v>2470</v>
      </c>
    </row>
    <row r="83" spans="1:17" ht="18" x14ac:dyDescent="0.25">
      <c r="A83" s="134" t="str">
        <f>VLOOKUP(E83,'LISTADO ATM'!$A$2:$C$898,3,0)</f>
        <v>DISTRITO NACIONAL</v>
      </c>
      <c r="B83" s="129">
        <v>3335888084</v>
      </c>
      <c r="C83" s="136">
        <v>44332.438564814816</v>
      </c>
      <c r="D83" s="136" t="s">
        <v>2474</v>
      </c>
      <c r="E83" s="124">
        <v>527</v>
      </c>
      <c r="F83" s="153" t="str">
        <f>VLOOKUP(E83,VIP!$A$2:$O13103,2,0)</f>
        <v>DRBR527</v>
      </c>
      <c r="G83" s="134" t="str">
        <f>VLOOKUP(E83,'LISTADO ATM'!$A$2:$B$897,2,0)</f>
        <v>ATM Oficina Zona Oriental II</v>
      </c>
      <c r="H83" s="134" t="str">
        <f>VLOOKUP(E83,VIP!$A$2:$O17979,7,FALSE)</f>
        <v>Si</v>
      </c>
      <c r="I83" s="134" t="str">
        <f>VLOOKUP(E83,VIP!$A$2:$O9944,8,FALSE)</f>
        <v>Si</v>
      </c>
      <c r="J83" s="134" t="str">
        <f>VLOOKUP(E83,VIP!$A$2:$O9894,8,FALSE)</f>
        <v>Si</v>
      </c>
      <c r="K83" s="134" t="str">
        <f>VLOOKUP(E83,VIP!$A$2:$O13468,6,0)</f>
        <v>SI</v>
      </c>
      <c r="L83" s="125" t="s">
        <v>2571</v>
      </c>
      <c r="M83" s="135" t="s">
        <v>2448</v>
      </c>
      <c r="N83" s="135" t="s">
        <v>2455</v>
      </c>
      <c r="O83" s="134" t="s">
        <v>2475</v>
      </c>
      <c r="P83" s="146"/>
      <c r="Q83" s="145" t="s">
        <v>2571</v>
      </c>
    </row>
    <row r="84" spans="1:17" ht="18" x14ac:dyDescent="0.25">
      <c r="A84" s="134" t="str">
        <f>VLOOKUP(E84,'LISTADO ATM'!$A$2:$C$898,3,0)</f>
        <v>DISTRITO NACIONAL</v>
      </c>
      <c r="B84" s="129">
        <v>3335888082</v>
      </c>
      <c r="C84" s="136">
        <v>44332.436041666668</v>
      </c>
      <c r="D84" s="136" t="s">
        <v>2451</v>
      </c>
      <c r="E84" s="124">
        <v>422</v>
      </c>
      <c r="F84" s="153" t="str">
        <f>VLOOKUP(E84,VIP!$A$2:$O13083,2,0)</f>
        <v>DRBR422</v>
      </c>
      <c r="G84" s="134" t="str">
        <f>VLOOKUP(E84,'LISTADO ATM'!$A$2:$B$897,2,0)</f>
        <v xml:space="preserve">ATM Olé Manoguayabo </v>
      </c>
      <c r="H84" s="134" t="str">
        <f>VLOOKUP(E84,VIP!$A$2:$O17959,7,FALSE)</f>
        <v>Si</v>
      </c>
      <c r="I84" s="134" t="str">
        <f>VLOOKUP(E84,VIP!$A$2:$O9924,8,FALSE)</f>
        <v>Si</v>
      </c>
      <c r="J84" s="134" t="str">
        <f>VLOOKUP(E84,VIP!$A$2:$O9874,8,FALSE)</f>
        <v>Si</v>
      </c>
      <c r="K84" s="134" t="str">
        <f>VLOOKUP(E84,VIP!$A$2:$O13448,6,0)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6"/>
      <c r="Q84" s="145" t="s">
        <v>2418</v>
      </c>
    </row>
    <row r="85" spans="1:17" ht="18" x14ac:dyDescent="0.25">
      <c r="A85" s="134" t="str">
        <f>VLOOKUP(E85,'LISTADO ATM'!$A$2:$C$898,3,0)</f>
        <v>NORTE</v>
      </c>
      <c r="B85" s="129">
        <v>3335888081</v>
      </c>
      <c r="C85" s="136">
        <v>44332.434444444443</v>
      </c>
      <c r="D85" s="136" t="s">
        <v>2574</v>
      </c>
      <c r="E85" s="124">
        <v>720</v>
      </c>
      <c r="F85" s="153" t="str">
        <f>VLOOKUP(E85,VIP!$A$2:$O13084,2,0)</f>
        <v>DRBR12E</v>
      </c>
      <c r="G85" s="134" t="str">
        <f>VLOOKUP(E85,'LISTADO ATM'!$A$2:$B$897,2,0)</f>
        <v xml:space="preserve">ATM OMSA (Santiago) </v>
      </c>
      <c r="H85" s="134" t="str">
        <f>VLOOKUP(E85,VIP!$A$2:$O17960,7,FALSE)</f>
        <v>Si</v>
      </c>
      <c r="I85" s="134" t="str">
        <f>VLOOKUP(E85,VIP!$A$2:$O9925,8,FALSE)</f>
        <v>Si</v>
      </c>
      <c r="J85" s="134" t="str">
        <f>VLOOKUP(E85,VIP!$A$2:$O9875,8,FALSE)</f>
        <v>Si</v>
      </c>
      <c r="K85" s="134" t="str">
        <f>VLOOKUP(E85,VIP!$A$2:$O13449,6,0)</f>
        <v>NO</v>
      </c>
      <c r="L85" s="125" t="s">
        <v>2418</v>
      </c>
      <c r="M85" s="135" t="s">
        <v>2448</v>
      </c>
      <c r="N85" s="135" t="s">
        <v>2455</v>
      </c>
      <c r="O85" s="134" t="s">
        <v>2575</v>
      </c>
      <c r="P85" s="146"/>
      <c r="Q85" s="145" t="s">
        <v>2418</v>
      </c>
    </row>
    <row r="86" spans="1:17" ht="18" x14ac:dyDescent="0.25">
      <c r="A86" s="134" t="str">
        <f>VLOOKUP(E86,'LISTADO ATM'!$A$2:$C$898,3,0)</f>
        <v>ESTE</v>
      </c>
      <c r="B86" s="129">
        <v>3335888079</v>
      </c>
      <c r="C86" s="136">
        <v>44332.429363425923</v>
      </c>
      <c r="D86" s="136" t="s">
        <v>2180</v>
      </c>
      <c r="E86" s="124">
        <v>27</v>
      </c>
      <c r="F86" s="153" t="str">
        <f>VLOOKUP(E86,VIP!$A$2:$O13086,2,0)</f>
        <v>DRBR240</v>
      </c>
      <c r="G86" s="134" t="str">
        <f>VLOOKUP(E86,'LISTADO ATM'!$A$2:$B$897,2,0)</f>
        <v>ATM Oficina El Seibo II</v>
      </c>
      <c r="H86" s="134" t="str">
        <f>VLOOKUP(E86,VIP!$A$2:$O17962,7,FALSE)</f>
        <v>Si</v>
      </c>
      <c r="I86" s="134" t="str">
        <f>VLOOKUP(E86,VIP!$A$2:$O9927,8,FALSE)</f>
        <v>Si</v>
      </c>
      <c r="J86" s="134" t="str">
        <f>VLOOKUP(E86,VIP!$A$2:$O9877,8,FALSE)</f>
        <v>Si</v>
      </c>
      <c r="K86" s="134" t="str">
        <f>VLOOKUP(E86,VIP!$A$2:$O13451,6,0)</f>
        <v>NO</v>
      </c>
      <c r="L86" s="125" t="s">
        <v>2426</v>
      </c>
      <c r="M86" s="135" t="s">
        <v>2448</v>
      </c>
      <c r="N86" s="135" t="s">
        <v>2455</v>
      </c>
      <c r="O86" s="134" t="s">
        <v>2457</v>
      </c>
      <c r="P86" s="146"/>
      <c r="Q86" s="145" t="s">
        <v>2426</v>
      </c>
    </row>
    <row r="87" spans="1:17" ht="18" x14ac:dyDescent="0.25">
      <c r="A87" s="134" t="str">
        <f>VLOOKUP(E87,'LISTADO ATM'!$A$2:$C$898,3,0)</f>
        <v>SUR</v>
      </c>
      <c r="B87" s="129">
        <v>3335888070</v>
      </c>
      <c r="C87" s="136">
        <v>44332.399155092593</v>
      </c>
      <c r="D87" s="136" t="s">
        <v>2180</v>
      </c>
      <c r="E87" s="124">
        <v>968</v>
      </c>
      <c r="F87" s="153" t="str">
        <f>VLOOKUP(E87,VIP!$A$2:$O13090,2,0)</f>
        <v>DRBR24I</v>
      </c>
      <c r="G87" s="134" t="str">
        <f>VLOOKUP(E87,'LISTADO ATM'!$A$2:$B$897,2,0)</f>
        <v xml:space="preserve">ATM UNP Mercado Baní </v>
      </c>
      <c r="H87" s="134" t="str">
        <f>VLOOKUP(E87,VIP!$A$2:$O17966,7,FALSE)</f>
        <v>Si</v>
      </c>
      <c r="I87" s="134" t="str">
        <f>VLOOKUP(E87,VIP!$A$2:$O9931,8,FALSE)</f>
        <v>Si</v>
      </c>
      <c r="J87" s="134" t="str">
        <f>VLOOKUP(E87,VIP!$A$2:$O9881,8,FALSE)</f>
        <v>Si</v>
      </c>
      <c r="K87" s="134" t="str">
        <f>VLOOKUP(E87,VIP!$A$2:$O13455,6,0)</f>
        <v>SI</v>
      </c>
      <c r="L87" s="125" t="s">
        <v>2219</v>
      </c>
      <c r="M87" s="135" t="s">
        <v>2448</v>
      </c>
      <c r="N87" s="135" t="s">
        <v>2455</v>
      </c>
      <c r="O87" s="134" t="s">
        <v>2457</v>
      </c>
      <c r="P87" s="146"/>
      <c r="Q87" s="145" t="s">
        <v>2219</v>
      </c>
    </row>
    <row r="88" spans="1:17" ht="18" x14ac:dyDescent="0.25">
      <c r="A88" s="134" t="str">
        <f>VLOOKUP(E88,'LISTADO ATM'!$A$2:$C$898,3,0)</f>
        <v>NORTE</v>
      </c>
      <c r="B88" s="129">
        <v>3335888069</v>
      </c>
      <c r="C88" s="136">
        <v>44332.399062500001</v>
      </c>
      <c r="D88" s="136" t="s">
        <v>2474</v>
      </c>
      <c r="E88" s="124">
        <v>288</v>
      </c>
      <c r="F88" s="153" t="str">
        <f>VLOOKUP(E88,VIP!$A$2:$O13091,2,0)</f>
        <v>DRBR288</v>
      </c>
      <c r="G88" s="134" t="str">
        <f>VLOOKUP(E88,'LISTADO ATM'!$A$2:$B$897,2,0)</f>
        <v xml:space="preserve">ATM Oficina Camino Real II (Puerto Plata) </v>
      </c>
      <c r="H88" s="134" t="str">
        <f>VLOOKUP(E88,VIP!$A$2:$O17967,7,FALSE)</f>
        <v>N/A</v>
      </c>
      <c r="I88" s="134" t="str">
        <f>VLOOKUP(E88,VIP!$A$2:$O9932,8,FALSE)</f>
        <v>N/A</v>
      </c>
      <c r="J88" s="134" t="str">
        <f>VLOOKUP(E88,VIP!$A$2:$O9882,8,FALSE)</f>
        <v>N/A</v>
      </c>
      <c r="K88" s="134" t="str">
        <f>VLOOKUP(E88,VIP!$A$2:$O13456,6,0)</f>
        <v>N/A</v>
      </c>
      <c r="L88" s="125" t="s">
        <v>2571</v>
      </c>
      <c r="M88" s="135" t="s">
        <v>2448</v>
      </c>
      <c r="N88" s="135" t="s">
        <v>2455</v>
      </c>
      <c r="O88" s="134" t="s">
        <v>2475</v>
      </c>
      <c r="P88" s="146"/>
      <c r="Q88" s="145" t="s">
        <v>2571</v>
      </c>
    </row>
    <row r="89" spans="1:17" ht="18" x14ac:dyDescent="0.25">
      <c r="A89" s="134" t="str">
        <f>VLOOKUP(E89,'LISTADO ATM'!$A$2:$C$898,3,0)</f>
        <v>DISTRITO NACIONAL</v>
      </c>
      <c r="B89" s="129">
        <v>3335888068</v>
      </c>
      <c r="C89" s="136">
        <v>44332.398449074077</v>
      </c>
      <c r="D89" s="136" t="s">
        <v>2180</v>
      </c>
      <c r="E89" s="124">
        <v>488</v>
      </c>
      <c r="F89" s="153" t="str">
        <f>VLOOKUP(E89,VIP!$A$2:$O13092,2,0)</f>
        <v>DRBR488</v>
      </c>
      <c r="G89" s="134" t="str">
        <f>VLOOKUP(E89,'LISTADO ATM'!$A$2:$B$897,2,0)</f>
        <v xml:space="preserve">ATM Aeropuerto El Higuero </v>
      </c>
      <c r="H89" s="134" t="str">
        <f>VLOOKUP(E89,VIP!$A$2:$O17968,7,FALSE)</f>
        <v>Si</v>
      </c>
      <c r="I89" s="134" t="str">
        <f>VLOOKUP(E89,VIP!$A$2:$O9933,8,FALSE)</f>
        <v>Si</v>
      </c>
      <c r="J89" s="134" t="str">
        <f>VLOOKUP(E89,VIP!$A$2:$O9883,8,FALSE)</f>
        <v>Si</v>
      </c>
      <c r="K89" s="134" t="str">
        <f>VLOOKUP(E89,VIP!$A$2:$O13457,6,0)</f>
        <v>NO</v>
      </c>
      <c r="L89" s="125" t="s">
        <v>2219</v>
      </c>
      <c r="M89" s="135" t="s">
        <v>2448</v>
      </c>
      <c r="N89" s="135" t="s">
        <v>2455</v>
      </c>
      <c r="O89" s="134" t="s">
        <v>2457</v>
      </c>
      <c r="P89" s="146"/>
      <c r="Q89" s="145" t="s">
        <v>2219</v>
      </c>
    </row>
    <row r="90" spans="1:17" ht="18" x14ac:dyDescent="0.25">
      <c r="A90" s="134" t="str">
        <f>VLOOKUP(E90,'LISTADO ATM'!$A$2:$C$898,3,0)</f>
        <v>DISTRITO NACIONAL</v>
      </c>
      <c r="B90" s="129">
        <v>3335888066</v>
      </c>
      <c r="C90" s="136">
        <v>44332.381377314814</v>
      </c>
      <c r="D90" s="136" t="s">
        <v>2474</v>
      </c>
      <c r="E90" s="124">
        <v>347</v>
      </c>
      <c r="F90" s="153" t="str">
        <f>VLOOKUP(E90,VIP!$A$2:$O13093,2,0)</f>
        <v>DRBR347</v>
      </c>
      <c r="G90" s="134" t="str">
        <f>VLOOKUP(E90,'LISTADO ATM'!$A$2:$B$897,2,0)</f>
        <v>ATM Patio de Colombia</v>
      </c>
      <c r="H90" s="134" t="str">
        <f>VLOOKUP(E90,VIP!$A$2:$O17969,7,FALSE)</f>
        <v>N/A</v>
      </c>
      <c r="I90" s="134" t="str">
        <f>VLOOKUP(E90,VIP!$A$2:$O9934,8,FALSE)</f>
        <v>N/A</v>
      </c>
      <c r="J90" s="134" t="str">
        <f>VLOOKUP(E90,VIP!$A$2:$O9884,8,FALSE)</f>
        <v>N/A</v>
      </c>
      <c r="K90" s="134" t="str">
        <f>VLOOKUP(E90,VIP!$A$2:$O13458,6,0)</f>
        <v>N/A</v>
      </c>
      <c r="L90" s="125" t="s">
        <v>2418</v>
      </c>
      <c r="M90" s="135" t="s">
        <v>2448</v>
      </c>
      <c r="N90" s="135" t="s">
        <v>2455</v>
      </c>
      <c r="O90" s="134" t="s">
        <v>2475</v>
      </c>
      <c r="P90" s="146"/>
      <c r="Q90" s="145" t="s">
        <v>2418</v>
      </c>
    </row>
    <row r="91" spans="1:17" ht="18" x14ac:dyDescent="0.25">
      <c r="A91" s="134" t="str">
        <f>VLOOKUP(E91,'LISTADO ATM'!$A$2:$C$898,3,0)</f>
        <v>DISTRITO NACIONAL</v>
      </c>
      <c r="B91" s="129">
        <v>3335888060</v>
      </c>
      <c r="C91" s="136">
        <v>44332.34646990741</v>
      </c>
      <c r="D91" s="136" t="s">
        <v>2451</v>
      </c>
      <c r="E91" s="124">
        <v>900</v>
      </c>
      <c r="F91" s="153" t="str">
        <f>VLOOKUP(E91,VIP!$A$2:$O13097,2,0)</f>
        <v>DRBR900</v>
      </c>
      <c r="G91" s="134" t="str">
        <f>VLOOKUP(E91,'LISTADO ATM'!$A$2:$B$897,2,0)</f>
        <v xml:space="preserve">ATM UNP Merca Santo Domingo </v>
      </c>
      <c r="H91" s="134" t="str">
        <f>VLOOKUP(E91,VIP!$A$2:$O17973,7,FALSE)</f>
        <v>Si</v>
      </c>
      <c r="I91" s="134" t="str">
        <f>VLOOKUP(E91,VIP!$A$2:$O9938,8,FALSE)</f>
        <v>Si</v>
      </c>
      <c r="J91" s="134" t="str">
        <f>VLOOKUP(E91,VIP!$A$2:$O9888,8,FALSE)</f>
        <v>Si</v>
      </c>
      <c r="K91" s="134" t="str">
        <f>VLOOKUP(E91,VIP!$A$2:$O13462,6,0)</f>
        <v>NO</v>
      </c>
      <c r="L91" s="125" t="s">
        <v>2418</v>
      </c>
      <c r="M91" s="135" t="s">
        <v>2448</v>
      </c>
      <c r="N91" s="135" t="s">
        <v>2455</v>
      </c>
      <c r="O91" s="134" t="s">
        <v>2456</v>
      </c>
      <c r="P91" s="146"/>
      <c r="Q91" s="145" t="s">
        <v>2418</v>
      </c>
    </row>
    <row r="92" spans="1:17" ht="18" x14ac:dyDescent="0.25">
      <c r="A92" s="134" t="str">
        <f>VLOOKUP(E92,'LISTADO ATM'!$A$2:$C$898,3,0)</f>
        <v>NORTE</v>
      </c>
      <c r="B92" s="129">
        <v>3335888058</v>
      </c>
      <c r="C92" s="136">
        <v>44332.343761574077</v>
      </c>
      <c r="D92" s="136" t="s">
        <v>2574</v>
      </c>
      <c r="E92" s="124">
        <v>594</v>
      </c>
      <c r="F92" s="153" t="str">
        <f>VLOOKUP(E92,VIP!$A$2:$O13099,2,0)</f>
        <v>DRBR594</v>
      </c>
      <c r="G92" s="134" t="str">
        <f>VLOOKUP(E92,'LISTADO ATM'!$A$2:$B$897,2,0)</f>
        <v xml:space="preserve">ATM Plaza Venezuela II (Santiago) </v>
      </c>
      <c r="H92" s="134" t="str">
        <f>VLOOKUP(E92,VIP!$A$2:$O17975,7,FALSE)</f>
        <v>Si</v>
      </c>
      <c r="I92" s="134" t="str">
        <f>VLOOKUP(E92,VIP!$A$2:$O9940,8,FALSE)</f>
        <v>Si</v>
      </c>
      <c r="J92" s="134" t="str">
        <f>VLOOKUP(E92,VIP!$A$2:$O9890,8,FALSE)</f>
        <v>Si</v>
      </c>
      <c r="K92" s="134" t="str">
        <f>VLOOKUP(E92,VIP!$A$2:$O13464,6,0)</f>
        <v>NO</v>
      </c>
      <c r="L92" s="125" t="s">
        <v>2418</v>
      </c>
      <c r="M92" s="135" t="s">
        <v>2448</v>
      </c>
      <c r="N92" s="135" t="s">
        <v>2455</v>
      </c>
      <c r="O92" s="134" t="s">
        <v>2575</v>
      </c>
      <c r="P92" s="146"/>
      <c r="Q92" s="145" t="s">
        <v>2418</v>
      </c>
    </row>
    <row r="93" spans="1:17" ht="18" x14ac:dyDescent="0.25">
      <c r="A93" s="134" t="str">
        <f>VLOOKUP(E93,'LISTADO ATM'!$A$2:$C$898,3,0)</f>
        <v>DISTRITO NACIONAL</v>
      </c>
      <c r="B93" s="129">
        <v>3335888038</v>
      </c>
      <c r="C93" s="136">
        <v>44331.898043981484</v>
      </c>
      <c r="D93" s="136" t="s">
        <v>2451</v>
      </c>
      <c r="E93" s="124">
        <v>769</v>
      </c>
      <c r="F93" s="153" t="str">
        <f>VLOOKUP(E93,VIP!$A$2:$O13089,2,0)</f>
        <v>DRBR769</v>
      </c>
      <c r="G93" s="134" t="str">
        <f>VLOOKUP(E93,'LISTADO ATM'!$A$2:$B$897,2,0)</f>
        <v>ATM UNP Pablo Mella Morales</v>
      </c>
      <c r="H93" s="134" t="str">
        <f>VLOOKUP(E93,VIP!$A$2:$O17965,7,FALSE)</f>
        <v>Si</v>
      </c>
      <c r="I93" s="134" t="str">
        <f>VLOOKUP(E93,VIP!$A$2:$O9930,8,FALSE)</f>
        <v>Si</v>
      </c>
      <c r="J93" s="134" t="str">
        <f>VLOOKUP(E93,VIP!$A$2:$O9880,8,FALSE)</f>
        <v>Si</v>
      </c>
      <c r="K93" s="134" t="str">
        <f>VLOOKUP(E93,VIP!$A$2:$O13454,6,0)</f>
        <v>NO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46"/>
      <c r="Q93" s="135" t="s">
        <v>2418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3335888034</v>
      </c>
      <c r="C94" s="136">
        <v>44331.87840277778</v>
      </c>
      <c r="D94" s="136" t="s">
        <v>2451</v>
      </c>
      <c r="E94" s="124">
        <v>493</v>
      </c>
      <c r="F94" s="154" t="str">
        <f>VLOOKUP(E94,VIP!$A$2:$O13093,2,0)</f>
        <v>DRBR493</v>
      </c>
      <c r="G94" s="134" t="str">
        <f>VLOOKUP(E94,'LISTADO ATM'!$A$2:$B$897,2,0)</f>
        <v xml:space="preserve">ATM Oficina Haina Occidental II </v>
      </c>
      <c r="H94" s="134" t="str">
        <f>VLOOKUP(E94,VIP!$A$2:$O17969,7,FALSE)</f>
        <v>Si</v>
      </c>
      <c r="I94" s="134" t="str">
        <f>VLOOKUP(E94,VIP!$A$2:$O9934,8,FALSE)</f>
        <v>Si</v>
      </c>
      <c r="J94" s="134" t="str">
        <f>VLOOKUP(E94,VIP!$A$2:$O9884,8,FALSE)</f>
        <v>Si</v>
      </c>
      <c r="K94" s="134" t="str">
        <f>VLOOKUP(E94,VIP!$A$2:$O13458,6,0)</f>
        <v>NO</v>
      </c>
      <c r="L94" s="125" t="s">
        <v>2418</v>
      </c>
      <c r="M94" s="135" t="s">
        <v>2448</v>
      </c>
      <c r="N94" s="135" t="s">
        <v>2455</v>
      </c>
      <c r="O94" s="134" t="s">
        <v>2456</v>
      </c>
      <c r="P94" s="146"/>
      <c r="Q94" s="135" t="s">
        <v>2418</v>
      </c>
    </row>
    <row r="95" spans="1:17" s="96" customFormat="1" ht="18" x14ac:dyDescent="0.25">
      <c r="A95" s="134" t="str">
        <f>VLOOKUP(E95,'LISTADO ATM'!$A$2:$C$898,3,0)</f>
        <v>NORTE</v>
      </c>
      <c r="B95" s="129">
        <v>3335888015</v>
      </c>
      <c r="C95" s="136">
        <v>44331.743703703702</v>
      </c>
      <c r="D95" s="136" t="s">
        <v>2474</v>
      </c>
      <c r="E95" s="124">
        <v>304</v>
      </c>
      <c r="F95" s="154" t="str">
        <f>VLOOKUP(E95,VIP!$A$2:$O13090,2,0)</f>
        <v>DRBR304</v>
      </c>
      <c r="G95" s="134" t="str">
        <f>VLOOKUP(E95,'LISTADO ATM'!$A$2:$B$897,2,0)</f>
        <v xml:space="preserve">ATM Multicentro La Sirena Estrella Sadhala </v>
      </c>
      <c r="H95" s="134" t="str">
        <f>VLOOKUP(E95,VIP!$A$2:$O17966,7,FALSE)</f>
        <v>Si</v>
      </c>
      <c r="I95" s="134" t="str">
        <f>VLOOKUP(E95,VIP!$A$2:$O9931,8,FALSE)</f>
        <v>Si</v>
      </c>
      <c r="J95" s="134" t="str">
        <f>VLOOKUP(E95,VIP!$A$2:$O9881,8,FALSE)</f>
        <v>Si</v>
      </c>
      <c r="K95" s="134" t="str">
        <f>VLOOKUP(E95,VIP!$A$2:$O13455,6,0)</f>
        <v>NO</v>
      </c>
      <c r="L95" s="125" t="s">
        <v>2418</v>
      </c>
      <c r="M95" s="135" t="s">
        <v>2448</v>
      </c>
      <c r="N95" s="135" t="s">
        <v>2455</v>
      </c>
      <c r="O95" s="134" t="s">
        <v>2475</v>
      </c>
      <c r="P95" s="146"/>
      <c r="Q95" s="135" t="s">
        <v>2418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3335888013</v>
      </c>
      <c r="C96" s="136">
        <v>44331.737245370372</v>
      </c>
      <c r="D96" s="136" t="s">
        <v>2180</v>
      </c>
      <c r="E96" s="124">
        <v>18</v>
      </c>
      <c r="F96" s="154" t="str">
        <f>VLOOKUP(E96,VIP!$A$2:$O13092,2,0)</f>
        <v>DRBR018</v>
      </c>
      <c r="G96" s="134" t="str">
        <f>VLOOKUP(E96,'LISTADO ATM'!$A$2:$B$897,2,0)</f>
        <v xml:space="preserve">ATM Oficina Haina Occidental I </v>
      </c>
      <c r="H96" s="134" t="str">
        <f>VLOOKUP(E96,VIP!$A$2:$O17968,7,FALSE)</f>
        <v>Si</v>
      </c>
      <c r="I96" s="134" t="str">
        <f>VLOOKUP(E96,VIP!$A$2:$O9933,8,FALSE)</f>
        <v>Si</v>
      </c>
      <c r="J96" s="134" t="str">
        <f>VLOOKUP(E96,VIP!$A$2:$O9883,8,FALSE)</f>
        <v>Si</v>
      </c>
      <c r="K96" s="134" t="str">
        <f>VLOOKUP(E96,VIP!$A$2:$O13457,6,0)</f>
        <v>SI</v>
      </c>
      <c r="L96" s="125" t="s">
        <v>2219</v>
      </c>
      <c r="M96" s="135" t="s">
        <v>2448</v>
      </c>
      <c r="N96" s="135" t="s">
        <v>2455</v>
      </c>
      <c r="O96" s="134" t="s">
        <v>2457</v>
      </c>
      <c r="P96" s="146"/>
      <c r="Q96" s="135" t="s">
        <v>2219</v>
      </c>
    </row>
    <row r="97" spans="1:17" s="96" customFormat="1" ht="18" x14ac:dyDescent="0.25">
      <c r="A97" s="134" t="str">
        <f>VLOOKUP(E97,'LISTADO ATM'!$A$2:$C$898,3,0)</f>
        <v>NORTE</v>
      </c>
      <c r="B97" s="129">
        <v>3335888012</v>
      </c>
      <c r="C97" s="136">
        <v>44331.717083333337</v>
      </c>
      <c r="D97" s="136" t="s">
        <v>2574</v>
      </c>
      <c r="E97" s="124">
        <v>895</v>
      </c>
      <c r="F97" s="154" t="str">
        <f>VLOOKUP(E97,VIP!$A$2:$O13093,2,0)</f>
        <v>DRBR895</v>
      </c>
      <c r="G97" s="134" t="str">
        <f>VLOOKUP(E97,'LISTADO ATM'!$A$2:$B$897,2,0)</f>
        <v xml:space="preserve">ATM S/M Bravo (Santiago) </v>
      </c>
      <c r="H97" s="134" t="str">
        <f>VLOOKUP(E97,VIP!$A$2:$O17969,7,FALSE)</f>
        <v>Si</v>
      </c>
      <c r="I97" s="134" t="str">
        <f>VLOOKUP(E97,VIP!$A$2:$O9934,8,FALSE)</f>
        <v>No</v>
      </c>
      <c r="J97" s="134" t="str">
        <f>VLOOKUP(E97,VIP!$A$2:$O9884,8,FALSE)</f>
        <v>No</v>
      </c>
      <c r="K97" s="134" t="str">
        <f>VLOOKUP(E97,VIP!$A$2:$O13458,6,0)</f>
        <v>NO</v>
      </c>
      <c r="L97" s="125" t="s">
        <v>2418</v>
      </c>
      <c r="M97" s="135" t="s">
        <v>2448</v>
      </c>
      <c r="N97" s="135" t="s">
        <v>2455</v>
      </c>
      <c r="O97" s="134" t="s">
        <v>2575</v>
      </c>
      <c r="P97" s="146"/>
      <c r="Q97" s="135" t="s">
        <v>2418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3335888003</v>
      </c>
      <c r="C98" s="136">
        <v>44331.702326388891</v>
      </c>
      <c r="D98" s="136" t="s">
        <v>2474</v>
      </c>
      <c r="E98" s="124">
        <v>160</v>
      </c>
      <c r="F98" s="154" t="str">
        <f>VLOOKUP(E98,VIP!$A$2:$O13095,2,0)</f>
        <v>DRBR160</v>
      </c>
      <c r="G98" s="134" t="str">
        <f>VLOOKUP(E98,'LISTADO ATM'!$A$2:$B$897,2,0)</f>
        <v xml:space="preserve">ATM Oficina Herrera </v>
      </c>
      <c r="H98" s="134" t="str">
        <f>VLOOKUP(E98,VIP!$A$2:$O17971,7,FALSE)</f>
        <v>Si</v>
      </c>
      <c r="I98" s="134" t="str">
        <f>VLOOKUP(E98,VIP!$A$2:$O9936,8,FALSE)</f>
        <v>Si</v>
      </c>
      <c r="J98" s="134" t="str">
        <f>VLOOKUP(E98,VIP!$A$2:$O9886,8,FALSE)</f>
        <v>Si</v>
      </c>
      <c r="K98" s="134" t="str">
        <f>VLOOKUP(E98,VIP!$A$2:$O13460,6,0)</f>
        <v>NO</v>
      </c>
      <c r="L98" s="125" t="s">
        <v>2579</v>
      </c>
      <c r="M98" s="135" t="s">
        <v>2448</v>
      </c>
      <c r="N98" s="135" t="s">
        <v>2455</v>
      </c>
      <c r="O98" s="134" t="s">
        <v>2475</v>
      </c>
      <c r="P98" s="146"/>
      <c r="Q98" s="135" t="s">
        <v>2444</v>
      </c>
    </row>
    <row r="99" spans="1:17" s="96" customFormat="1" ht="18" x14ac:dyDescent="0.25">
      <c r="A99" s="134" t="str">
        <f>VLOOKUP(E99,'LISTADO ATM'!$A$2:$C$898,3,0)</f>
        <v>ESTE</v>
      </c>
      <c r="B99" s="129">
        <v>3335888000</v>
      </c>
      <c r="C99" s="136">
        <v>44331.686851851853</v>
      </c>
      <c r="D99" s="136" t="s">
        <v>2451</v>
      </c>
      <c r="E99" s="124">
        <v>673</v>
      </c>
      <c r="F99" s="154" t="str">
        <f>VLOOKUP(E99,VIP!$A$2:$O13097,2,0)</f>
        <v>DRBR673</v>
      </c>
      <c r="G99" s="134" t="str">
        <f>VLOOKUP(E99,'LISTADO ATM'!$A$2:$B$897,2,0)</f>
        <v>ATM Clínica Dr. Cruz Jiminián</v>
      </c>
      <c r="H99" s="134" t="str">
        <f>VLOOKUP(E99,VIP!$A$2:$O17973,7,FALSE)</f>
        <v>Si</v>
      </c>
      <c r="I99" s="134" t="str">
        <f>VLOOKUP(E99,VIP!$A$2:$O9938,8,FALSE)</f>
        <v>Si</v>
      </c>
      <c r="J99" s="134" t="str">
        <f>VLOOKUP(E99,VIP!$A$2:$O9888,8,FALSE)</f>
        <v>Si</v>
      </c>
      <c r="K99" s="134" t="str">
        <f>VLOOKUP(E99,VIP!$A$2:$O13462,6,0)</f>
        <v>NO</v>
      </c>
      <c r="L99" s="125" t="s">
        <v>2418</v>
      </c>
      <c r="M99" s="135" t="s">
        <v>2448</v>
      </c>
      <c r="N99" s="135" t="s">
        <v>2455</v>
      </c>
      <c r="O99" s="134" t="s">
        <v>2456</v>
      </c>
      <c r="P99" s="146"/>
      <c r="Q99" s="135" t="s">
        <v>2418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3335887985</v>
      </c>
      <c r="C100" s="136">
        <v>44331.627395833333</v>
      </c>
      <c r="D100" s="136" t="s">
        <v>2180</v>
      </c>
      <c r="E100" s="124">
        <v>845</v>
      </c>
      <c r="F100" s="154" t="str">
        <f>VLOOKUP(E100,VIP!$A$2:$O13081,2,0)</f>
        <v>DRBR845</v>
      </c>
      <c r="G100" s="134" t="str">
        <f>VLOOKUP(E100,'LISTADO ATM'!$A$2:$B$897,2,0)</f>
        <v xml:space="preserve">ATM CERTV (Canal 4) </v>
      </c>
      <c r="H100" s="134" t="str">
        <f>VLOOKUP(E100,VIP!$A$2:$O17957,7,FALSE)</f>
        <v>Si</v>
      </c>
      <c r="I100" s="134" t="str">
        <f>VLOOKUP(E100,VIP!$A$2:$O9922,8,FALSE)</f>
        <v>Si</v>
      </c>
      <c r="J100" s="134" t="str">
        <f>VLOOKUP(E100,VIP!$A$2:$O9872,8,FALSE)</f>
        <v>Si</v>
      </c>
      <c r="K100" s="134" t="str">
        <f>VLOOKUP(E100,VIP!$A$2:$O13446,6,0)</f>
        <v>NO</v>
      </c>
      <c r="L100" s="125" t="s">
        <v>2219</v>
      </c>
      <c r="M100" s="135" t="s">
        <v>2448</v>
      </c>
      <c r="N100" s="135" t="s">
        <v>2455</v>
      </c>
      <c r="O100" s="134" t="s">
        <v>2457</v>
      </c>
      <c r="P100" s="146"/>
      <c r="Q100" s="135" t="s">
        <v>2219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3335887983</v>
      </c>
      <c r="C101" s="136">
        <v>44331.622974537036</v>
      </c>
      <c r="D101" s="136" t="s">
        <v>2180</v>
      </c>
      <c r="E101" s="124">
        <v>952</v>
      </c>
      <c r="F101" s="154" t="str">
        <f>VLOOKUP(E101,VIP!$A$2:$O13083,2,0)</f>
        <v>DRBR16L</v>
      </c>
      <c r="G101" s="134" t="str">
        <f>VLOOKUP(E101,'LISTADO ATM'!$A$2:$B$897,2,0)</f>
        <v xml:space="preserve">ATM Alvarez Rivas </v>
      </c>
      <c r="H101" s="134" t="str">
        <f>VLOOKUP(E101,VIP!$A$2:$O17959,7,FALSE)</f>
        <v>Si</v>
      </c>
      <c r="I101" s="134" t="str">
        <f>VLOOKUP(E101,VIP!$A$2:$O9924,8,FALSE)</f>
        <v>Si</v>
      </c>
      <c r="J101" s="134" t="str">
        <f>VLOOKUP(E101,VIP!$A$2:$O9874,8,FALSE)</f>
        <v>Si</v>
      </c>
      <c r="K101" s="134" t="str">
        <f>VLOOKUP(E101,VIP!$A$2:$O13448,6,0)</f>
        <v>NO</v>
      </c>
      <c r="L101" s="125" t="s">
        <v>2219</v>
      </c>
      <c r="M101" s="135" t="s">
        <v>2448</v>
      </c>
      <c r="N101" s="135" t="s">
        <v>2455</v>
      </c>
      <c r="O101" s="134" t="s">
        <v>2457</v>
      </c>
      <c r="P101" s="146"/>
      <c r="Q101" s="135" t="s">
        <v>2219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3335887976</v>
      </c>
      <c r="C102" s="136">
        <v>44331.611180555556</v>
      </c>
      <c r="D102" s="136" t="s">
        <v>2180</v>
      </c>
      <c r="E102" s="124">
        <v>734</v>
      </c>
      <c r="F102" s="154" t="str">
        <f>VLOOKUP(E102,VIP!$A$2:$O13080,2,0)</f>
        <v>DRBR178</v>
      </c>
      <c r="G102" s="134" t="str">
        <f>VLOOKUP(E102,'LISTADO ATM'!$A$2:$B$897,2,0)</f>
        <v xml:space="preserve">ATM Oficina Independencia I </v>
      </c>
      <c r="H102" s="134" t="str">
        <f>VLOOKUP(E102,VIP!$A$2:$O17956,7,FALSE)</f>
        <v>Si</v>
      </c>
      <c r="I102" s="134" t="str">
        <f>VLOOKUP(E102,VIP!$A$2:$O9921,8,FALSE)</f>
        <v>Si</v>
      </c>
      <c r="J102" s="134" t="str">
        <f>VLOOKUP(E102,VIP!$A$2:$O9871,8,FALSE)</f>
        <v>Si</v>
      </c>
      <c r="K102" s="134" t="str">
        <f>VLOOKUP(E102,VIP!$A$2:$O13445,6,0)</f>
        <v>SI</v>
      </c>
      <c r="L102" s="125" t="s">
        <v>2219</v>
      </c>
      <c r="M102" s="135" t="s">
        <v>2448</v>
      </c>
      <c r="N102" s="135" t="s">
        <v>2455</v>
      </c>
      <c r="O102" s="134" t="s">
        <v>2457</v>
      </c>
      <c r="P102" s="146"/>
      <c r="Q102" s="135" t="s">
        <v>2219</v>
      </c>
    </row>
    <row r="103" spans="1:17" s="96" customFormat="1" ht="18" x14ac:dyDescent="0.25">
      <c r="A103" s="134" t="str">
        <f>VLOOKUP(E103,'LISTADO ATM'!$A$2:$C$898,3,0)</f>
        <v>SUR</v>
      </c>
      <c r="B103" s="129">
        <v>3335887975</v>
      </c>
      <c r="C103" s="136">
        <v>44331.610648148147</v>
      </c>
      <c r="D103" s="136" t="s">
        <v>2180</v>
      </c>
      <c r="E103" s="124">
        <v>403</v>
      </c>
      <c r="F103" s="154" t="str">
        <f>VLOOKUP(E103,VIP!$A$2:$O13081,2,0)</f>
        <v>DRBR403</v>
      </c>
      <c r="G103" s="134" t="str">
        <f>VLOOKUP(E103,'LISTADO ATM'!$A$2:$B$897,2,0)</f>
        <v xml:space="preserve">ATM Oficina Vicente Noble </v>
      </c>
      <c r="H103" s="134" t="str">
        <f>VLOOKUP(E103,VIP!$A$2:$O17957,7,FALSE)</f>
        <v>Si</v>
      </c>
      <c r="I103" s="134" t="str">
        <f>VLOOKUP(E103,VIP!$A$2:$O9922,8,FALSE)</f>
        <v>Si</v>
      </c>
      <c r="J103" s="134" t="str">
        <f>VLOOKUP(E103,VIP!$A$2:$O9872,8,FALSE)</f>
        <v>Si</v>
      </c>
      <c r="K103" s="134" t="str">
        <f>VLOOKUP(E103,VIP!$A$2:$O13446,6,0)</f>
        <v>NO</v>
      </c>
      <c r="L103" s="125" t="s">
        <v>2219</v>
      </c>
      <c r="M103" s="135" t="s">
        <v>2448</v>
      </c>
      <c r="N103" s="135" t="s">
        <v>2455</v>
      </c>
      <c r="O103" s="134" t="s">
        <v>2457</v>
      </c>
      <c r="P103" s="146"/>
      <c r="Q103" s="135" t="s">
        <v>2219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3335887973</v>
      </c>
      <c r="C104" s="136">
        <v>44331.607523148145</v>
      </c>
      <c r="D104" s="136" t="s">
        <v>2180</v>
      </c>
      <c r="E104" s="124">
        <v>239</v>
      </c>
      <c r="F104" s="154" t="str">
        <f>VLOOKUP(E104,VIP!$A$2:$O13083,2,0)</f>
        <v>DRBR239</v>
      </c>
      <c r="G104" s="134" t="str">
        <f>VLOOKUP(E104,'LISTADO ATM'!$A$2:$B$897,2,0)</f>
        <v xml:space="preserve">ATM Autobanco Charles de Gaulle </v>
      </c>
      <c r="H104" s="134" t="str">
        <f>VLOOKUP(E104,VIP!$A$2:$O17959,7,FALSE)</f>
        <v>Si</v>
      </c>
      <c r="I104" s="134" t="str">
        <f>VLOOKUP(E104,VIP!$A$2:$O9924,8,FALSE)</f>
        <v>Si</v>
      </c>
      <c r="J104" s="134" t="str">
        <f>VLOOKUP(E104,VIP!$A$2:$O9874,8,FALSE)</f>
        <v>Si</v>
      </c>
      <c r="K104" s="134" t="str">
        <f>VLOOKUP(E104,VIP!$A$2:$O13448,6,0)</f>
        <v>SI</v>
      </c>
      <c r="L104" s="125" t="s">
        <v>2245</v>
      </c>
      <c r="M104" s="135" t="s">
        <v>2448</v>
      </c>
      <c r="N104" s="135" t="s">
        <v>2455</v>
      </c>
      <c r="O104" s="134" t="s">
        <v>2457</v>
      </c>
      <c r="P104" s="146"/>
      <c r="Q104" s="135" t="s">
        <v>2245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3335887970</v>
      </c>
      <c r="C105" s="136">
        <v>44331.588946759257</v>
      </c>
      <c r="D105" s="136" t="s">
        <v>2451</v>
      </c>
      <c r="E105" s="124">
        <v>562</v>
      </c>
      <c r="F105" s="154" t="str">
        <f>VLOOKUP(E105,VIP!$A$2:$O13084,2,0)</f>
        <v>DRBR226</v>
      </c>
      <c r="G105" s="134" t="str">
        <f>VLOOKUP(E105,'LISTADO ATM'!$A$2:$B$897,2,0)</f>
        <v xml:space="preserve">ATM S/M Jumbo Carretera Mella </v>
      </c>
      <c r="H105" s="134" t="str">
        <f>VLOOKUP(E105,VIP!$A$2:$O17960,7,FALSE)</f>
        <v>Si</v>
      </c>
      <c r="I105" s="134" t="str">
        <f>VLOOKUP(E105,VIP!$A$2:$O9925,8,FALSE)</f>
        <v>Si</v>
      </c>
      <c r="J105" s="134" t="str">
        <f>VLOOKUP(E105,VIP!$A$2:$O9875,8,FALSE)</f>
        <v>Si</v>
      </c>
      <c r="K105" s="134" t="str">
        <f>VLOOKUP(E105,VIP!$A$2:$O13449,6,0)</f>
        <v>SI</v>
      </c>
      <c r="L105" s="125" t="s">
        <v>2418</v>
      </c>
      <c r="M105" s="135" t="s">
        <v>2448</v>
      </c>
      <c r="N105" s="135" t="s">
        <v>2455</v>
      </c>
      <c r="O105" s="134" t="s">
        <v>2456</v>
      </c>
      <c r="P105" s="146"/>
      <c r="Q105" s="135" t="s">
        <v>2418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3335887959</v>
      </c>
      <c r="C106" s="136">
        <v>44331.579050925924</v>
      </c>
      <c r="D106" s="136" t="s">
        <v>2180</v>
      </c>
      <c r="E106" s="124">
        <v>755</v>
      </c>
      <c r="F106" s="154" t="str">
        <f>VLOOKUP(E106,VIP!$A$2:$O13085,2,0)</f>
        <v>DRBR755</v>
      </c>
      <c r="G106" s="134" t="str">
        <f>VLOOKUP(E106,'LISTADO ATM'!$A$2:$B$897,2,0)</f>
        <v xml:space="preserve">ATM Oficina Galería del Este (Plaza) </v>
      </c>
      <c r="H106" s="134" t="str">
        <f>VLOOKUP(E106,VIP!$A$2:$O17961,7,FALSE)</f>
        <v>Si</v>
      </c>
      <c r="I106" s="134" t="str">
        <f>VLOOKUP(E106,VIP!$A$2:$O9926,8,FALSE)</f>
        <v>Si</v>
      </c>
      <c r="J106" s="134" t="str">
        <f>VLOOKUP(E106,VIP!$A$2:$O9876,8,FALSE)</f>
        <v>Si</v>
      </c>
      <c r="K106" s="134" t="str">
        <f>VLOOKUP(E106,VIP!$A$2:$O13450,6,0)</f>
        <v>NO</v>
      </c>
      <c r="L106" s="125" t="s">
        <v>2426</v>
      </c>
      <c r="M106" s="135" t="s">
        <v>2448</v>
      </c>
      <c r="N106" s="135" t="s">
        <v>2455</v>
      </c>
      <c r="O106" s="134" t="s">
        <v>2457</v>
      </c>
      <c r="P106" s="146"/>
      <c r="Q106" s="135" t="s">
        <v>2426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3335887926</v>
      </c>
      <c r="C107" s="136">
        <v>44331.515972222223</v>
      </c>
      <c r="D107" s="136" t="s">
        <v>2474</v>
      </c>
      <c r="E107" s="124">
        <v>410</v>
      </c>
      <c r="F107" s="154" t="str">
        <f>VLOOKUP(E107,VIP!$A$2:$O13083,2,0)</f>
        <v>DRBR410</v>
      </c>
      <c r="G107" s="134" t="str">
        <f>VLOOKUP(E107,'LISTADO ATM'!$A$2:$B$897,2,0)</f>
        <v xml:space="preserve">ATM Oficina Las Palmas de Herrera II </v>
      </c>
      <c r="H107" s="134" t="str">
        <f>VLOOKUP(E107,VIP!$A$2:$O17959,7,FALSE)</f>
        <v>Si</v>
      </c>
      <c r="I107" s="134" t="str">
        <f>VLOOKUP(E107,VIP!$A$2:$O9924,8,FALSE)</f>
        <v>Si</v>
      </c>
      <c r="J107" s="134" t="str">
        <f>VLOOKUP(E107,VIP!$A$2:$O9874,8,FALSE)</f>
        <v>Si</v>
      </c>
      <c r="K107" s="134" t="str">
        <f>VLOOKUP(E107,VIP!$A$2:$O13448,6,0)</f>
        <v>NO</v>
      </c>
      <c r="L107" s="125" t="s">
        <v>2418</v>
      </c>
      <c r="M107" s="135" t="s">
        <v>2448</v>
      </c>
      <c r="N107" s="135" t="s">
        <v>2455</v>
      </c>
      <c r="O107" s="134" t="s">
        <v>2475</v>
      </c>
      <c r="P107" s="146"/>
      <c r="Q107" s="135" t="s">
        <v>2418</v>
      </c>
    </row>
    <row r="108" spans="1:17" s="96" customFormat="1" ht="18" x14ac:dyDescent="0.25">
      <c r="A108" s="134" t="str">
        <f>VLOOKUP(E108,'LISTADO ATM'!$A$2:$C$898,3,0)</f>
        <v>ESTE</v>
      </c>
      <c r="B108" s="129">
        <v>3335887924</v>
      </c>
      <c r="C108" s="136">
        <v>44331.514004629629</v>
      </c>
      <c r="D108" s="136" t="s">
        <v>2474</v>
      </c>
      <c r="E108" s="124">
        <v>613</v>
      </c>
      <c r="F108" s="154" t="str">
        <f>VLOOKUP(E108,VIP!$A$2:$O13096,2,0)</f>
        <v>DRBR145</v>
      </c>
      <c r="G108" s="134" t="str">
        <f>VLOOKUP(E108,'LISTADO ATM'!$A$2:$B$897,2,0)</f>
        <v xml:space="preserve">ATM Almacenes Zaglul (La Altagracia) </v>
      </c>
      <c r="H108" s="134" t="str">
        <f>VLOOKUP(E108,VIP!$A$2:$O17972,7,FALSE)</f>
        <v>Si</v>
      </c>
      <c r="I108" s="134" t="str">
        <f>VLOOKUP(E108,VIP!$A$2:$O9937,8,FALSE)</f>
        <v>Si</v>
      </c>
      <c r="J108" s="134" t="str">
        <f>VLOOKUP(E108,VIP!$A$2:$O9887,8,FALSE)</f>
        <v>Si</v>
      </c>
      <c r="K108" s="134" t="str">
        <f>VLOOKUP(E108,VIP!$A$2:$O13461,6,0)</f>
        <v>NO</v>
      </c>
      <c r="L108" s="125" t="s">
        <v>2579</v>
      </c>
      <c r="M108" s="135" t="s">
        <v>2448</v>
      </c>
      <c r="N108" s="135" t="s">
        <v>2455</v>
      </c>
      <c r="O108" s="134" t="s">
        <v>2475</v>
      </c>
      <c r="P108" s="146"/>
      <c r="Q108" s="135" t="s">
        <v>2444</v>
      </c>
    </row>
    <row r="109" spans="1:17" s="96" customFormat="1" ht="18" x14ac:dyDescent="0.25">
      <c r="A109" s="134" t="str">
        <f>VLOOKUP(E109,'LISTADO ATM'!$A$2:$C$898,3,0)</f>
        <v>SUR</v>
      </c>
      <c r="B109" s="129">
        <v>3335887765</v>
      </c>
      <c r="C109" s="136">
        <v>44331.379189814812</v>
      </c>
      <c r="D109" s="136" t="s">
        <v>2180</v>
      </c>
      <c r="E109" s="124">
        <v>829</v>
      </c>
      <c r="F109" s="154" t="str">
        <f>VLOOKUP(E109,VIP!$A$2:$O13067,2,0)</f>
        <v>DRBR829</v>
      </c>
      <c r="G109" s="134" t="str">
        <f>VLOOKUP(E109,'LISTADO ATM'!$A$2:$B$897,2,0)</f>
        <v xml:space="preserve">ATM UNP Multicentro Sirena Baní </v>
      </c>
      <c r="H109" s="134" t="str">
        <f>VLOOKUP(E109,VIP!$A$2:$O17943,7,FALSE)</f>
        <v>Si</v>
      </c>
      <c r="I109" s="134" t="str">
        <f>VLOOKUP(E109,VIP!$A$2:$O9908,8,FALSE)</f>
        <v>Si</v>
      </c>
      <c r="J109" s="134" t="str">
        <f>VLOOKUP(E109,VIP!$A$2:$O9858,8,FALSE)</f>
        <v>Si</v>
      </c>
      <c r="K109" s="134" t="str">
        <f>VLOOKUP(E109,VIP!$A$2:$O13432,6,0)</f>
        <v>NO</v>
      </c>
      <c r="L109" s="125" t="s">
        <v>2577</v>
      </c>
      <c r="M109" s="135" t="s">
        <v>2448</v>
      </c>
      <c r="N109" s="135" t="s">
        <v>2455</v>
      </c>
      <c r="O109" s="134" t="s">
        <v>2457</v>
      </c>
      <c r="P109" s="137"/>
      <c r="Q109" s="135" t="s">
        <v>2578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3335887747</v>
      </c>
      <c r="C110" s="136">
        <v>44331.326168981483</v>
      </c>
      <c r="D110" s="136" t="s">
        <v>2180</v>
      </c>
      <c r="E110" s="124">
        <v>580</v>
      </c>
      <c r="F110" s="154" t="str">
        <f>VLOOKUP(E110,VIP!$A$2:$O13056,2,0)</f>
        <v>DRBR523</v>
      </c>
      <c r="G110" s="134" t="str">
        <f>VLOOKUP(E110,'LISTADO ATM'!$A$2:$B$897,2,0)</f>
        <v xml:space="preserve">ATM Edificio Propagas </v>
      </c>
      <c r="H110" s="134" t="str">
        <f>VLOOKUP(E110,VIP!$A$2:$O17932,7,FALSE)</f>
        <v>Si</v>
      </c>
      <c r="I110" s="134" t="str">
        <f>VLOOKUP(E110,VIP!$A$2:$O9897,8,FALSE)</f>
        <v>Si</v>
      </c>
      <c r="J110" s="134" t="str">
        <f>VLOOKUP(E110,VIP!$A$2:$O9847,8,FALSE)</f>
        <v>Si</v>
      </c>
      <c r="K110" s="134" t="str">
        <f>VLOOKUP(E110,VIP!$A$2:$O13421,6,0)</f>
        <v>NO</v>
      </c>
      <c r="L110" s="125" t="s">
        <v>2219</v>
      </c>
      <c r="M110" s="135" t="s">
        <v>2448</v>
      </c>
      <c r="N110" s="135" t="s">
        <v>2455</v>
      </c>
      <c r="O110" s="134" t="s">
        <v>2457</v>
      </c>
      <c r="P110" s="137"/>
      <c r="Q110" s="135" t="s">
        <v>2219</v>
      </c>
    </row>
    <row r="111" spans="1:17" s="96" customFormat="1" ht="18" x14ac:dyDescent="0.25">
      <c r="A111" s="134" t="str">
        <f>VLOOKUP(E111,'LISTADO ATM'!$A$2:$C$898,3,0)</f>
        <v>DISTRITO NACIONAL</v>
      </c>
      <c r="B111" s="129">
        <v>3335887726</v>
      </c>
      <c r="C111" s="136">
        <v>44331.055856481478</v>
      </c>
      <c r="D111" s="136" t="s">
        <v>2451</v>
      </c>
      <c r="E111" s="124">
        <v>938</v>
      </c>
      <c r="F111" s="154" t="str">
        <f>VLOOKUP(E111,VIP!$A$2:$O13058,2,0)</f>
        <v>DRBR938</v>
      </c>
      <c r="G111" s="134" t="str">
        <f>VLOOKUP(E111,'LISTADO ATM'!$A$2:$B$897,2,0)</f>
        <v xml:space="preserve">ATM Autobanco Oficina Filadelfia Plaza </v>
      </c>
      <c r="H111" s="134" t="str">
        <f>VLOOKUP(E111,VIP!$A$2:$O17934,7,FALSE)</f>
        <v>Si</v>
      </c>
      <c r="I111" s="134" t="str">
        <f>VLOOKUP(E111,VIP!$A$2:$O9899,8,FALSE)</f>
        <v>Si</v>
      </c>
      <c r="J111" s="134" t="str">
        <f>VLOOKUP(E111,VIP!$A$2:$O9849,8,FALSE)</f>
        <v>Si</v>
      </c>
      <c r="K111" s="134" t="str">
        <f>VLOOKUP(E111,VIP!$A$2:$O13423,6,0)</f>
        <v>NO</v>
      </c>
      <c r="L111" s="125" t="s">
        <v>2579</v>
      </c>
      <c r="M111" s="135" t="s">
        <v>2448</v>
      </c>
      <c r="N111" s="135" t="s">
        <v>2455</v>
      </c>
      <c r="O111" s="134" t="s">
        <v>2456</v>
      </c>
      <c r="P111" s="137"/>
      <c r="Q111" s="135" t="s">
        <v>2444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3335887723</v>
      </c>
      <c r="C112" s="136">
        <v>44331.023854166669</v>
      </c>
      <c r="D112" s="136" t="s">
        <v>2474</v>
      </c>
      <c r="E112" s="124">
        <v>231</v>
      </c>
      <c r="F112" s="154" t="str">
        <f>VLOOKUP(E112,VIP!$A$2:$O13061,2,0)</f>
        <v>DRBR231</v>
      </c>
      <c r="G112" s="134" t="str">
        <f>VLOOKUP(E112,'LISTADO ATM'!$A$2:$B$897,2,0)</f>
        <v xml:space="preserve">ATM Oficina Zona Oriental </v>
      </c>
      <c r="H112" s="134" t="str">
        <f>VLOOKUP(E112,VIP!$A$2:$O17937,7,FALSE)</f>
        <v>Si</v>
      </c>
      <c r="I112" s="134" t="str">
        <f>VLOOKUP(E112,VIP!$A$2:$O9902,8,FALSE)</f>
        <v>Si</v>
      </c>
      <c r="J112" s="134" t="str">
        <f>VLOOKUP(E112,VIP!$A$2:$O9852,8,FALSE)</f>
        <v>Si</v>
      </c>
      <c r="K112" s="134" t="str">
        <f>VLOOKUP(E112,VIP!$A$2:$O13426,6,0)</f>
        <v>SI</v>
      </c>
      <c r="L112" s="125" t="s">
        <v>2576</v>
      </c>
      <c r="M112" s="135" t="s">
        <v>2448</v>
      </c>
      <c r="N112" s="135" t="s">
        <v>2455</v>
      </c>
      <c r="O112" s="134" t="s">
        <v>2475</v>
      </c>
      <c r="P112" s="137"/>
      <c r="Q112" s="135" t="s">
        <v>2576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3335887680</v>
      </c>
      <c r="C113" s="136">
        <v>44330.767928240741</v>
      </c>
      <c r="D113" s="136" t="s">
        <v>2180</v>
      </c>
      <c r="E113" s="124">
        <v>790</v>
      </c>
      <c r="F113" s="154" t="str">
        <f>VLOOKUP(E113,VIP!$A$2:$O13199,2,0)</f>
        <v>DRBR16I</v>
      </c>
      <c r="G113" s="134" t="str">
        <f>VLOOKUP(E113,'LISTADO ATM'!$A$2:$B$897,2,0)</f>
        <v xml:space="preserve">ATM Oficina Bella Vista Mall I </v>
      </c>
      <c r="H113" s="134" t="str">
        <f>VLOOKUP(E113,VIP!$A$2:$O18062,7,FALSE)</f>
        <v>Si</v>
      </c>
      <c r="I113" s="134" t="str">
        <f>VLOOKUP(E113,VIP!$A$2:$O10027,8,FALSE)</f>
        <v>Si</v>
      </c>
      <c r="J113" s="134" t="str">
        <f>VLOOKUP(E113,VIP!$A$2:$O9977,8,FALSE)</f>
        <v>Si</v>
      </c>
      <c r="K113" s="134" t="str">
        <f>VLOOKUP(E113,VIP!$A$2:$O13551,6,0)</f>
        <v>SI</v>
      </c>
      <c r="L113" s="125" t="s">
        <v>2219</v>
      </c>
      <c r="M113" s="135" t="s">
        <v>2448</v>
      </c>
      <c r="N113" s="135" t="s">
        <v>2455</v>
      </c>
      <c r="O113" s="134" t="s">
        <v>2457</v>
      </c>
      <c r="P113" s="137"/>
      <c r="Q113" s="135" t="s">
        <v>2219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3335887230</v>
      </c>
      <c r="C114" s="136">
        <v>44330.582812499997</v>
      </c>
      <c r="D114" s="136" t="s">
        <v>2451</v>
      </c>
      <c r="E114" s="124">
        <v>563</v>
      </c>
      <c r="F114" s="154" t="str">
        <f>VLOOKUP(E114,VIP!$A$2:$O13201,2,0)</f>
        <v>DRBR233</v>
      </c>
      <c r="G114" s="134" t="str">
        <f>VLOOKUP(E114,'LISTADO ATM'!$A$2:$B$897,2,0)</f>
        <v xml:space="preserve">ATM Base Aérea San Isidro </v>
      </c>
      <c r="H114" s="134" t="str">
        <f>VLOOKUP(E114,VIP!$A$2:$O18064,7,FALSE)</f>
        <v>Si</v>
      </c>
      <c r="I114" s="134" t="str">
        <f>VLOOKUP(E114,VIP!$A$2:$O10029,8,FALSE)</f>
        <v>Si</v>
      </c>
      <c r="J114" s="134" t="str">
        <f>VLOOKUP(E114,VIP!$A$2:$O9979,8,FALSE)</f>
        <v>Si</v>
      </c>
      <c r="K114" s="134" t="str">
        <f>VLOOKUP(E114,VIP!$A$2:$O13553,6,0)</f>
        <v>NO</v>
      </c>
      <c r="L114" s="125" t="s">
        <v>2579</v>
      </c>
      <c r="M114" s="135" t="s">
        <v>2448</v>
      </c>
      <c r="N114" s="135" t="s">
        <v>2455</v>
      </c>
      <c r="O114" s="134" t="s">
        <v>2456</v>
      </c>
      <c r="P114" s="137"/>
      <c r="Q114" s="145" t="s">
        <v>2444</v>
      </c>
    </row>
    <row r="115" spans="1:17" s="96" customFormat="1" ht="18" x14ac:dyDescent="0.25">
      <c r="A115" s="134" t="str">
        <f>VLOOKUP(E115,'LISTADO ATM'!$A$2:$C$898,3,0)</f>
        <v>SUR</v>
      </c>
      <c r="B115" s="129">
        <v>3335887120</v>
      </c>
      <c r="C115" s="136">
        <v>44330.517361111109</v>
      </c>
      <c r="D115" s="136" t="s">
        <v>2180</v>
      </c>
      <c r="E115" s="124">
        <v>249</v>
      </c>
      <c r="F115" s="154" t="str">
        <f>VLOOKUP(E115,VIP!$A$2:$O13195,2,0)</f>
        <v>DRBR249</v>
      </c>
      <c r="G115" s="134" t="str">
        <f>VLOOKUP(E115,'LISTADO ATM'!$A$2:$B$897,2,0)</f>
        <v xml:space="preserve">ATM Banco Agrícola Neiba </v>
      </c>
      <c r="H115" s="134" t="str">
        <f>VLOOKUP(E115,VIP!$A$2:$O18058,7,FALSE)</f>
        <v>Si</v>
      </c>
      <c r="I115" s="134" t="str">
        <f>VLOOKUP(E115,VIP!$A$2:$O10023,8,FALSE)</f>
        <v>Si</v>
      </c>
      <c r="J115" s="134" t="str">
        <f>VLOOKUP(E115,VIP!$A$2:$O9973,8,FALSE)</f>
        <v>Si</v>
      </c>
      <c r="K115" s="134" t="str">
        <f>VLOOKUP(E115,VIP!$A$2:$O13547,6,0)</f>
        <v>NO</v>
      </c>
      <c r="L115" s="125" t="s">
        <v>2219</v>
      </c>
      <c r="M115" s="135" t="s">
        <v>2448</v>
      </c>
      <c r="N115" s="135" t="s">
        <v>2455</v>
      </c>
      <c r="O115" s="134" t="s">
        <v>2457</v>
      </c>
      <c r="P115" s="137"/>
      <c r="Q115" s="145" t="s">
        <v>2219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3335887113</v>
      </c>
      <c r="C116" s="136">
        <v>44330.515439814815</v>
      </c>
      <c r="D116" s="136" t="s">
        <v>2180</v>
      </c>
      <c r="E116" s="124">
        <v>238</v>
      </c>
      <c r="F116" s="154" t="str">
        <f>VLOOKUP(E116,VIP!$A$2:$O13198,2,0)</f>
        <v>DRBR238</v>
      </c>
      <c r="G116" s="134" t="str">
        <f>VLOOKUP(E116,'LISTADO ATM'!$A$2:$B$897,2,0)</f>
        <v xml:space="preserve">ATM Multicentro La Sirena Charles de Gaulle </v>
      </c>
      <c r="H116" s="134" t="str">
        <f>VLOOKUP(E116,VIP!$A$2:$O18061,7,FALSE)</f>
        <v>Si</v>
      </c>
      <c r="I116" s="134" t="str">
        <f>VLOOKUP(E116,VIP!$A$2:$O10026,8,FALSE)</f>
        <v>Si</v>
      </c>
      <c r="J116" s="134" t="str">
        <f>VLOOKUP(E116,VIP!$A$2:$O9976,8,FALSE)</f>
        <v>Si</v>
      </c>
      <c r="K116" s="134" t="str">
        <f>VLOOKUP(E116,VIP!$A$2:$O13550,6,0)</f>
        <v>No</v>
      </c>
      <c r="L116" s="125" t="s">
        <v>2470</v>
      </c>
      <c r="M116" s="135" t="s">
        <v>2448</v>
      </c>
      <c r="N116" s="135" t="s">
        <v>2455</v>
      </c>
      <c r="O116" s="134" t="s">
        <v>2457</v>
      </c>
      <c r="P116" s="137"/>
      <c r="Q116" s="145" t="s">
        <v>2470</v>
      </c>
    </row>
    <row r="117" spans="1:17" s="96" customFormat="1" ht="18" x14ac:dyDescent="0.25">
      <c r="A117" s="134" t="str">
        <f>VLOOKUP(E117,'LISTADO ATM'!$A$2:$C$898,3,0)</f>
        <v>DISTRITO NACIONAL</v>
      </c>
      <c r="B117" s="129">
        <v>3335886415</v>
      </c>
      <c r="C117" s="136">
        <v>44329.860486111109</v>
      </c>
      <c r="D117" s="136" t="s">
        <v>2180</v>
      </c>
      <c r="E117" s="124">
        <v>10</v>
      </c>
      <c r="F117" s="154" t="str">
        <f>VLOOKUP(E117,VIP!$A$2:$O13171,2,0)</f>
        <v>DRBR010</v>
      </c>
      <c r="G117" s="134" t="str">
        <f>VLOOKUP(E117,'LISTADO ATM'!$A$2:$B$897,2,0)</f>
        <v xml:space="preserve">ATM Ministerio Salud Pública </v>
      </c>
      <c r="H117" s="134" t="str">
        <f>VLOOKUP(E117,VIP!$A$2:$O18034,7,FALSE)</f>
        <v>Si</v>
      </c>
      <c r="I117" s="134" t="str">
        <f>VLOOKUP(E117,VIP!$A$2:$O9999,8,FALSE)</f>
        <v>Si</v>
      </c>
      <c r="J117" s="134" t="str">
        <f>VLOOKUP(E117,VIP!$A$2:$O9949,8,FALSE)</f>
        <v>Si</v>
      </c>
      <c r="K117" s="134" t="str">
        <f>VLOOKUP(E117,VIP!$A$2:$O13523,6,0)</f>
        <v>NO</v>
      </c>
      <c r="L117" s="125" t="s">
        <v>2219</v>
      </c>
      <c r="M117" s="135" t="s">
        <v>2448</v>
      </c>
      <c r="N117" s="135" t="s">
        <v>2455</v>
      </c>
      <c r="O117" s="134" t="s">
        <v>2457</v>
      </c>
      <c r="P117" s="137"/>
      <c r="Q117" s="135" t="s">
        <v>2219</v>
      </c>
    </row>
    <row r="118" spans="1:17" s="96" customFormat="1" ht="18" x14ac:dyDescent="0.25">
      <c r="A118" s="134" t="str">
        <f>VLOOKUP(E118,'LISTADO ATM'!$A$2:$C$898,3,0)</f>
        <v>DISTRITO NACIONAL</v>
      </c>
      <c r="B118" s="129">
        <v>3335886406</v>
      </c>
      <c r="C118" s="136">
        <v>44329.842581018522</v>
      </c>
      <c r="D118" s="136" t="s">
        <v>2180</v>
      </c>
      <c r="E118" s="124">
        <v>696</v>
      </c>
      <c r="F118" s="154" t="str">
        <f>VLOOKUP(E118,VIP!$A$2:$O13180,2,0)</f>
        <v>DRBR696</v>
      </c>
      <c r="G118" s="134" t="str">
        <f>VLOOKUP(E118,'LISTADO ATM'!$A$2:$B$897,2,0)</f>
        <v>ATM Olé Jacobo Majluta</v>
      </c>
      <c r="H118" s="134" t="str">
        <f>VLOOKUP(E118,VIP!$A$2:$O18043,7,FALSE)</f>
        <v>Si</v>
      </c>
      <c r="I118" s="134" t="str">
        <f>VLOOKUP(E118,VIP!$A$2:$O10008,8,FALSE)</f>
        <v>Si</v>
      </c>
      <c r="J118" s="134" t="str">
        <f>VLOOKUP(E118,VIP!$A$2:$O9958,8,FALSE)</f>
        <v>Si</v>
      </c>
      <c r="K118" s="134" t="str">
        <f>VLOOKUP(E118,VIP!$A$2:$O13532,6,0)</f>
        <v>NO</v>
      </c>
      <c r="L118" s="125" t="s">
        <v>2219</v>
      </c>
      <c r="M118" s="135" t="s">
        <v>2448</v>
      </c>
      <c r="N118" s="135" t="s">
        <v>2455</v>
      </c>
      <c r="O118" s="134" t="s">
        <v>2457</v>
      </c>
      <c r="P118" s="137"/>
      <c r="Q118" s="135" t="s">
        <v>2219</v>
      </c>
    </row>
    <row r="119" spans="1:17" s="96" customFormat="1" ht="18" x14ac:dyDescent="0.25">
      <c r="A119" s="134" t="str">
        <f>VLOOKUP(E119,'LISTADO ATM'!$A$2:$C$898,3,0)</f>
        <v>DISTRITO NACIONAL</v>
      </c>
      <c r="B119" s="129">
        <v>3335885786</v>
      </c>
      <c r="C119" s="136">
        <v>44329.510706018518</v>
      </c>
      <c r="D119" s="136" t="s">
        <v>2180</v>
      </c>
      <c r="E119" s="124">
        <v>797</v>
      </c>
      <c r="F119" s="154" t="str">
        <f>VLOOKUP(E119,VIP!$A$2:$O13175,2,0)</f>
        <v xml:space="preserve">DRBR797 </v>
      </c>
      <c r="G119" s="134" t="str">
        <f>VLOOKUP(E119,'LISTADO ATM'!$A$2:$B$897,2,0)</f>
        <v>ATM Dirección de Pensiones y Jubilaciones</v>
      </c>
      <c r="H119" s="134" t="str">
        <f>VLOOKUP(E119,VIP!$A$2:$O18038,7,FALSE)</f>
        <v>N/A</v>
      </c>
      <c r="I119" s="134" t="str">
        <f>VLOOKUP(E119,VIP!$A$2:$O10003,8,FALSE)</f>
        <v>N/A</v>
      </c>
      <c r="J119" s="134" t="str">
        <f>VLOOKUP(E119,VIP!$A$2:$O9953,8,FALSE)</f>
        <v>N/A</v>
      </c>
      <c r="K119" s="134" t="str">
        <f>VLOOKUP(E119,VIP!$A$2:$O13527,6,0)</f>
        <v>N/A</v>
      </c>
      <c r="L119" s="125" t="s">
        <v>2572</v>
      </c>
      <c r="M119" s="135" t="s">
        <v>2448</v>
      </c>
      <c r="N119" s="135" t="s">
        <v>2565</v>
      </c>
      <c r="O119" s="134" t="s">
        <v>2457</v>
      </c>
      <c r="P119" s="137"/>
      <c r="Q119" s="135" t="s">
        <v>2219</v>
      </c>
    </row>
  </sheetData>
  <autoFilter ref="A4:Q119">
    <sortState ref="A5:Q229">
      <sortCondition descending="1" ref="M4:M1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5:B68">
    <cfRule type="duplicateValues" dxfId="74" priority="119695"/>
  </conditionalFormatting>
  <conditionalFormatting sqref="B69:B88">
    <cfRule type="duplicateValues" dxfId="73" priority="43"/>
  </conditionalFormatting>
  <conditionalFormatting sqref="E55:E93">
    <cfRule type="duplicateValues" dxfId="72" priority="119713"/>
  </conditionalFormatting>
  <conditionalFormatting sqref="B89:B93">
    <cfRule type="duplicateValues" dxfId="71" priority="119715"/>
  </conditionalFormatting>
  <conditionalFormatting sqref="E94:E111">
    <cfRule type="duplicateValues" dxfId="70" priority="119752"/>
  </conditionalFormatting>
  <conditionalFormatting sqref="B94:B111">
    <cfRule type="duplicateValues" dxfId="69" priority="119754"/>
  </conditionalFormatting>
  <conditionalFormatting sqref="E120:E1048576 E1:E93">
    <cfRule type="duplicateValues" dxfId="7" priority="119796"/>
  </conditionalFormatting>
  <conditionalFormatting sqref="E120:E1048576 E69:E93 E1:E54">
    <cfRule type="duplicateValues" dxfId="6" priority="119799"/>
  </conditionalFormatting>
  <conditionalFormatting sqref="B120:B1048576 B1:B54">
    <cfRule type="duplicateValues" dxfId="5" priority="119803"/>
  </conditionalFormatting>
  <conditionalFormatting sqref="B120:B1048576 B1:B88">
    <cfRule type="duplicateValues" dxfId="4" priority="119806"/>
  </conditionalFormatting>
  <conditionalFormatting sqref="B120:B1048576 B1:B93">
    <cfRule type="duplicateValues" dxfId="3" priority="119809"/>
  </conditionalFormatting>
  <conditionalFormatting sqref="E1:E1048576">
    <cfRule type="duplicateValues" dxfId="2" priority="119812"/>
  </conditionalFormatting>
  <conditionalFormatting sqref="E112:E119">
    <cfRule type="duplicateValues" dxfId="1" priority="119818"/>
  </conditionalFormatting>
  <conditionalFormatting sqref="B112:B119">
    <cfRule type="duplicateValues" dxfId="0" priority="119819"/>
  </conditionalFormatting>
  <hyperlinks>
    <hyperlink ref="B62" r:id="rId7" display="http://s460-helpdesk/CAisd/pdmweb.exe?OP=SEARCH+FACTORY=in+SKIPLIST=1+QBE.EQ.id=3596591"/>
    <hyperlink ref="B63" r:id="rId8" display="http://s460-helpdesk/CAisd/pdmweb.exe?OP=SEARCH+FACTORY=in+SKIPLIST=1+QBE.EQ.id=3596588"/>
    <hyperlink ref="B64" r:id="rId9" display="http://s460-helpdesk/CAisd/pdmweb.exe?OP=SEARCH+FACTORY=in+SKIPLIST=1+QBE.EQ.id=3596584"/>
    <hyperlink ref="B65" r:id="rId10" display="http://s460-helpdesk/CAisd/pdmweb.exe?OP=SEARCH+FACTORY=in+SKIPLIST=1+QBE.EQ.id=3596581"/>
    <hyperlink ref="B66" r:id="rId11" display="http://s460-helpdesk/CAisd/pdmweb.exe?OP=SEARCH+FACTORY=in+SKIPLIST=1+QBE.EQ.id=3596563"/>
    <hyperlink ref="B67" r:id="rId12" display="http://s460-helpdesk/CAisd/pdmweb.exe?OP=SEARCH+FACTORY=in+SKIPLIST=1+QBE.EQ.id=3596562"/>
    <hyperlink ref="B68" r:id="rId13" display="http://s460-helpdesk/CAisd/pdmweb.exe?OP=SEARCH+FACTORY=in+SKIPLIST=1+QBE.EQ.id=3596561"/>
    <hyperlink ref="B52" r:id="rId14" display="http://s460-helpdesk/CAisd/pdmweb.exe?OP=SEARCH+FACTORY=in+SKIPLIST=1+QBE.EQ.id=3596611"/>
    <hyperlink ref="B53" r:id="rId15" display="http://s460-helpdesk/CAisd/pdmweb.exe?OP=SEARCH+FACTORY=in+SKIPLIST=1+QBE.EQ.id=3596609"/>
    <hyperlink ref="B54" r:id="rId16" display="http://s460-helpdesk/CAisd/pdmweb.exe?OP=SEARCH+FACTORY=in+SKIPLIST=1+QBE.EQ.id=3596608"/>
    <hyperlink ref="B55" r:id="rId17" display="http://s460-helpdesk/CAisd/pdmweb.exe?OP=SEARCH+FACTORY=in+SKIPLIST=1+QBE.EQ.id=3596607"/>
    <hyperlink ref="B56" r:id="rId18" display="http://s460-helpdesk/CAisd/pdmweb.exe?OP=SEARCH+FACTORY=in+SKIPLIST=1+QBE.EQ.id=3596604"/>
    <hyperlink ref="B57" r:id="rId19" display="http://s460-helpdesk/CAisd/pdmweb.exe?OP=SEARCH+FACTORY=in+SKIPLIST=1+QBE.EQ.id=3596602"/>
    <hyperlink ref="B58" r:id="rId20" display="http://s460-helpdesk/CAisd/pdmweb.exe?OP=SEARCH+FACTORY=in+SKIPLIST=1+QBE.EQ.id=3596601"/>
    <hyperlink ref="B59" r:id="rId21" display="http://s460-helpdesk/CAisd/pdmweb.exe?OP=SEARCH+FACTORY=in+SKIPLIST=1+QBE.EQ.id=3596599"/>
    <hyperlink ref="B60" r:id="rId22" display="http://s460-helpdesk/CAisd/pdmweb.exe?OP=SEARCH+FACTORY=in+SKIPLIST=1+QBE.EQ.id=3596598"/>
    <hyperlink ref="B61" r:id="rId23" display="http://s460-helpdesk/CAisd/pdmweb.exe?OP=SEARCH+FACTORY=in+SKIPLIST=1+QBE.EQ.id=3596597"/>
  </hyperlinks>
  <pageMargins left="0.7" right="0.7" top="0.75" bottom="0.75" header="0.3" footer="0.3"/>
  <pageSetup scale="60" orientation="landscape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33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2453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91"/>
      <c r="D10" s="192"/>
      <c r="E10" s="193"/>
    </row>
    <row r="11" spans="1:5" x14ac:dyDescent="0.25">
      <c r="B11" s="102"/>
      <c r="E11" s="102"/>
    </row>
    <row r="12" spans="1:5" ht="18" customHeight="1" x14ac:dyDescent="0.25">
      <c r="A12" s="188" t="s">
        <v>2478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91"/>
      <c r="D15" s="192"/>
      <c r="E15" s="193"/>
    </row>
    <row r="16" spans="1:5" ht="15.75" thickBot="1" x14ac:dyDescent="0.3">
      <c r="B16" s="102"/>
      <c r="E16" s="102"/>
    </row>
    <row r="17" spans="1:5" ht="18.75" customHeight="1" thickBot="1" x14ac:dyDescent="0.3">
      <c r="A17" s="172" t="s">
        <v>2479</v>
      </c>
      <c r="B17" s="173"/>
      <c r="C17" s="173"/>
      <c r="D17" s="173"/>
      <c r="E17" s="174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58"/>
      <c r="D89" s="159"/>
      <c r="E89" s="131"/>
    </row>
    <row r="90" spans="1:5" ht="18" x14ac:dyDescent="0.25">
      <c r="A90" s="127"/>
      <c r="B90" s="127"/>
      <c r="C90" s="158"/>
      <c r="D90" s="159"/>
      <c r="E90" s="131"/>
    </row>
    <row r="91" spans="1:5" ht="18" x14ac:dyDescent="0.25">
      <c r="A91" s="127"/>
      <c r="B91" s="127"/>
      <c r="C91" s="158"/>
      <c r="D91" s="159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2" t="s">
        <v>2554</v>
      </c>
      <c r="B94" s="173"/>
      <c r="C94" s="173"/>
      <c r="D94" s="173"/>
      <c r="E94" s="174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57"/>
      <c r="E117" s="157"/>
    </row>
    <row r="118" spans="1:7" ht="15.75" thickBot="1" x14ac:dyDescent="0.3">
      <c r="B118" s="102"/>
      <c r="E118" s="102"/>
    </row>
    <row r="119" spans="1:7" ht="18" x14ac:dyDescent="0.25">
      <c r="A119" s="175" t="s">
        <v>2480</v>
      </c>
      <c r="B119" s="176"/>
      <c r="C119" s="176"/>
      <c r="D119" s="176"/>
      <c r="E119" s="177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60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78" t="s">
        <v>2481</v>
      </c>
      <c r="B137" s="179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2" t="s">
        <v>2482</v>
      </c>
      <c r="B140" s="173"/>
      <c r="C140" s="173"/>
      <c r="D140" s="173"/>
      <c r="E140" s="174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80"/>
      <c r="E141" s="181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70" t="s">
        <v>2580</v>
      </c>
      <c r="E142" s="171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70" t="s">
        <v>2580</v>
      </c>
      <c r="E143" s="171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70" t="s">
        <v>2580</v>
      </c>
      <c r="E144" s="171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70" t="s">
        <v>2580</v>
      </c>
      <c r="E145" s="171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70" t="s">
        <v>2581</v>
      </c>
      <c r="E146" s="171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70" t="s">
        <v>2580</v>
      </c>
      <c r="E147" s="171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70" t="s">
        <v>2580</v>
      </c>
      <c r="E148" s="171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70" t="s">
        <v>2580</v>
      </c>
      <c r="E149" s="171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70" t="s">
        <v>2615</v>
      </c>
      <c r="E150" s="171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70" t="s">
        <v>2580</v>
      </c>
      <c r="E151" s="171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70" t="s">
        <v>2580</v>
      </c>
      <c r="E152" s="171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55"/>
      <c r="E153" s="156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55"/>
      <c r="E154" s="156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55"/>
      <c r="E155" s="156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55"/>
      <c r="E156" s="156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55"/>
      <c r="E157" s="156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8" priority="2"/>
  </conditionalFormatting>
  <conditionalFormatting sqref="A827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2422</v>
      </c>
      <c r="B1" s="195"/>
      <c r="C1" s="195"/>
      <c r="D1" s="195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2432</v>
      </c>
      <c r="B18" s="195"/>
      <c r="C18" s="195"/>
      <c r="D18" s="195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6" priority="119326"/>
  </conditionalFormatting>
  <conditionalFormatting sqref="B33">
    <cfRule type="duplicateValues" dxfId="65" priority="119327"/>
    <cfRule type="duplicateValues" dxfId="64" priority="119328"/>
  </conditionalFormatting>
  <conditionalFormatting sqref="A33">
    <cfRule type="duplicateValues" dxfId="63" priority="119340"/>
  </conditionalFormatting>
  <conditionalFormatting sqref="A33">
    <cfRule type="duplicateValues" dxfId="62" priority="119341"/>
    <cfRule type="duplicateValues" dxfId="61" priority="119342"/>
  </conditionalFormatting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4" priority="99258"/>
  </conditionalFormatting>
  <conditionalFormatting sqref="B9">
    <cfRule type="duplicateValues" dxfId="53" priority="42"/>
    <cfRule type="duplicateValues" dxfId="52" priority="43"/>
    <cfRule type="duplicateValues" dxfId="51" priority="44"/>
  </conditionalFormatting>
  <conditionalFormatting sqref="B9">
    <cfRule type="duplicateValues" dxfId="50" priority="41"/>
  </conditionalFormatting>
  <conditionalFormatting sqref="B9">
    <cfRule type="duplicateValues" dxfId="49" priority="39"/>
    <cfRule type="duplicateValues" dxfId="48" priority="40"/>
  </conditionalFormatting>
  <conditionalFormatting sqref="B9">
    <cfRule type="duplicateValues" dxfId="47" priority="36"/>
    <cfRule type="duplicateValues" dxfId="46" priority="37"/>
    <cfRule type="duplicateValues" dxfId="45" priority="38"/>
  </conditionalFormatting>
  <conditionalFormatting sqref="B9">
    <cfRule type="duplicateValues" dxfId="44" priority="35"/>
  </conditionalFormatting>
  <conditionalFormatting sqref="B9">
    <cfRule type="duplicateValues" dxfId="43" priority="33"/>
    <cfRule type="duplicateValues" dxfId="42" priority="34"/>
  </conditionalFormatting>
  <conditionalFormatting sqref="B9">
    <cfRule type="duplicateValues" dxfId="41" priority="32"/>
  </conditionalFormatting>
  <conditionalFormatting sqref="B9">
    <cfRule type="duplicateValues" dxfId="40" priority="29"/>
    <cfRule type="duplicateValues" dxfId="39" priority="30"/>
    <cfRule type="duplicateValues" dxfId="38" priority="31"/>
  </conditionalFormatting>
  <conditionalFormatting sqref="B9">
    <cfRule type="duplicateValues" dxfId="37" priority="28"/>
  </conditionalFormatting>
  <conditionalFormatting sqref="B9">
    <cfRule type="duplicateValues" dxfId="36" priority="27"/>
  </conditionalFormatting>
  <conditionalFormatting sqref="B11">
    <cfRule type="duplicateValues" dxfId="35" priority="26"/>
  </conditionalFormatting>
  <conditionalFormatting sqref="B11">
    <cfRule type="duplicateValues" dxfId="34" priority="23"/>
    <cfRule type="duplicateValues" dxfId="33" priority="24"/>
    <cfRule type="duplicateValues" dxfId="32" priority="25"/>
  </conditionalFormatting>
  <conditionalFormatting sqref="B11">
    <cfRule type="duplicateValues" dxfId="31" priority="21"/>
    <cfRule type="duplicateValues" dxfId="30" priority="22"/>
  </conditionalFormatting>
  <conditionalFormatting sqref="B11">
    <cfRule type="duplicateValues" dxfId="29" priority="18"/>
    <cfRule type="duplicateValues" dxfId="28" priority="19"/>
    <cfRule type="duplicateValues" dxfId="27" priority="20"/>
  </conditionalFormatting>
  <conditionalFormatting sqref="B11">
    <cfRule type="duplicateValues" dxfId="26" priority="17"/>
  </conditionalFormatting>
  <conditionalFormatting sqref="B11">
    <cfRule type="duplicateValues" dxfId="25" priority="16"/>
  </conditionalFormatting>
  <conditionalFormatting sqref="B11">
    <cfRule type="duplicateValues" dxfId="24" priority="15"/>
  </conditionalFormatting>
  <conditionalFormatting sqref="B11">
    <cfRule type="duplicateValues" dxfId="23" priority="12"/>
    <cfRule type="duplicateValues" dxfId="22" priority="13"/>
    <cfRule type="duplicateValues" dxfId="21" priority="14"/>
  </conditionalFormatting>
  <conditionalFormatting sqref="B11">
    <cfRule type="duplicateValues" dxfId="20" priority="10"/>
    <cfRule type="duplicateValues" dxfId="19" priority="11"/>
  </conditionalFormatting>
  <conditionalFormatting sqref="C11">
    <cfRule type="duplicateValues" dxfId="18" priority="9"/>
  </conditionalFormatting>
  <conditionalFormatting sqref="E3:E5">
    <cfRule type="duplicateValues" dxfId="17" priority="119606"/>
  </conditionalFormatting>
  <conditionalFormatting sqref="E3:E5">
    <cfRule type="duplicateValues" dxfId="16" priority="119608"/>
    <cfRule type="duplicateValues" dxfId="15" priority="119609"/>
  </conditionalFormatting>
  <conditionalFormatting sqref="E3:E5">
    <cfRule type="duplicateValues" dxfId="14" priority="119612"/>
    <cfRule type="duplicateValues" dxfId="13" priority="119613"/>
    <cfRule type="duplicateValues" dxfId="12" priority="119614"/>
    <cfRule type="duplicateValues" dxfId="11" priority="119615"/>
  </conditionalFormatting>
  <conditionalFormatting sqref="B3:B5">
    <cfRule type="duplicateValues" dxfId="10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2021-05-17T19:16:24Z</dcterms:modified>
</cp:coreProperties>
</file>