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REPORTE!$A$4:$Q$162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27" i="1" l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9" i="1"/>
  <c r="A88" i="1"/>
  <c r="A87" i="1"/>
  <c r="A86" i="1"/>
  <c r="A85" i="1"/>
  <c r="A84" i="1"/>
  <c r="A83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1" i="1" l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4" i="1"/>
  <c r="A23" i="1"/>
  <c r="F22" i="1"/>
  <c r="G22" i="1"/>
  <c r="H22" i="1"/>
  <c r="I22" i="1"/>
  <c r="J22" i="1"/>
  <c r="K22" i="1"/>
  <c r="A22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1" i="1" l="1"/>
  <c r="F21" i="1"/>
  <c r="G21" i="1"/>
  <c r="H21" i="1"/>
  <c r="I21" i="1"/>
  <c r="J21" i="1"/>
  <c r="K21" i="1"/>
  <c r="A19" i="1"/>
  <c r="A20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62" i="1"/>
  <c r="F62" i="1"/>
  <c r="G62" i="1"/>
  <c r="H62" i="1"/>
  <c r="I62" i="1"/>
  <c r="J62" i="1"/>
  <c r="K62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<sst xmlns="http://schemas.openxmlformats.org/spreadsheetml/2006/main" count="14052" uniqueCount="2694">
  <si>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</si>
  <si>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</si>
  <si>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</si>
  <si>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</si>
  <si>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</si>
  <si>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</si>
  <si>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</si>
  <si>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</si>
  <si>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</si>
  <si>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</si>
  <si>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</si>
  <si>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</si>
  <si>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</si>
  <si>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</si>
  <si>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</si>
  <si>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</si>
  <si>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</si>
  <si>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</si>
  <si>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</si>
  <si>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</si>
  <si>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</si>
  <si>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</si>
  <si>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</si>
  <si>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</si>
  <si>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</si>
  <si>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</si>
  <si>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</si>
  <si>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</si>
  <si>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</si>
  <si>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</si>
  <si>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</si>
  <si>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</si>
  <si>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</si>
  <si>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</si>
  <si>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</si>
  <si>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</si>
  <si>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</si>
  <si>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</si>
  <si>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</si>
  <si>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</si>
  <si>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</si>
  <si>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</si>
  <si>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</si>
  <si>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</si>
  <si>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</si>
  <si>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</si>
  <si>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</si>
  <si>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</si>
  <si>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</si>
  <si>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</si>
  <si>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</si>
  <si>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</si>
  <si>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</si>
  <si>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</si>
  <si>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</si>
  <si>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</si>
  <si>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</si>
  <si>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</si>
  <si>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</si>
  <si>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</si>
  <si>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</si>
  <si>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</si>
  <si>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</si>
  <si>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</si>
  <si>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</si>
  <si>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</si>
  <si>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</si>
  <si>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</si>
  <si>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</si>
  <si>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</si>
  <si>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</si>
  <si>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</si>
  <si>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</si>
  <si>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</si>
  <si>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</si>
  <si>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</si>
  <si>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</si>
  <si>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</si>
  <si>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</si>
  <si>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</si>
  <si>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</si>
  <si>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</si>
  <si>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</si>
  <si>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</si>
  <si>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</si>
  <si>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</si>
  <si>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</si>
  <si>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</si>
  <si>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</si>
  <si>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</si>
  <si>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</si>
  <si>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</si>
  <si>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</si>
  <si>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</si>
  <si>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</si>
  <si>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</si>
  <si>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</si>
  <si>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</si>
  <si>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</si>
  <si>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</si>
  <si>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</si>
  <si>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</si>
  <si>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</si>
  <si>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</si>
  <si>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</si>
  <si>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</si>
  <si>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</si>
  <si>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</si>
  <si>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</si>
  <si>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</si>
  <si>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</si>
  <si>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</si>
  <si>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</si>
  <si>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</si>
  <si>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</si>
  <si>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</si>
  <si>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</si>
  <si>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</si>
  <si>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</si>
  <si>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</si>
  <si>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</si>
  <si>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</si>
  <si>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</si>
  <si>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</si>
  <si>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</si>
  <si>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</si>
  <si>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</si>
  <si>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</si>
  <si>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</si>
  <si>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</si>
  <si>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</si>
  <si>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</si>
  <si>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</si>
  <si>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</si>
  <si>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</si>
  <si>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</si>
  <si>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</si>
  <si>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</si>
  <si>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</si>
  <si>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</si>
  <si>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</si>
  <si>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</si>
  <si>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</si>
  <si>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</si>
  <si>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</si>
  <si>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</si>
  <si>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</si>
  <si>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</si>
  <si>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</si>
  <si>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</si>
  <si>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</si>
  <si>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</si>
  <si>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</si>
  <si>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</si>
  <si>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</si>
  <si>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</si>
  <si>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</si>
  <si>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</si>
  <si>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</si>
  <si>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</si>
  <si>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</si>
  <si>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</si>
  <si>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</si>
  <si>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</si>
  <si>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</si>
  <si>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</si>
  <si>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</si>
  <si>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</si>
  <si>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</si>
  <si>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</si>
  <si>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</si>
  <si>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</si>
  <si>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</si>
  <si>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</si>
  <si>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</si>
  <si>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</si>
  <si>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</si>
  <si>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</si>
  <si>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</si>
  <si>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</si>
  <si>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</si>
  <si>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</si>
  <si>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</si>
  <si>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</si>
  <si>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</si>
  <si>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</si>
  <si>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</si>
  <si>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</si>
  <si>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</si>
  <si>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</si>
  <si>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</si>
  <si>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</si>
  <si>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</si>
  <si>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</si>
  <si>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</si>
  <si>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</si>
  <si>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</si>
  <si>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</si>
  <si>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</si>
  <si>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</si>
  <si>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</si>
  <si>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</si>
  <si>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</si>
  <si>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</si>
  <si>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</si>
  <si>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</si>
  <si>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</si>
  <si>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</si>
  <si>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</si>
  <si>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</si>
  <si>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</si>
  <si>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</si>
  <si>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</si>
  <si>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</si>
  <si>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</si>
  <si>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</si>
  <si>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</si>
  <si>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</si>
  <si>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</si>
  <si>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</si>
  <si>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</si>
  <si>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</si>
  <si>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</si>
  <si>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</si>
  <si>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</si>
  <si>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</si>
  <si>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</si>
  <si>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</si>
  <si>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</si>
  <si>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</si>
  <si>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</si>
  <si>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</si>
  <si>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</si>
  <si>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</si>
  <si>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</si>
  <si>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</si>
  <si>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</si>
  <si>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</si>
  <si>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</si>
  <si>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</si>
  <si>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</si>
  <si>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</si>
  <si>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</si>
  <si>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</si>
  <si>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</si>
  <si>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</si>
  <si>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</si>
  <si>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</si>
  <si>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</si>
  <si>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</si>
  <si>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</si>
  <si>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</si>
  <si>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</si>
  <si>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</si>
  <si>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</si>
  <si>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</si>
  <si>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</si>
  <si>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</si>
  <si>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</si>
  <si>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</si>
  <si>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</si>
  <si>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</si>
  <si>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</si>
  <si>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</si>
  <si>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</si>
  <si>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</si>
  <si>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</si>
  <si>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</si>
  <si>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</si>
  <si>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</si>
  <si>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</si>
  <si>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</si>
  <si>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</si>
  <si>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</si>
  <si>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</si>
  <si>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</si>
  <si>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</si>
  <si>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</si>
  <si>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</si>
  <si>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</si>
  <si>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</si>
  <si>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</si>
  <si>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</si>
  <si>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</si>
  <si>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</si>
  <si>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</si>
  <si>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</si>
  <si>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</si>
  <si>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</si>
  <si>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</si>
  <si>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</si>
  <si>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</si>
  <si>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</si>
  <si>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</si>
  <si>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</si>
  <si>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</si>
  <si>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</si>
  <si>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</si>
  <si>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</si>
  <si>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</si>
  <si>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</si>
  <si>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</si>
  <si>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</si>
  <si>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</si>
  <si>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</si>
  <si>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</si>
  <si>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</si>
  <si>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</si>
  <si>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</si>
  <si>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</si>
  <si>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</si>
  <si>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</si>
  <si>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</si>
  <si>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</si>
  <si>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</si>
  <si>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</si>
  <si>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</si>
  <si>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</si>
  <si>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</si>
  <si>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</si>
  <si>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</si>
  <si>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</si>
  <si>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</si>
  <si>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</si>
  <si>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</si>
  <si>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</si>
  <si>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</si>
  <si>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</si>
  <si>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</si>
  <si>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</si>
  <si>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</si>
  <si>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</si>
  <si>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</si>
  <si>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</si>
  <si>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</si>
  <si>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</si>
  <si>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</si>
  <si>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</si>
  <si>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</si>
  <si>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</si>
  <si>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</si>
  <si>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</si>
  <si>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</si>
  <si>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</si>
  <si>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</si>
  <si>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</si>
  <si>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</si>
  <si>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</si>
  <si>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</si>
  <si>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</si>
  <si>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</si>
  <si>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</si>
  <si>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</si>
  <si>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</si>
  <si>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</si>
  <si>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</si>
  <si>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</si>
  <si>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</si>
  <si>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</si>
  <si>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</si>
  <si>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</si>
  <si>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</si>
  <si>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</si>
  <si>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</si>
  <si>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</si>
  <si>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</si>
  <si>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</si>
  <si>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</si>
  <si>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</si>
  <si>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</si>
  <si>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</si>
  <si>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</si>
  <si>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</si>
  <si>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</si>
  <si>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</si>
  <si>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</si>
  <si>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</si>
  <si>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</si>
  <si>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</si>
  <si>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</si>
  <si>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</si>
  <si>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</si>
  <si>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</si>
  <si>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</si>
  <si>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</si>
  <si>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</si>
  <si>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</si>
  <si>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</si>
  <si>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</si>
  <si>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</si>
  <si>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</si>
  <si>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</si>
  <si>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</si>
  <si>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</si>
  <si>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</si>
  <si>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</si>
  <si>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</si>
  <si>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</si>
  <si>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</si>
  <si>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</si>
  <si>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</si>
  <si>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</si>
  <si>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</si>
  <si>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</si>
  <si>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</si>
  <si>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</si>
  <si>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</si>
  <si>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</si>
  <si>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</si>
  <si>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</si>
  <si>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</si>
  <si>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</si>
  <si>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</si>
  <si>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</si>
  <si>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</si>
  <si>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</si>
  <si>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</si>
  <si>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</si>
  <si>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</si>
  <si>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</si>
  <si>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</si>
  <si>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</si>
  <si>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</si>
  <si>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</si>
  <si>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</si>
  <si>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</si>
  <si>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</si>
  <si>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</si>
  <si>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</si>
  <si>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</si>
  <si>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</si>
  <si>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</si>
  <si>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</si>
  <si>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</si>
  <si>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</si>
  <si>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</si>
  <si>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</si>
  <si>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</si>
  <si>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</si>
  <si>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</si>
  <si>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</si>
  <si>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</si>
  <si>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</si>
  <si>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</si>
  <si>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</si>
  <si>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</si>
  <si>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</si>
  <si>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</si>
  <si>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</si>
  <si>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</si>
  <si>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</si>
  <si>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</si>
  <si>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</si>
  <si>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</si>
  <si>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</si>
  <si>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</si>
  <si>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</si>
  <si>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</si>
  <si>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</si>
  <si>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</si>
  <si>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</si>
  <si>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</si>
  <si>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</si>
  <si>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</si>
  <si>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</si>
  <si>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</si>
  <si>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</si>
  <si>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</si>
  <si>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</si>
  <si>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</si>
  <si>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</si>
  <si>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</si>
  <si>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</si>
  <si>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</si>
  <si>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</si>
  <si>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</si>
  <si>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</si>
  <si>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</si>
  <si>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</si>
  <si>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</si>
  <si>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</si>
  <si>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</si>
  <si>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</si>
  <si>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</si>
  <si>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</si>
  <si>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</si>
  <si>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</si>
  <si>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</si>
  <si>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</si>
  <si>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</si>
  <si>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</si>
  <si>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</si>
  <si>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</si>
  <si>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</si>
  <si>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</si>
  <si>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</si>
  <si>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</si>
  <si>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</si>
  <si>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</si>
  <si>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</si>
  <si>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</si>
  <si>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</si>
  <si>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</si>
  <si>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</si>
  <si>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</si>
  <si>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</si>
  <si>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</si>
  <si>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</si>
  <si>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</si>
  <si>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</si>
  <si>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</si>
  <si>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</si>
  <si>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</si>
  <si>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</si>
  <si>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</si>
  <si>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</si>
  <si>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</si>
  <si>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</si>
  <si>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</si>
  <si>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</si>
  <si>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</si>
  <si>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</si>
  <si>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</si>
  <si>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</si>
  <si>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</si>
  <si>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</si>
  <si>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</si>
  <si>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</si>
  <si>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</si>
  <si>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</si>
  <si>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</si>
  <si>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</si>
  <si>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</si>
  <si>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</si>
  <si>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</si>
  <si>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</si>
  <si>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</si>
  <si>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</si>
  <si>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</si>
  <si>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</si>
  <si>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</si>
  <si>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</si>
  <si>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</si>
  <si>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</si>
  <si>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</si>
  <si>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</si>
  <si>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</si>
  <si>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</si>
  <si>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</si>
  <si>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</si>
  <si>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</si>
  <si>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</si>
  <si>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</si>
  <si>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</si>
  <si>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</si>
  <si>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</si>
  <si>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</si>
  <si>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</si>
  <si>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</si>
  <si>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</si>
  <si>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</si>
  <si>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</si>
  <si>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</si>
  <si>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</si>
  <si>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</si>
  <si>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</si>
  <si>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</si>
  <si>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</si>
  <si>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</si>
  <si>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</si>
  <si>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</si>
  <si>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</si>
  <si>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</si>
  <si>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</si>
  <si>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</si>
  <si>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</si>
  <si>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</si>
  <si>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</si>
  <si>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</si>
  <si>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</si>
  <si>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</si>
  <si>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</si>
  <si>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</si>
  <si>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</si>
  <si>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</si>
  <si>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</si>
  <si>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</si>
  <si>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</si>
  <si>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</si>
  <si>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</si>
  <si>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</si>
  <si>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</si>
  <si>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</si>
  <si>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</si>
  <si>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</si>
  <si>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</si>
  <si>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</si>
  <si>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</si>
  <si>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</si>
  <si>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</si>
  <si>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</si>
  <si>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</si>
  <si>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</si>
  <si>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</si>
  <si>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</si>
  <si>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</si>
  <si>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</si>
  <si>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</si>
  <si>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</si>
  <si>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</si>
  <si>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</si>
  <si>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</si>
  <si>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</si>
  <si>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</si>
  <si>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</si>
  <si>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</si>
  <si>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</si>
  <si>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</si>
  <si>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</si>
  <si>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</si>
  <si>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</si>
  <si>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</si>
  <si>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</si>
  <si>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</si>
  <si>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</si>
  <si>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</si>
  <si>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</si>
  <si>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</si>
  <si>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</si>
  <si>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</si>
  <si>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</si>
  <si>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</si>
  <si>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</si>
  <si>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</si>
  <si>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</si>
  <si>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</si>
  <si>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</si>
  <si>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</si>
  <si>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</si>
  <si>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</si>
  <si>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</si>
  <si>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</si>
  <si>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</si>
  <si>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</si>
  <si>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</si>
  <si>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</si>
  <si>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</si>
  <si>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</si>
  <si>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</si>
  <si>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</si>
  <si>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</si>
  <si>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</si>
  <si>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</si>
  <si>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</si>
  <si>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</si>
  <si>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</si>
  <si>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</si>
  <si>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</si>
  <si>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</si>
  <si>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</si>
  <si>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</si>
  <si>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</si>
  <si>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</si>
  <si>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</si>
  <si>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</si>
  <si>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</si>
  <si>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</si>
  <si>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</si>
  <si>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</si>
  <si>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</si>
  <si>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</si>
  <si>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</si>
  <si>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</si>
  <si>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</si>
  <si>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</si>
  <si>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</si>
  <si>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</si>
  <si>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</si>
  <si>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</si>
  <si>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</si>
  <si>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</si>
  <si>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</si>
  <si>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</si>
  <si>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</si>
  <si>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</si>
  <si>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</si>
  <si>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</si>
  <si>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</si>
  <si>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</si>
  <si>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</si>
  <si>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</si>
  <si>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</si>
  <si>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</si>
  <si>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</si>
  <si>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</si>
  <si>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</si>
  <si>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</si>
  <si>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</si>
  <si>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</si>
  <si>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</si>
  <si>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</si>
  <si>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</si>
  <si>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</si>
  <si>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</si>
  <si>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</si>
  <si>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</si>
  <si>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</si>
  <si>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</si>
  <si>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</si>
  <si>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</si>
  <si>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</si>
  <si>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</si>
  <si>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</si>
  <si>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</si>
  <si>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</si>
  <si>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</si>
  <si>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</si>
  <si>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</si>
  <si>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</si>
  <si>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</si>
  <si>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</si>
  <si>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</si>
  <si>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</si>
  <si>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</si>
  <si>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</si>
  <si>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</si>
  <si>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</si>
  <si>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</si>
  <si>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</si>
  <si>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</si>
  <si>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</si>
  <si>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</si>
  <si>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</si>
  <si>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</si>
  <si>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</si>
  <si>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</si>
  <si>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</si>
  <si>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</si>
  <si>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</si>
  <si>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</si>
  <si>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</si>
  <si>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</si>
  <si>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</si>
  <si>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</si>
  <si>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</si>
  <si>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</si>
  <si>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</si>
  <si>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</si>
  <si>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</si>
  <si>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</si>
  <si>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</si>
  <si>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</si>
  <si>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</si>
  <si>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</si>
  <si>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</si>
  <si>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</si>
  <si>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</si>
  <si>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</si>
  <si>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</si>
  <si>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</si>
  <si>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</si>
  <si>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</si>
  <si>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</si>
  <si>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</si>
  <si>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</si>
  <si>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</si>
  <si>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</si>
  <si>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</si>
  <si>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</si>
  <si>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</si>
  <si>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</si>
  <si>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</si>
  <si>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</si>
  <si>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</si>
  <si>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</si>
  <si>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</si>
  <si>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</si>
  <si>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</si>
  <si>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</si>
  <si>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</si>
  <si>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</si>
  <si>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</si>
  <si>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</si>
  <si>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</si>
  <si>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</si>
  <si>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</si>
  <si>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</si>
  <si>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</si>
  <si>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</si>
  <si>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</si>
  <si>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</si>
  <si>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</si>
  <si>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</si>
  <si>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</si>
  <si>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</si>
  <si>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</si>
  <si>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</si>
  <si>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</si>
  <si>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</si>
  <si>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</si>
  <si>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</si>
  <si>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</si>
  <si>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</si>
  <si>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</si>
  <si>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</si>
  <si>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</si>
  <si>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</si>
  <si>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</si>
  <si>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</si>
  <si>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</si>
  <si>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</si>
  <si>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</si>
  <si>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</si>
  <si>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</si>
  <si>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</si>
  <si>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</si>
  <si>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</si>
  <si>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</si>
  <si>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</si>
  <si>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</si>
  <si>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</si>
  <si>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</si>
  <si>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</si>
  <si>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</si>
  <si>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</si>
  <si>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</si>
  <si>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</si>
  <si>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</si>
  <si>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</si>
  <si>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</si>
  <si>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</si>
  <si>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</si>
  <si>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</si>
  <si>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</si>
  <si>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</si>
  <si>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</si>
  <si>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</si>
  <si>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</si>
  <si>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</si>
  <si>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</si>
  <si>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</si>
  <si>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</si>
  <si>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</si>
  <si>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</si>
  <si>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</si>
  <si>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</si>
  <si>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</si>
  <si>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</si>
  <si>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</si>
  <si>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</si>
  <si>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</si>
  <si>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</si>
  <si>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</si>
  <si>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</si>
  <si>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</si>
  <si>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</si>
  <si>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</si>
  <si>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</si>
  <si>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</si>
  <si>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</si>
  <si>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</si>
  <si>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</si>
  <si>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</si>
  <si>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</si>
  <si>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</si>
  <si>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</si>
  <si>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</si>
  <si>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</si>
  <si>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</si>
  <si>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</si>
  <si>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</si>
  <si>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</si>
  <si>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</si>
  <si>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</si>
  <si>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</si>
  <si>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</si>
  <si>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</si>
  <si>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</si>
  <si>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</si>
  <si>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</si>
  <si>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</si>
  <si>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</si>
  <si>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</si>
  <si>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</si>
  <si>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</si>
  <si>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</si>
  <si>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</si>
  <si>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</si>
  <si>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</si>
  <si>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</si>
  <si>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</si>
  <si>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</si>
  <si>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</si>
  <si>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</si>
  <si>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</si>
  <si>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</si>
  <si>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</si>
  <si>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</si>
  <si>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</si>
  <si>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</si>
  <si>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</si>
  <si>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</si>
  <si>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</si>
  <si>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</si>
  <si>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</si>
  <si>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</si>
  <si>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</si>
  <si>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</si>
  <si>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</si>
  <si>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</si>
  <si>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</si>
  <si>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</si>
  <si>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</si>
  <si>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</si>
  <si>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</si>
  <si>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</si>
  <si>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</si>
  <si>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</si>
  <si>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</si>
  <si>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</si>
  <si>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</si>
  <si>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</si>
  <si>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</si>
  <si>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</si>
  <si>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</si>
  <si>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</si>
  <si>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</si>
  <si>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</si>
  <si>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</si>
  <si>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</si>
  <si>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</si>
  <si>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</si>
  <si>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</si>
  <si>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</si>
  <si>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</si>
  <si>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</si>
  <si>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</si>
  <si>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</si>
  <si>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</si>
  <si>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</si>
  <si>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</si>
  <si>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</si>
  <si>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</si>
  <si>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</si>
  <si>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</si>
  <si>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</si>
  <si>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</si>
  <si>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</si>
  <si>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</si>
  <si>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</si>
  <si>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</si>
  <si>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</si>
  <si>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</si>
  <si>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</si>
  <si>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</si>
  <si>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</si>
  <si>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</si>
  <si>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</si>
  <si>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</si>
  <si>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</si>
  <si>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</si>
  <si>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</si>
  <si>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</si>
  <si>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</si>
  <si>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</si>
  <si>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</si>
  <si>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</si>
  <si>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</si>
  <si>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</si>
  <si>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</si>
  <si>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</si>
  <si>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</si>
  <si>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</si>
  <si>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</si>
  <si>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</si>
  <si>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</si>
  <si>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</si>
  <si>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</si>
  <si>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</si>
  <si>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</si>
  <si>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</si>
  <si>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</si>
  <si>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</si>
  <si>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</si>
  <si>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</si>
  <si>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</si>
  <si>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</si>
  <si>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</si>
  <si>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</si>
  <si>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</si>
  <si>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</si>
  <si>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</si>
  <si>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</si>
  <si>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</si>
  <si>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</si>
  <si>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</si>
  <si>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</si>
  <si>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</si>
  <si>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</si>
  <si>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</si>
  <si>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</si>
  <si>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</si>
  <si>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</si>
  <si>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</si>
  <si>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</si>
  <si>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</si>
  <si>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</si>
  <si>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</si>
  <si>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</si>
  <si>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</si>
  <si>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</si>
  <si>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</si>
  <si>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</si>
  <si>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</si>
  <si>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</si>
  <si>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</si>
  <si>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</si>
  <si>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</si>
  <si>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</si>
  <si>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</si>
  <si>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</si>
  <si>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</si>
  <si>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</si>
  <si>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</si>
  <si>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</si>
  <si>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</si>
  <si>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</si>
  <si>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</si>
  <si>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</si>
  <si>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</si>
  <si>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</si>
  <si>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</si>
  <si>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</si>
  <si>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</si>
  <si>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</si>
  <si>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</si>
  <si>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</si>
  <si>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</si>
  <si>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</si>
  <si>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</si>
  <si>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</si>
  <si>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</si>
  <si>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</si>
  <si>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</si>
  <si>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</si>
  <si>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</si>
  <si>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</si>
  <si>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</si>
  <si>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</si>
  <si>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</si>
  <si>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</si>
  <si>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</si>
  <si>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</si>
  <si>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</si>
  <si>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</si>
  <si>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</si>
  <si>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</si>
  <si>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</si>
  <si>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</si>
  <si>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</si>
  <si>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</si>
  <si>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</si>
  <si>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</si>
  <si>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</si>
  <si>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</si>
  <si>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</si>
  <si>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</si>
  <si>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</si>
  <si>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</si>
  <si>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</si>
  <si>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</si>
  <si>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</si>
  <si>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</si>
  <si>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</si>
  <si>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</si>
  <si>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</si>
  <si>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</si>
  <si>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</si>
  <si>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</si>
  <si>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</si>
  <si>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</si>
  <si>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</si>
  <si>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</si>
  <si>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</si>
  <si>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</si>
  <si>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</si>
  <si>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</si>
  <si>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</si>
  <si>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</si>
  <si>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</si>
  <si>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</si>
  <si>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</si>
  <si>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</si>
  <si>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</si>
  <si>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</si>
  <si>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</si>
  <si>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</si>
  <si>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</si>
  <si>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</si>
  <si>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</si>
  <si>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</si>
  <si>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</si>
  <si>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</si>
  <si>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</si>
  <si>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</si>
  <si>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</si>
  <si>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</si>
  <si>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</si>
  <si>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</si>
  <si>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</si>
  <si>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</si>
  <si>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</si>
  <si>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</si>
  <si>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</si>
  <si>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</si>
  <si>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</si>
  <si>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</si>
  <si>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</si>
  <si>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</si>
  <si>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</si>
  <si>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</si>
  <si>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</si>
  <si>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</si>
  <si>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</si>
  <si>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</si>
  <si>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</si>
  <si>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</si>
  <si>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</si>
  <si>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</si>
  <si>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</si>
  <si>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</si>
  <si>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</si>
  <si>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</si>
  <si>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</si>
  <si>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</si>
  <si>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</si>
  <si>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</si>
  <si>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</si>
  <si>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</si>
  <si>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</si>
  <si>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</si>
  <si>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</si>
  <si>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</si>
  <si>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</si>
  <si>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</si>
  <si>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</si>
  <si>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</si>
  <si>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</si>
  <si>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</si>
  <si>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</si>
  <si>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</si>
  <si>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</si>
  <si>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</si>
  <si>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</si>
  <si>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</si>
  <si>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</si>
  <si>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</si>
  <si>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</si>
  <si>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</si>
  <si>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</si>
  <si>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</si>
  <si>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</si>
  <si>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</si>
  <si>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</si>
  <si>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</si>
  <si>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</si>
  <si>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</si>
  <si>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</si>
  <si>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</si>
  <si>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</si>
  <si>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</si>
  <si>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</si>
  <si>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</si>
  <si>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</si>
  <si>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</si>
  <si>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</si>
  <si>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</si>
  <si>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</si>
  <si>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</si>
  <si>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</si>
  <si>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</si>
  <si>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</si>
  <si>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</si>
  <si>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</si>
  <si>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</si>
  <si>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</si>
  <si>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</si>
  <si>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</si>
  <si>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</si>
  <si>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</si>
  <si>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</si>
  <si>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</si>
  <si>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</si>
  <si>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</si>
  <si>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</si>
  <si>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</si>
  <si>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</si>
  <si>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</si>
  <si>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</si>
  <si>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</si>
  <si>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</si>
  <si>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</si>
  <si>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</si>
  <si>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</si>
  <si>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</si>
  <si>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</si>
  <si>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</si>
  <si>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</si>
  <si>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</si>
  <si>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</si>
  <si>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</si>
  <si>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</si>
  <si>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</si>
  <si>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</si>
  <si>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</si>
  <si>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</si>
  <si>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</si>
  <si>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</si>
  <si>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</si>
  <si>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</si>
  <si>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</si>
  <si>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</si>
  <si>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</si>
  <si>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</si>
  <si>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</si>
  <si>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</si>
  <si>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</si>
  <si>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</si>
  <si>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</si>
  <si>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</si>
  <si>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</si>
  <si>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</si>
  <si>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</si>
  <si>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</si>
  <si>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</si>
  <si>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</si>
  <si>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</si>
  <si>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</si>
  <si>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</si>
  <si>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</si>
  <si>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</si>
  <si>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</si>
  <si>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</si>
  <si>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</si>
  <si>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</si>
  <si>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</si>
  <si>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</si>
  <si>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</si>
  <si>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</si>
  <si>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</si>
  <si>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</si>
  <si>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</si>
  <si>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</si>
  <si>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</si>
  <si>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</si>
  <si>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</si>
  <si>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</si>
  <si>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</si>
  <si>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</si>
  <si>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</si>
  <si>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</si>
  <si>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</si>
  <si>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</si>
  <si>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</si>
  <si>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</si>
  <si>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</si>
  <si>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</si>
  <si>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</si>
  <si>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</si>
  <si>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</si>
  <si>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</si>
  <si>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</si>
  <si>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</si>
  <si>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</si>
  <si>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</si>
  <si>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</si>
  <si>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</si>
  <si>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</si>
  <si>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</si>
  <si>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</si>
  <si>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</si>
  <si>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</si>
  <si>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</si>
  <si>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</si>
  <si>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</si>
  <si>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</si>
  <si>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</si>
  <si>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</si>
  <si>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</si>
  <si>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</si>
  <si>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</si>
  <si>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</si>
  <si>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</si>
  <si>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</si>
  <si>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</si>
  <si>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</si>
  <si>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</si>
  <si>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</si>
  <si>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</si>
  <si>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</si>
  <si>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</si>
  <si>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</si>
  <si>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</si>
  <si>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</si>
  <si>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</si>
  <si>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</si>
  <si>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</si>
  <si>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</si>
  <si>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</si>
  <si>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</si>
  <si>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</si>
  <si>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</si>
  <si>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</si>
  <si>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</si>
  <si>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</si>
  <si>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</si>
  <si>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</si>
  <si>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</si>
  <si>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</si>
  <si>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</si>
  <si>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</si>
  <si>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</si>
  <si>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</si>
  <si>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</si>
  <si>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</si>
  <si>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</si>
  <si>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</si>
  <si>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</si>
  <si>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</si>
  <si>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</si>
  <si>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</si>
  <si>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</si>
  <si>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</si>
  <si>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</si>
  <si>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</si>
  <si>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</si>
  <si>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</si>
  <si>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</si>
  <si>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</si>
  <si>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</si>
  <si>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</si>
  <si>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</si>
  <si>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</si>
  <si>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</si>
  <si>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</si>
  <si>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</si>
  <si>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</si>
  <si>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</si>
  <si>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</si>
  <si>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</si>
  <si>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</si>
  <si>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</si>
  <si>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</si>
  <si>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</si>
  <si>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</si>
  <si>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</si>
  <si>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</si>
  <si>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</si>
  <si>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</si>
  <si>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</si>
  <si>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</si>
  <si>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</si>
  <si>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</si>
  <si>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</si>
  <si>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</si>
  <si>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</si>
  <si>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</si>
  <si>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</si>
  <si>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</si>
  <si>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</si>
  <si>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</si>
  <si>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</si>
  <si>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</si>
  <si>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</si>
  <si>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</si>
  <si>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</si>
  <si>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</si>
  <si>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</si>
  <si>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</si>
  <si>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</si>
  <si>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</si>
  <si>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</si>
  <si>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</si>
  <si>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</si>
  <si>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</si>
  <si>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</si>
  <si>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</si>
  <si>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</si>
  <si>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</si>
  <si>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</si>
  <si>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</si>
  <si>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</si>
  <si>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</si>
  <si>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</si>
  <si>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</si>
  <si>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</si>
  <si>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</si>
  <si>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</si>
  <si>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</si>
  <si>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</si>
  <si>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</si>
  <si>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</si>
  <si>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</si>
  <si>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</si>
  <si>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</si>
  <si>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</si>
  <si>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</si>
  <si>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</si>
  <si>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</si>
  <si>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</si>
  <si>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</si>
  <si>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</si>
  <si>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</si>
  <si>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</si>
  <si>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</si>
  <si>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</si>
  <si>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</si>
  <si>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</si>
  <si>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</si>
  <si>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</si>
  <si>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</si>
  <si>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</si>
  <si>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</si>
  <si>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</si>
  <si>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</si>
  <si>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</si>
  <si>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</si>
  <si>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</si>
  <si>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</si>
  <si>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</si>
  <si>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</si>
  <si>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</si>
  <si>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</si>
  <si>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</si>
  <si>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</si>
  <si>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</si>
  <si>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</si>
  <si>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</si>
  <si>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</si>
  <si>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</si>
  <si>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</si>
  <si>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</si>
  <si>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</si>
  <si>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</si>
  <si>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</si>
  <si>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</si>
  <si>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</si>
  <si>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</si>
  <si>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</si>
  <si>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</si>
  <si>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</si>
  <si>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</si>
  <si>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</si>
  <si>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</si>
  <si>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</si>
  <si>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</si>
  <si>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</si>
  <si>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</si>
  <si>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</si>
  <si>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</si>
  <si>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</si>
  <si>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</si>
  <si>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</si>
  <si>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</si>
  <si>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</si>
  <si>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</si>
  <si>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</si>
  <si>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</si>
  <si>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</si>
  <si>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</si>
  <si>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</si>
  <si>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</si>
  <si>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</si>
  <si>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</si>
  <si>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</si>
  <si>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</si>
  <si>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</si>
  <si>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</si>
  <si>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</si>
  <si>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</si>
  <si>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</si>
  <si>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</si>
  <si>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</si>
  <si>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</si>
  <si>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</si>
  <si>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</si>
  <si>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</si>
  <si>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</si>
  <si>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</si>
  <si>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</si>
  <si>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</si>
  <si>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</si>
  <si>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</si>
  <si>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</si>
  <si>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</si>
  <si>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</si>
  <si>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</si>
  <si>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</si>
  <si>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</si>
  <si>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</si>
  <si>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</si>
  <si>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</si>
  <si>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</si>
  <si>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</si>
  <si>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</si>
  <si>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</si>
  <si>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</si>
  <si>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</si>
  <si>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</si>
  <si>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</si>
  <si>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</si>
  <si>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</si>
  <si>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</si>
  <si>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</si>
  <si>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</si>
  <si>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</si>
  <si>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</si>
  <si>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</si>
  <si>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</si>
  <si>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</si>
  <si>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</si>
  <si>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</si>
  <si>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</si>
  <si>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</si>
  <si>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</si>
  <si>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</si>
  <si>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</si>
  <si>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</si>
  <si>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</si>
  <si>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</si>
  <si>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</si>
  <si>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</si>
  <si>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</si>
  <si>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</si>
  <si>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</si>
  <si>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</si>
  <si>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</si>
  <si>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</si>
  <si>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</si>
  <si>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</si>
  <si>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</si>
  <si>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</si>
  <si>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</si>
  <si>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</si>
  <si>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</si>
  <si>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</si>
  <si>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</si>
  <si>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</si>
  <si>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</si>
  <si>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</si>
  <si>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</si>
  <si>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</si>
  <si>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</si>
  <si>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</si>
  <si>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</si>
  <si>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</si>
  <si>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</si>
  <si>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</si>
  <si>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</si>
  <si>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</si>
  <si>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</si>
  <si>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</si>
  <si>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</si>
  <si>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</si>
  <si>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</si>
  <si>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</si>
  <si>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</si>
  <si>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</si>
  <si>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</si>
  <si>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</si>
  <si>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</si>
  <si>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</si>
  <si>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</si>
  <si>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</si>
  <si>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</si>
  <si>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</si>
  <si>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</si>
  <si>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</si>
  <si>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</si>
  <si>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</si>
  <si>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</si>
  <si>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</si>
  <si>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</si>
  <si>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</si>
  <si>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</si>
  <si>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</si>
  <si>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</si>
  <si>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</si>
  <si>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</si>
  <si>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</si>
  <si>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</si>
  <si>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</si>
  <si>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</si>
  <si>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</si>
  <si>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</si>
  <si>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</si>
  <si>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</si>
  <si>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</si>
  <si>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</si>
  <si>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</si>
  <si>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</si>
  <si>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</si>
  <si>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</si>
  <si>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</si>
  <si>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</si>
  <si>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</si>
  <si>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</si>
  <si>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</si>
  <si>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</si>
  <si>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</si>
  <si>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</si>
  <si>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</si>
  <si>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</si>
  <si>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</si>
  <si>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</si>
  <si>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</si>
  <si>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</si>
  <si>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</si>
  <si>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</si>
  <si>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</si>
  <si>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</si>
  <si>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</si>
  <si>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</si>
  <si>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</si>
  <si>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</si>
  <si>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</si>
  <si>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</si>
  <si>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</si>
  <si>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</si>
  <si>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</si>
  <si>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</si>
  <si>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</si>
  <si>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</si>
  <si>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</si>
  <si>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</si>
  <si>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</si>
  <si>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</si>
  <si>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</si>
  <si>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</si>
  <si>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</si>
  <si>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</si>
  <si>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</si>
  <si>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</si>
  <si>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</si>
  <si>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</si>
  <si>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</si>
  <si>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</si>
  <si>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</si>
  <si>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</si>
  <si>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</si>
  <si>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</si>
  <si>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</si>
  <si>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</si>
  <si>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</si>
  <si>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</si>
  <si>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</si>
  <si>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</si>
  <si>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</si>
  <si>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</si>
  <si>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</si>
  <si>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</si>
  <si>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</si>
  <si>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</si>
  <si>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</si>
  <si>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</si>
  <si>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</si>
  <si>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</si>
  <si>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</si>
  <si>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</si>
  <si>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</si>
  <si>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</si>
  <si>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</si>
  <si>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</si>
  <si>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</si>
  <si>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</si>
  <si>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</si>
  <si>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</si>
  <si>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</si>
  <si>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</si>
  <si>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</si>
  <si>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</si>
  <si>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</si>
  <si>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</si>
  <si>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</si>
  <si>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</si>
  <si>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</si>
  <si>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</si>
  <si>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</si>
  <si>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</si>
  <si>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</si>
  <si>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</si>
  <si>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</si>
  <si>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</si>
  <si>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</si>
  <si>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</si>
  <si>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</si>
  <si>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</si>
  <si>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</si>
  <si>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</si>
  <si>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</si>
  <si>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</si>
  <si>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</si>
  <si>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</si>
  <si>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</si>
  <si>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</si>
  <si>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</si>
  <si>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</si>
  <si>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</si>
  <si>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</si>
  <si>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</si>
  <si>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</si>
  <si>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</si>
  <si>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</si>
  <si>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</si>
  <si>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</si>
  <si>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</si>
  <si>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</si>
  <si>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</si>
  <si>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</si>
  <si>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</si>
  <si>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</si>
  <si>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</si>
  <si>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</si>
  <si>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</si>
  <si>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</si>
  <si>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</si>
  <si>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</si>
  <si>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</si>
  <si>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</si>
  <si>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</si>
  <si>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</si>
  <si>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</si>
  <si>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</si>
  <si>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</si>
  <si>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</si>
  <si>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</si>
  <si>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</si>
  <si>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</si>
  <si>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</si>
  <si>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</si>
  <si>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</si>
  <si>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</si>
  <si>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</si>
  <si>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</si>
  <si>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</si>
  <si>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</si>
  <si>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</si>
  <si>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</si>
  <si>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</si>
  <si>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</si>
  <si>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</si>
  <si>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</si>
  <si>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</si>
  <si>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</si>
  <si>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</si>
  <si>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</si>
  <si>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</si>
  <si>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</si>
  <si>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</si>
  <si>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</si>
  <si>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</si>
  <si>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</si>
  <si>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</si>
  <si>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</si>
  <si>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</si>
  <si>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</si>
  <si>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</si>
  <si>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</si>
  <si>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</si>
  <si>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</si>
  <si>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</si>
  <si>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</si>
  <si>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</si>
  <si>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</si>
  <si>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</si>
  <si>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</si>
  <si>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</si>
  <si>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</si>
  <si>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</si>
  <si>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</si>
  <si>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</si>
  <si>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</si>
  <si>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</si>
  <si>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</si>
  <si>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</si>
  <si>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</si>
  <si>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</si>
  <si>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</si>
  <si>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</si>
  <si>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</si>
  <si>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</si>
  <si>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</si>
  <si>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</si>
  <si>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</si>
  <si>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</si>
  <si>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</si>
  <si>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</si>
  <si>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</si>
  <si>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</si>
  <si>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</si>
  <si>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</si>
  <si>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</si>
  <si>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</si>
  <si>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</si>
  <si>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</si>
  <si>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</si>
  <si>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</si>
  <si>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</si>
  <si>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</si>
  <si>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</si>
  <si>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</si>
  <si>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</si>
  <si>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</si>
  <si>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</si>
  <si>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</si>
  <si>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</si>
  <si>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</si>
  <si>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</si>
  <si>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</si>
  <si>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</si>
  <si>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</si>
  <si>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</si>
  <si>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</si>
  <si>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</si>
  <si>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</si>
  <si>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</si>
  <si>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</si>
  <si>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</si>
  <si>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</si>
  <si>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</si>
  <si>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</si>
  <si>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</si>
  <si>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</si>
  <si>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</si>
  <si>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</si>
  <si>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</si>
  <si>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</si>
  <si>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</si>
  <si>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</si>
  <si>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</si>
  <si>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</si>
  <si>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</si>
  <si>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</si>
  <si>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</si>
  <si>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</si>
  <si>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</si>
  <si>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</si>
  <si>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</si>
  <si>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</si>
  <si>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</si>
  <si>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</si>
  <si>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</si>
  <si>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</si>
  <si>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</si>
  <si>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</si>
  <si>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</si>
  <si>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</si>
  <si>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</si>
  <si>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</si>
  <si>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</si>
  <si>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</si>
  <si>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</si>
  <si>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</si>
  <si>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</si>
  <si>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</si>
  <si>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</si>
  <si>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</si>
  <si>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</si>
  <si>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</si>
  <si>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</si>
  <si>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</si>
  <si>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</si>
  <si>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</si>
  <si>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</si>
  <si>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</si>
  <si>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</si>
  <si>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</si>
  <si>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</si>
  <si>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</si>
  <si>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</si>
  <si>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</si>
  <si>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</si>
  <si>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</si>
  <si>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</si>
  <si>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</si>
  <si>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</si>
  <si>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</si>
  <si>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</si>
  <si>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</si>
  <si>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</si>
  <si>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</si>
  <si>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</si>
  <si>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</si>
  <si>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</si>
  <si>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</si>
  <si>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</si>
  <si>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</si>
  <si>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</si>
  <si>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</si>
  <si>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</si>
  <si>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</si>
  <si>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</si>
  <si>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</si>
  <si>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</si>
  <si>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</si>
  <si>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</si>
  <si>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</si>
  <si>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</si>
  <si>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</si>
  <si>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</si>
  <si>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</si>
  <si>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</si>
  <si>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</si>
  <si>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</si>
  <si>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</si>
  <si>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</si>
  <si>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</si>
  <si>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</si>
  <si>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</si>
  <si>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</si>
  <si>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</si>
  <si>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</si>
  <si>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</si>
  <si>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</si>
  <si>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</si>
  <si>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</si>
  <si>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</si>
  <si>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</si>
  <si>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</si>
  <si>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</si>
  <si>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</si>
  <si>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</si>
  <si>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</si>
  <si>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</si>
  <si>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</si>
  <si>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</si>
  <si>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</si>
  <si>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</si>
  <si>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</si>
  <si>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</si>
  <si>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</si>
  <si>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</si>
  <si>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</si>
  <si>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</si>
  <si>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</si>
  <si>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</si>
  <si>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</si>
  <si>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</si>
  <si>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</si>
  <si>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</si>
  <si>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</si>
  <si>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</si>
  <si>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</si>
  <si>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</si>
  <si>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</si>
  <si>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</si>
  <si>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</si>
  <si>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</si>
  <si>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</si>
  <si>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</si>
  <si>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</si>
  <si>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</si>
  <si>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</si>
  <si>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</si>
  <si>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</si>
  <si>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</si>
  <si>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</si>
  <si>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</si>
  <si>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</si>
  <si>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</si>
  <si>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</si>
  <si>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</si>
  <si>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</si>
  <si>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</si>
  <si>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</si>
  <si>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</si>
  <si>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</si>
  <si>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</si>
  <si>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</si>
  <si>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</si>
  <si>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</si>
  <si>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</si>
  <si>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</si>
  <si>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</si>
  <si>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</si>
  <si>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</si>
  <si>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</si>
  <si>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</si>
  <si>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</si>
  <si>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</si>
  <si>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</si>
  <si>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</si>
  <si>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</si>
  <si>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</si>
  <si>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</si>
  <si>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</si>
  <si>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</si>
  <si>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</si>
  <si>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</si>
  <si>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</si>
  <si>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</si>
  <si>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</si>
  <si>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</si>
  <si>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</si>
  <si>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</si>
  <si>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</si>
  <si>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</si>
  <si>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</si>
  <si>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</si>
  <si>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</si>
  <si>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</si>
  <si>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</si>
  <si>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</si>
  <si>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</si>
  <si>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</si>
  <si>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</si>
  <si>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</si>
  <si>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</si>
  <si>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</si>
  <si>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</si>
  <si>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</si>
  <si>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</si>
  <si>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</si>
  <si>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</si>
  <si>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</si>
  <si>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</si>
  <si>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</si>
  <si>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</si>
  <si>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</si>
  <si>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</si>
  <si>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</si>
  <si>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</si>
  <si>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</si>
  <si>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</si>
  <si>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</si>
  <si>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</si>
  <si>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</si>
  <si>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</si>
  <si>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</si>
  <si>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</si>
  <si>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</si>
  <si>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</si>
  <si>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</si>
  <si>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</si>
  <si>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</si>
  <si>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</si>
  <si>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</si>
  <si>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</si>
  <si>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</si>
  <si>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</si>
  <si>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</si>
  <si>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</si>
  <si>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</si>
  <si>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</si>
  <si>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</si>
  <si>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</si>
  <si>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</si>
  <si>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</si>
  <si>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</si>
  <si>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</si>
  <si>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</si>
  <si>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</si>
  <si>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</si>
  <si>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</si>
  <si>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</si>
  <si>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</si>
  <si>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</si>
  <si>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</si>
  <si>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</si>
  <si>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</si>
  <si>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</si>
  <si>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</si>
  <si>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</si>
  <si>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</si>
  <si>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</si>
  <si>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</si>
  <si>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</si>
  <si>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</si>
  <si>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</si>
  <si>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</si>
  <si>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</si>
  <si>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</si>
  <si>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</si>
  <si>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</si>
  <si>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</si>
  <si>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</si>
  <si>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</si>
  <si>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</si>
  <si>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</si>
  <si>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</si>
  <si>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</si>
  <si>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</si>
  <si>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</si>
  <si>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</si>
  <si>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</si>
  <si>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</si>
  <si>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</si>
  <si>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</si>
  <si>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</si>
  <si>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</si>
  <si>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</si>
  <si>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</si>
  <si>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</si>
  <si>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</si>
  <si>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</si>
  <si>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</si>
  <si>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</si>
  <si>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</si>
  <si>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</si>
  <si>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</si>
  <si>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</si>
  <si>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</si>
  <si>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</si>
  <si>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</si>
  <si>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</si>
  <si>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</si>
  <si>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</si>
  <si>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</si>
  <si>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</si>
  <si>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</si>
  <si>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</si>
  <si>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</si>
  <si>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</si>
  <si>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</si>
  <si>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</si>
  <si>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</si>
  <si>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</si>
  <si>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</si>
  <si>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</si>
  <si>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</si>
  <si>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</si>
  <si>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</si>
  <si>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</si>
  <si>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</si>
  <si>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</si>
  <si>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</si>
  <si>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</si>
  <si>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</si>
  <si>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</si>
  <si>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</si>
  <si>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</si>
  <si>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</si>
  <si>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</si>
  <si>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</si>
  <si>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</si>
  <si>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</si>
  <si>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</si>
  <si>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</si>
  <si>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</si>
  <si>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</si>
  <si>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</si>
  <si>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</si>
  <si>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</si>
  <si>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</si>
  <si>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</si>
  <si>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</si>
  <si>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</si>
  <si>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</si>
  <si>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</si>
  <si>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</si>
  <si>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</si>
  <si>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</si>
  <si>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</si>
  <si>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</si>
  <si>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</si>
  <si>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</si>
  <si>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</si>
  <si>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</si>
  <si>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</si>
  <si>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</si>
  <si>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</si>
  <si>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</si>
  <si>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</si>
  <si>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</si>
  <si>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</si>
  <si>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</si>
  <si>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</si>
  <si>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</si>
  <si>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</si>
  <si>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</si>
  <si>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</si>
  <si>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</si>
  <si>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</si>
  <si>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</si>
  <si>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</si>
  <si>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</si>
  <si>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</si>
  <si>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</si>
  <si>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</si>
  <si>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</si>
  <si>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</si>
  <si>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</si>
  <si>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</si>
  <si>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</si>
  <si>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</si>
  <si>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</si>
  <si>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</si>
  <si>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</si>
  <si>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</si>
  <si>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</si>
  <si>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</si>
  <si>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</si>
  <si>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</si>
  <si>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</si>
  <si>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</si>
  <si>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</si>
  <si>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</si>
  <si>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</si>
  <si>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</si>
  <si>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</si>
  <si>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</si>
  <si>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</si>
  <si>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</si>
  <si>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</si>
  <si>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</si>
  <si>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</si>
  <si>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</si>
  <si>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</si>
  <si>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</si>
  <si>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</si>
  <si>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</si>
  <si>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</si>
  <si>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</si>
  <si>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</si>
  <si>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</si>
  <si>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</si>
  <si>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</si>
  <si>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</si>
  <si>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</si>
  <si>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</si>
  <si>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</si>
  <si>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</si>
  <si>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</si>
  <si>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</si>
  <si>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</si>
  <si>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</si>
  <si>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</si>
  <si>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</si>
  <si>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</si>
  <si>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</si>
  <si>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</si>
  <si>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</si>
  <si>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</si>
  <si>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</si>
  <si>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</si>
  <si>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</si>
  <si>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</si>
  <si>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</si>
  <si>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</si>
  <si>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</si>
  <si>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</si>
  <si>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</si>
  <si>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</si>
  <si>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</si>
  <si>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</si>
  <si>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</si>
  <si>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</si>
  <si>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</si>
  <si>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</si>
  <si>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</si>
  <si>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</si>
  <si>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</si>
  <si>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</si>
  <si>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</si>
  <si>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</si>
  <si>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</si>
  <si>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</si>
  <si>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</si>
  <si>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</si>
  <si>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</si>
  <si>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</si>
  <si>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</si>
  <si>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</si>
  <si>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</si>
  <si>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</si>
  <si>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</si>
  <si>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</si>
  <si>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</si>
  <si>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</si>
  <si>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</si>
  <si>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</si>
  <si>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</si>
  <si>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</si>
  <si>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</si>
  <si>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</si>
  <si>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</si>
  <si>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</si>
  <si>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</si>
  <si>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</si>
  <si>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</si>
  <si>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</si>
  <si>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</si>
  <si>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</si>
  <si>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</si>
  <si>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</si>
  <si>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</si>
  <si>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</si>
  <si>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</si>
  <si>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</si>
  <si>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</si>
  <si>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</si>
  <si>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</si>
  <si>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</si>
  <si>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</si>
  <si>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</si>
  <si>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</si>
  <si>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</si>
  <si>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</si>
  <si>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</si>
  <si>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</si>
  <si>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</si>
  <si>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</si>
  <si>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</si>
  <si>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</si>
  <si>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</si>
  <si>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</si>
  <si>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</si>
  <si>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</si>
  <si>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</si>
  <si>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</si>
  <si>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</si>
  <si>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</si>
  <si>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</si>
  <si>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</si>
  <si>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</si>
  <si>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</si>
  <si>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</si>
  <si>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</si>
  <si>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</si>
  <si>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</si>
  <si>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</si>
  <si>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</si>
  <si>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</si>
  <si>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</si>
  <si>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</si>
  <si>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</si>
  <si>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</si>
  <si>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</si>
  <si>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</si>
  <si>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</si>
  <si>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</si>
  <si>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</si>
  <si>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</si>
  <si>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</si>
  <si>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</si>
  <si>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</si>
  <si>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</si>
  <si>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</si>
  <si>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</si>
  <si>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</si>
  <si>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</si>
  <si>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</si>
  <si>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</si>
  <si>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</si>
  <si>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</si>
  <si>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</si>
  <si>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</si>
  <si>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</si>
  <si>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</si>
  <si>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</si>
  <si>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</si>
  <si>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</si>
  <si>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</si>
  <si>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</si>
  <si>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</si>
  <si>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</si>
  <si>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</si>
  <si>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</si>
  <si>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</si>
  <si>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</si>
  <si>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</si>
  <si>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</si>
  <si>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</si>
  <si>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</si>
  <si>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</si>
  <si>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</si>
  <si>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</si>
  <si>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</si>
  <si>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</si>
  <si>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</si>
  <si>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</si>
  <si>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</si>
  <si>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</si>
  <si>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</si>
  <si>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</si>
  <si>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</si>
  <si>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</si>
  <si>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</si>
  <si>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</si>
  <si>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</si>
  <si>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</si>
  <si>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</si>
  <si>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</si>
  <si>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</si>
  <si>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</si>
  <si>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</si>
  <si>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</si>
  <si>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</si>
  <si>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</si>
  <si>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</si>
  <si>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</si>
  <si>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</si>
  <si>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</si>
  <si>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</si>
  <si>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</si>
  <si>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</si>
  <si>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</si>
  <si>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</si>
  <si>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</si>
  <si>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</si>
  <si>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</si>
  <si>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</si>
  <si>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</si>
  <si>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</si>
  <si>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</si>
  <si>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</si>
  <si>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</si>
  <si>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</si>
  <si>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</si>
  <si>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</si>
  <si>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</si>
  <si>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</si>
  <si>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</si>
  <si>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</si>
  <si>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</si>
  <si>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</si>
  <si>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</si>
  <si>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</si>
  <si>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</si>
  <si>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</si>
  <si>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</si>
  <si>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</si>
  <si>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</si>
  <si>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</si>
  <si>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</si>
  <si>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</si>
  <si>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</si>
  <si>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</si>
  <si>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</si>
  <si>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</si>
  <si>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</si>
  <si>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</si>
  <si>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</si>
  <si>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</si>
  <si>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</si>
  <si>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</si>
  <si>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</si>
  <si>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</si>
  <si>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</si>
  <si>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</si>
  <si>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</si>
  <si>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</si>
  <si>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</si>
  <si>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</si>
  <si>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</si>
  <si>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</si>
  <si>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</si>
  <si>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</si>
  <si>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</si>
  <si>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</si>
  <si>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</si>
  <si>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</si>
  <si>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</si>
  <si>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</si>
  <si>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</si>
  <si>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</si>
  <si>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</si>
  <si>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</si>
  <si>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</si>
  <si>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</si>
  <si>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</si>
  <si>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</si>
  <si>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</si>
  <si>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</si>
  <si>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</si>
  <si>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</si>
  <si>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</si>
  <si>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</si>
  <si>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</si>
  <si>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</si>
  <si>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</si>
  <si>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</si>
  <si>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</si>
  <si>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</si>
  <si>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</si>
  <si>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</si>
  <si>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</si>
  <si>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</si>
  <si>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</si>
  <si>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</si>
  <si>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</si>
  <si>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</si>
  <si>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</si>
  <si>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</si>
  <si>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</si>
  <si>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</si>
  <si>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</si>
  <si>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</si>
  <si>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</si>
  <si>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</si>
  <si>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</si>
  <si>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</si>
  <si>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</si>
  <si>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</si>
  <si>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</si>
  <si>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</si>
  <si>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</si>
  <si>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</si>
  <si>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</si>
  <si>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</si>
  <si>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</si>
  <si>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</si>
  <si>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</si>
  <si>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</si>
  <si>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</si>
  <si>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</si>
  <si>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</si>
  <si>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</si>
  <si>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</si>
  <si>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</si>
  <si>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</si>
  <si>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</si>
  <si>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</si>
  <si>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</si>
  <si>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</si>
  <si>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</si>
  <si>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</si>
  <si>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</si>
  <si>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</si>
  <si>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</si>
  <si>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</si>
  <si>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</si>
  <si>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</si>
  <si>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</si>
  <si>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</si>
  <si>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</si>
  <si>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</si>
  <si>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</si>
  <si>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</si>
  <si>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</si>
  <si>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</si>
  <si>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</si>
  <si>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</si>
  <si>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</si>
  <si>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</si>
  <si>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</si>
  <si>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</si>
  <si>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</si>
  <si>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</si>
  <si>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</si>
  <si>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</si>
  <si>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</si>
  <si>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</si>
  <si>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</si>
  <si>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</si>
  <si>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</si>
  <si>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</si>
  <si>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</si>
  <si>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</si>
  <si>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</si>
  <si>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</si>
  <si>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</si>
  <si>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</si>
  <si>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</si>
  <si>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</si>
  <si>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</si>
  <si>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</si>
  <si>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</si>
  <si>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</si>
  <si>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</si>
  <si>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</si>
  <si>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</si>
  <si>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</si>
  <si>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</si>
  <si>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</si>
  <si>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</si>
  <si>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</si>
  <si>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3 Gavetas Vacias</t>
  </si>
  <si>
    <t>2 Gavetas Vacias + 1 Fallando</t>
  </si>
  <si>
    <t>1 Gaveta Vacia + 2 Fallando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</si>
  <si>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</si>
  <si>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</si>
  <si>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</si>
  <si>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</si>
  <si>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</si>
  <si>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</si>
  <si>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</si>
  <si>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</si>
  <si>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</si>
  <si>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</si>
  <si>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</si>
  <si>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</si>
  <si>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</si>
  <si>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</si>
  <si>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</si>
  <si>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</si>
  <si>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</si>
  <si>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</si>
  <si>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</si>
  <si>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</si>
  <si>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</si>
  <si>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</si>
  <si>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</si>
  <si>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</si>
  <si>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3335889886</t>
  </si>
  <si>
    <t>3335889885</t>
  </si>
  <si>
    <t>3335889884</t>
  </si>
  <si>
    <t>3335889881</t>
  </si>
  <si>
    <t>3335889880</t>
  </si>
  <si>
    <t>3335889879</t>
  </si>
  <si>
    <t>3335889878</t>
  </si>
  <si>
    <t>En Servicio</t>
  </si>
  <si>
    <t>3335890318</t>
  </si>
  <si>
    <t>3335890289</t>
  </si>
  <si>
    <t>3335890287</t>
  </si>
  <si>
    <t>3335890247</t>
  </si>
  <si>
    <t>3335890228</t>
  </si>
  <si>
    <t>3335890223</t>
  </si>
  <si>
    <t>3335890219</t>
  </si>
  <si>
    <t>3335890201</t>
  </si>
  <si>
    <t>3335890176</t>
  </si>
  <si>
    <t>3335890172</t>
  </si>
  <si>
    <t>3335890168</t>
  </si>
  <si>
    <t>3335890144</t>
  </si>
  <si>
    <t>3335890138</t>
  </si>
  <si>
    <t>3335890029</t>
  </si>
  <si>
    <t>3335890024</t>
  </si>
  <si>
    <t>3335889978</t>
  </si>
  <si>
    <t>3335889910</t>
  </si>
  <si>
    <t>3335889908</t>
  </si>
  <si>
    <t>3335889899</t>
  </si>
  <si>
    <t>3335889895</t>
  </si>
  <si>
    <t>3335889894</t>
  </si>
  <si>
    <t>3335889893</t>
  </si>
  <si>
    <t>3335889892</t>
  </si>
  <si>
    <t>3335889891</t>
  </si>
  <si>
    <t>SIN EFECTIVO.</t>
  </si>
  <si>
    <t>LECTOR</t>
  </si>
  <si>
    <t xml:space="preserve">Gonzalez Ceballos, Dionisio </t>
  </si>
  <si>
    <t>18 Mayo de 2021</t>
  </si>
  <si>
    <t>3335890765</t>
  </si>
  <si>
    <t>3335890730</t>
  </si>
  <si>
    <t>3335890727</t>
  </si>
  <si>
    <t>3335890656</t>
  </si>
  <si>
    <t>3335890651</t>
  </si>
  <si>
    <t>3335890649</t>
  </si>
  <si>
    <t>3335890640</t>
  </si>
  <si>
    <t>3335890626</t>
  </si>
  <si>
    <t>3335890531</t>
  </si>
  <si>
    <t>3335890519</t>
  </si>
  <si>
    <t>3335890453</t>
  </si>
  <si>
    <t>3335890429</t>
  </si>
  <si>
    <t>3335890399</t>
  </si>
  <si>
    <t>3335890393</t>
  </si>
  <si>
    <t>REINICIO FALLIDO POR LECTOR</t>
  </si>
  <si>
    <t>Cepeda, Ricardo Alberto</t>
  </si>
  <si>
    <t xml:space="preserve"> 18/05/2021 18:52</t>
  </si>
  <si>
    <t>3335890831</t>
  </si>
  <si>
    <t>3335890835</t>
  </si>
  <si>
    <t>3335890838</t>
  </si>
  <si>
    <t>3335890849</t>
  </si>
  <si>
    <t>3335890851</t>
  </si>
  <si>
    <t>3335890859</t>
  </si>
  <si>
    <t>3335890860</t>
  </si>
  <si>
    <t>3335890870</t>
  </si>
  <si>
    <t>3335890871</t>
  </si>
  <si>
    <t>3335890874</t>
  </si>
  <si>
    <t>3335890886</t>
  </si>
  <si>
    <t>3335890887</t>
  </si>
  <si>
    <t>3335890893</t>
  </si>
  <si>
    <t>3335890896</t>
  </si>
  <si>
    <t>3335890971</t>
  </si>
  <si>
    <t>3335890973</t>
  </si>
  <si>
    <t>3335891014</t>
  </si>
  <si>
    <t>3335891051</t>
  </si>
  <si>
    <t>3335891053</t>
  </si>
  <si>
    <t>3335891056</t>
  </si>
  <si>
    <t>3335891135</t>
  </si>
  <si>
    <t>3335891137</t>
  </si>
  <si>
    <t>3335891138</t>
  </si>
  <si>
    <t>3335891139</t>
  </si>
  <si>
    <t>3335891140</t>
  </si>
  <si>
    <t>3335891141</t>
  </si>
  <si>
    <t>3335891142</t>
  </si>
  <si>
    <t>3335891143</t>
  </si>
  <si>
    <t>3335891155</t>
  </si>
  <si>
    <t>3335891156</t>
  </si>
  <si>
    <t>3335891166</t>
  </si>
  <si>
    <t>3335891169</t>
  </si>
  <si>
    <t>3335891173</t>
  </si>
  <si>
    <t>3335891179</t>
  </si>
  <si>
    <t>FALLA NO CONFIR..</t>
  </si>
  <si>
    <t>TARJETA TRABDA</t>
  </si>
  <si>
    <t>GAVETA DE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</si>
</sst>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7"/>
      <tableStyleElement type="headerRow" dxfId="86"/>
      <tableStyleElement type="totalRow" dxfId="85"/>
      <tableStyleElement type="firstColumn" dxfId="84"/>
      <tableStyleElement type="lastColumn" dxfId="83"/>
      <tableStyleElement type="firstRowStripe" dxfId="82"/>
      <tableStyleElement type="firstColumnStripe" dxfId="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99580" TargetMode="External"/><Relationship Id="rId13" Type="http://schemas.openxmlformats.org/officeDocument/2006/relationships/hyperlink" Target="http://s460-helpdesk/CAisd/pdmweb.exe?OP=SEARCH+FACTORY=in+SKIPLIST=1+QBE.EQ.id=3599562" TargetMode="External"/><Relationship Id="rId18" Type="http://schemas.openxmlformats.org/officeDocument/2006/relationships/hyperlink" Target="http://s460-helpdesk/CAisd/pdmweb.exe?OP=SEARCH+FACTORY=in+SKIPLIST=1+QBE.EQ.id=3599546" TargetMode="External"/><Relationship Id="rId26" Type="http://schemas.openxmlformats.org/officeDocument/2006/relationships/hyperlink" Target="http://s460-helpdesk/CAisd/pdmweb.exe?OP=SEARCH+FACTORY=in+SKIPLIST=1+QBE.EQ.id=3599380" TargetMode="External"/><Relationship Id="rId39" Type="http://schemas.openxmlformats.org/officeDocument/2006/relationships/hyperlink" Target="http://s460-helpdesk/CAisd/pdmweb.exe?OP=SEARCH+FACTORY=in+SKIPLIST=1+QBE.EQ.id=3599245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99542" TargetMode="External"/><Relationship Id="rId34" Type="http://schemas.openxmlformats.org/officeDocument/2006/relationships/hyperlink" Target="http://s460-helpdesk/CAisd/pdmweb.exe?OP=SEARCH+FACTORY=in+SKIPLIST=1+QBE.EQ.id=3599278" TargetMode="External"/><Relationship Id="rId42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599586" TargetMode="External"/><Relationship Id="rId12" Type="http://schemas.openxmlformats.org/officeDocument/2006/relationships/hyperlink" Target="http://s460-helpdesk/CAisd/pdmweb.exe?OP=SEARCH+FACTORY=in+SKIPLIST=1+QBE.EQ.id=3599563" TargetMode="External"/><Relationship Id="rId17" Type="http://schemas.openxmlformats.org/officeDocument/2006/relationships/hyperlink" Target="http://s460-helpdesk/CAisd/pdmweb.exe?OP=SEARCH+FACTORY=in+SKIPLIST=1+QBE.EQ.id=3599547" TargetMode="External"/><Relationship Id="rId25" Type="http://schemas.openxmlformats.org/officeDocument/2006/relationships/hyperlink" Target="http://s460-helpdesk/CAisd/pdmweb.exe?OP=SEARCH+FACTORY=in+SKIPLIST=1+QBE.EQ.id=3599421" TargetMode="External"/><Relationship Id="rId33" Type="http://schemas.openxmlformats.org/officeDocument/2006/relationships/hyperlink" Target="http://s460-helpdesk/CAisd/pdmweb.exe?OP=SEARCH+FACTORY=in+SKIPLIST=1+QBE.EQ.id=3599277" TargetMode="External"/><Relationship Id="rId38" Type="http://schemas.openxmlformats.org/officeDocument/2006/relationships/hyperlink" Target="http://s460-helpdesk/CAisd/pdmweb.exe?OP=SEARCH+FACTORY=in+SKIPLIST=1+QBE.EQ.id=359925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9548" TargetMode="External"/><Relationship Id="rId20" Type="http://schemas.openxmlformats.org/officeDocument/2006/relationships/hyperlink" Target="http://s460-helpdesk/CAisd/pdmweb.exe?OP=SEARCH+FACTORY=in+SKIPLIST=1+QBE.EQ.id=3599544" TargetMode="External"/><Relationship Id="rId29" Type="http://schemas.openxmlformats.org/officeDocument/2006/relationships/hyperlink" Target="http://s460-helpdesk/CAisd/pdmweb.exe?OP=SEARCH+FACTORY=in+SKIPLIST=1+QBE.EQ.id=3599300" TargetMode="External"/><Relationship Id="rId41" Type="http://schemas.openxmlformats.org/officeDocument/2006/relationships/hyperlink" Target="http://s460-helpdesk/CAisd/pdmweb.exe?OP=SEARCH+FACTORY=in+SKIPLIST=1+QBE.EQ.id=35992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9573" TargetMode="External"/><Relationship Id="rId24" Type="http://schemas.openxmlformats.org/officeDocument/2006/relationships/hyperlink" Target="http://s460-helpdesk/CAisd/pdmweb.exe?OP=SEARCH+FACTORY=in+SKIPLIST=1+QBE.EQ.id=3599458" TargetMode="External"/><Relationship Id="rId32" Type="http://schemas.openxmlformats.org/officeDocument/2006/relationships/hyperlink" Target="http://s460-helpdesk/CAisd/pdmweb.exe?OP=SEARCH+FACTORY=in+SKIPLIST=1+QBE.EQ.id=3599281" TargetMode="External"/><Relationship Id="rId37" Type="http://schemas.openxmlformats.org/officeDocument/2006/relationships/hyperlink" Target="http://s460-helpdesk/CAisd/pdmweb.exe?OP=SEARCH+FACTORY=in+SKIPLIST=1+QBE.EQ.id=3599258" TargetMode="External"/><Relationship Id="rId40" Type="http://schemas.openxmlformats.org/officeDocument/2006/relationships/hyperlink" Target="http://s460-helpdesk/CAisd/pdmweb.exe?OP=SEARCH+FACTORY=in+SKIPLIST=1+QBE.EQ.id=359924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9549" TargetMode="External"/><Relationship Id="rId23" Type="http://schemas.openxmlformats.org/officeDocument/2006/relationships/hyperlink" Target="http://s460-helpdesk/CAisd/pdmweb.exe?OP=SEARCH+FACTORY=in+SKIPLIST=1+QBE.EQ.id=3599460" TargetMode="External"/><Relationship Id="rId28" Type="http://schemas.openxmlformats.org/officeDocument/2006/relationships/hyperlink" Target="http://s460-helpdesk/CAisd/pdmweb.exe?OP=SEARCH+FACTORY=in+SKIPLIST=1+QBE.EQ.id=3599303" TargetMode="External"/><Relationship Id="rId36" Type="http://schemas.openxmlformats.org/officeDocument/2006/relationships/hyperlink" Target="http://s460-helpdesk/CAisd/pdmweb.exe?OP=SEARCH+FACTORY=in+SKIPLIST=1+QBE.EQ.id=3599266" TargetMode="External"/><Relationship Id="rId10" Type="http://schemas.openxmlformats.org/officeDocument/2006/relationships/hyperlink" Target="http://s460-helpdesk/CAisd/pdmweb.exe?OP=SEARCH+FACTORY=in+SKIPLIST=1+QBE.EQ.id=3599576" TargetMode="External"/><Relationship Id="rId19" Type="http://schemas.openxmlformats.org/officeDocument/2006/relationships/hyperlink" Target="http://s460-helpdesk/CAisd/pdmweb.exe?OP=SEARCH+FACTORY=in+SKIPLIST=1+QBE.EQ.id=3599545" TargetMode="External"/><Relationship Id="rId31" Type="http://schemas.openxmlformats.org/officeDocument/2006/relationships/hyperlink" Target="http://s460-helpdesk/CAisd/pdmweb.exe?OP=SEARCH+FACTORY=in+SKIPLIST=1+QBE.EQ.id=3599293" TargetMode="External"/><Relationship Id="rId44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9578" TargetMode="External"/><Relationship Id="rId14" Type="http://schemas.openxmlformats.org/officeDocument/2006/relationships/hyperlink" Target="http://s460-helpdesk/CAisd/pdmweb.exe?OP=SEARCH+FACTORY=in+SKIPLIST=1+QBE.EQ.id=3599550" TargetMode="External"/><Relationship Id="rId22" Type="http://schemas.openxmlformats.org/officeDocument/2006/relationships/hyperlink" Target="http://s460-helpdesk/CAisd/pdmweb.exe?OP=SEARCH+FACTORY=in+SKIPLIST=1+QBE.EQ.id=3599463" TargetMode="External"/><Relationship Id="rId27" Type="http://schemas.openxmlformats.org/officeDocument/2006/relationships/hyperlink" Target="http://s460-helpdesk/CAisd/pdmweb.exe?OP=SEARCH+FACTORY=in+SKIPLIST=1+QBE.EQ.id=3599378" TargetMode="External"/><Relationship Id="rId30" Type="http://schemas.openxmlformats.org/officeDocument/2006/relationships/hyperlink" Target="http://s460-helpdesk/CAisd/pdmweb.exe?OP=SEARCH+FACTORY=in+SKIPLIST=1+QBE.EQ.id=3599294" TargetMode="External"/><Relationship Id="rId35" Type="http://schemas.openxmlformats.org/officeDocument/2006/relationships/hyperlink" Target="http://s460-helpdesk/CAisd/pdmweb.exe?OP=SEARCH+FACTORY=in+SKIPLIST=1+QBE.EQ.id=3599267" TargetMode="External"/><Relationship Id="rId43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62"/>
  <sheetViews>
    <sheetView tabSelected="1" zoomScale="85" zoomScaleNormal="85" workbookViewId="0">
      <pane ySplit="4" topLeftCell="A132" activePane="bottomLeft" state="frozen"/>
      <selection pane="bottomLeft" activeCell="E163" sqref="E163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customWidth="1"/>
    <col min="7" max="7" width="57.42578125" style="45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6384" width="25.8554687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2639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50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2571</v>
      </c>
      <c r="M5" s="146" t="s">
        <v>2611</v>
      </c>
      <c r="N5" s="135" t="s">
        <v>2564</v>
      </c>
      <c r="O5" s="134" t="s">
        <v>2456</v>
      </c>
      <c r="P5" s="137"/>
      <c r="Q5" s="160">
        <v>44334.608460648145</v>
      </c>
    </row>
    <row r="6" spans="1:17" s="96" customFormat="1" ht="18" x14ac:dyDescent="0.25">
      <c r="A6" s="134" t="str">
        <f>VLOOKUP(E6,'LISTADO ATM'!$A$2:$C$898,3,0)</f>
        <v>SUR</v>
      </c>
      <c r="B6" s="129">
        <v>3335887120</v>
      </c>
      <c r="C6" s="136">
        <v>44330.517361111109</v>
      </c>
      <c r="D6" s="136" t="s">
        <v>2180</v>
      </c>
      <c r="E6" s="124">
        <v>249</v>
      </c>
      <c r="F6" s="150" t="str">
        <f>VLOOKUP(E6,VIP!$A$2:$O13195,2,0)</f>
        <v>DRBR249</v>
      </c>
      <c r="G6" s="134" t="str">
        <f>VLOOKUP(E6,'LISTADO ATM'!$A$2:$B$897,2,0)</f>
        <v xml:space="preserve">ATM Banco Agrícola Neiba </v>
      </c>
      <c r="H6" s="134" t="str">
        <f>VLOOKUP(E6,VIP!$A$2:$O18058,7,FALSE)</f>
        <v>Si</v>
      </c>
      <c r="I6" s="134" t="str">
        <f>VLOOKUP(E6,VIP!$A$2:$O10023,8,FALSE)</f>
        <v>Si</v>
      </c>
      <c r="J6" s="134" t="str">
        <f>VLOOKUP(E6,VIP!$A$2:$O9973,8,FALSE)</f>
        <v>Si</v>
      </c>
      <c r="K6" s="134" t="str">
        <f>VLOOKUP(E6,VIP!$A$2:$O13547,6,0)</f>
        <v>NO</v>
      </c>
      <c r="L6" s="125" t="s">
        <v>2219</v>
      </c>
      <c r="M6" s="146" t="s">
        <v>2611</v>
      </c>
      <c r="N6" s="135" t="s">
        <v>2454</v>
      </c>
      <c r="O6" s="134" t="s">
        <v>2456</v>
      </c>
      <c r="P6" s="137"/>
      <c r="Q6" s="160">
        <v>44334.591446759259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3335887230</v>
      </c>
      <c r="C7" s="136">
        <v>44330.582812499997</v>
      </c>
      <c r="D7" s="136" t="s">
        <v>2450</v>
      </c>
      <c r="E7" s="124">
        <v>563</v>
      </c>
      <c r="F7" s="150" t="str">
        <f>VLOOKUP(E7,VIP!$A$2:$O13201,2,0)</f>
        <v>DRBR233</v>
      </c>
      <c r="G7" s="134" t="str">
        <f>VLOOKUP(E7,'LISTADO ATM'!$A$2:$B$897,2,0)</f>
        <v xml:space="preserve">ATM Base Aérea San Isidro </v>
      </c>
      <c r="H7" s="134" t="str">
        <f>VLOOKUP(E7,VIP!$A$2:$O18064,7,FALSE)</f>
        <v>Si</v>
      </c>
      <c r="I7" s="134" t="str">
        <f>VLOOKUP(E7,VIP!$A$2:$O10029,8,FALSE)</f>
        <v>Si</v>
      </c>
      <c r="J7" s="134" t="str">
        <f>VLOOKUP(E7,VIP!$A$2:$O9979,8,FALSE)</f>
        <v>Si</v>
      </c>
      <c r="K7" s="134" t="str">
        <f>VLOOKUP(E7,VIP!$A$2:$O13553,6,0)</f>
        <v>NO</v>
      </c>
      <c r="L7" s="125" t="s">
        <v>2443</v>
      </c>
      <c r="M7" s="146" t="s">
        <v>2611</v>
      </c>
      <c r="N7" s="135" t="s">
        <v>2454</v>
      </c>
      <c r="O7" s="134" t="s">
        <v>2455</v>
      </c>
      <c r="P7" s="137"/>
      <c r="Q7" s="160" t="s">
        <v>2656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3335887680</v>
      </c>
      <c r="C8" s="136">
        <v>44330.767928240741</v>
      </c>
      <c r="D8" s="136" t="s">
        <v>2180</v>
      </c>
      <c r="E8" s="124">
        <v>790</v>
      </c>
      <c r="F8" s="150" t="str">
        <f>VLOOKUP(E8,VIP!$A$2:$O13199,2,0)</f>
        <v>DRBR16I</v>
      </c>
      <c r="G8" s="134" t="str">
        <f>VLOOKUP(E8,'LISTADO ATM'!$A$2:$B$897,2,0)</f>
        <v xml:space="preserve">ATM Oficina Bella Vista Mall I </v>
      </c>
      <c r="H8" s="134" t="str">
        <f>VLOOKUP(E8,VIP!$A$2:$O18062,7,FALSE)</f>
        <v>Si</v>
      </c>
      <c r="I8" s="134" t="str">
        <f>VLOOKUP(E8,VIP!$A$2:$O10027,8,FALSE)</f>
        <v>Si</v>
      </c>
      <c r="J8" s="134" t="str">
        <f>VLOOKUP(E8,VIP!$A$2:$O9977,8,FALSE)</f>
        <v>Si</v>
      </c>
      <c r="K8" s="134" t="str">
        <f>VLOOKUP(E8,VIP!$A$2:$O13551,6,0)</f>
        <v>SI</v>
      </c>
      <c r="L8" s="125" t="s">
        <v>2219</v>
      </c>
      <c r="M8" s="146" t="s">
        <v>2611</v>
      </c>
      <c r="N8" s="135" t="s">
        <v>2454</v>
      </c>
      <c r="O8" s="134" t="s">
        <v>2456</v>
      </c>
      <c r="P8" s="137"/>
      <c r="Q8" s="160">
        <v>44334.600347222222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3335887747</v>
      </c>
      <c r="C9" s="136">
        <v>44331.326168981483</v>
      </c>
      <c r="D9" s="136" t="s">
        <v>2180</v>
      </c>
      <c r="E9" s="124">
        <v>580</v>
      </c>
      <c r="F9" s="150" t="str">
        <f>VLOOKUP(E9,VIP!$A$2:$O13056,2,0)</f>
        <v>DRBR523</v>
      </c>
      <c r="G9" s="134" t="str">
        <f>VLOOKUP(E9,'LISTADO ATM'!$A$2:$B$897,2,0)</f>
        <v xml:space="preserve">ATM Edificio Propagas </v>
      </c>
      <c r="H9" s="134" t="str">
        <f>VLOOKUP(E9,VIP!$A$2:$O17932,7,FALSE)</f>
        <v>Si</v>
      </c>
      <c r="I9" s="134" t="str">
        <f>VLOOKUP(E9,VIP!$A$2:$O9897,8,FALSE)</f>
        <v>Si</v>
      </c>
      <c r="J9" s="134" t="str">
        <f>VLOOKUP(E9,VIP!$A$2:$O9847,8,FALSE)</f>
        <v>Si</v>
      </c>
      <c r="K9" s="134" t="str">
        <f>VLOOKUP(E9,VIP!$A$2:$O13421,6,0)</f>
        <v>NO</v>
      </c>
      <c r="L9" s="125" t="s">
        <v>2219</v>
      </c>
      <c r="M9" s="146" t="s">
        <v>2611</v>
      </c>
      <c r="N9" s="135" t="s">
        <v>2454</v>
      </c>
      <c r="O9" s="134" t="s">
        <v>2456</v>
      </c>
      <c r="P9" s="137"/>
      <c r="Q9" s="160">
        <v>44334.600347222222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3335887959</v>
      </c>
      <c r="C10" s="136">
        <v>44331.579050925924</v>
      </c>
      <c r="D10" s="136" t="s">
        <v>2180</v>
      </c>
      <c r="E10" s="124">
        <v>755</v>
      </c>
      <c r="F10" s="150" t="str">
        <f>VLOOKUP(E10,VIP!$A$2:$O13085,2,0)</f>
        <v>DRBR755</v>
      </c>
      <c r="G10" s="134" t="str">
        <f>VLOOKUP(E10,'LISTADO ATM'!$A$2:$B$897,2,0)</f>
        <v xml:space="preserve">ATM Oficina Galería del Este (Plaza) </v>
      </c>
      <c r="H10" s="134" t="str">
        <f>VLOOKUP(E10,VIP!$A$2:$O17961,7,FALSE)</f>
        <v>Si</v>
      </c>
      <c r="I10" s="134" t="str">
        <f>VLOOKUP(E10,VIP!$A$2:$O9926,8,FALSE)</f>
        <v>Si</v>
      </c>
      <c r="J10" s="134" t="str">
        <f>VLOOKUP(E10,VIP!$A$2:$O9876,8,FALSE)</f>
        <v>Si</v>
      </c>
      <c r="K10" s="134" t="str">
        <f>VLOOKUP(E10,VIP!$A$2:$O13450,6,0)</f>
        <v>NO</v>
      </c>
      <c r="L10" s="125" t="s">
        <v>2425</v>
      </c>
      <c r="M10" s="146" t="s">
        <v>2611</v>
      </c>
      <c r="N10" s="135" t="s">
        <v>2454</v>
      </c>
      <c r="O10" s="134" t="s">
        <v>2456</v>
      </c>
      <c r="P10" s="146"/>
      <c r="Q10" s="160" t="s">
        <v>2656</v>
      </c>
    </row>
    <row r="11" spans="1:17" s="96" customFormat="1" ht="18" x14ac:dyDescent="0.25">
      <c r="A11" s="134" t="str">
        <f>VLOOKUP(E11,'LISTADO ATM'!$A$2:$C$898,3,0)</f>
        <v>SUR</v>
      </c>
      <c r="B11" s="129">
        <v>3335887975</v>
      </c>
      <c r="C11" s="136">
        <v>44331.610648148147</v>
      </c>
      <c r="D11" s="136" t="s">
        <v>2180</v>
      </c>
      <c r="E11" s="124">
        <v>403</v>
      </c>
      <c r="F11" s="150" t="str">
        <f>VLOOKUP(E11,VIP!$A$2:$O13081,2,0)</f>
        <v>DRBR403</v>
      </c>
      <c r="G11" s="134" t="str">
        <f>VLOOKUP(E11,'LISTADO ATM'!$A$2:$B$897,2,0)</f>
        <v xml:space="preserve">ATM Oficina Vicente Noble </v>
      </c>
      <c r="H11" s="134" t="str">
        <f>VLOOKUP(E11,VIP!$A$2:$O17957,7,FALSE)</f>
        <v>Si</v>
      </c>
      <c r="I11" s="134" t="str">
        <f>VLOOKUP(E11,VIP!$A$2:$O9922,8,FALSE)</f>
        <v>Si</v>
      </c>
      <c r="J11" s="134" t="str">
        <f>VLOOKUP(E11,VIP!$A$2:$O9872,8,FALSE)</f>
        <v>Si</v>
      </c>
      <c r="K11" s="134" t="str">
        <f>VLOOKUP(E11,VIP!$A$2:$O13446,6,0)</f>
        <v>NO</v>
      </c>
      <c r="L11" s="125" t="s">
        <v>2219</v>
      </c>
      <c r="M11" s="146" t="s">
        <v>2611</v>
      </c>
      <c r="N11" s="135" t="s">
        <v>2454</v>
      </c>
      <c r="O11" s="134" t="s">
        <v>2456</v>
      </c>
      <c r="P11" s="146"/>
      <c r="Q11" s="160">
        <v>44334.599664351852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3335887983</v>
      </c>
      <c r="C12" s="136">
        <v>44331.622974537036</v>
      </c>
      <c r="D12" s="136" t="s">
        <v>2180</v>
      </c>
      <c r="E12" s="124">
        <v>952</v>
      </c>
      <c r="F12" s="150" t="str">
        <f>VLOOKUP(E12,VIP!$A$2:$O13083,2,0)</f>
        <v>DRBR16L</v>
      </c>
      <c r="G12" s="134" t="str">
        <f>VLOOKUP(E12,'LISTADO ATM'!$A$2:$B$897,2,0)</f>
        <v xml:space="preserve">ATM Alvarez Rivas </v>
      </c>
      <c r="H12" s="134" t="str">
        <f>VLOOKUP(E12,VIP!$A$2:$O17959,7,FALSE)</f>
        <v>Si</v>
      </c>
      <c r="I12" s="134" t="str">
        <f>VLOOKUP(E12,VIP!$A$2:$O9924,8,FALSE)</f>
        <v>Si</v>
      </c>
      <c r="J12" s="134" t="str">
        <f>VLOOKUP(E12,VIP!$A$2:$O9874,8,FALSE)</f>
        <v>Si</v>
      </c>
      <c r="K12" s="134" t="str">
        <f>VLOOKUP(E12,VIP!$A$2:$O13448,6,0)</f>
        <v>NO</v>
      </c>
      <c r="L12" s="125" t="s">
        <v>2219</v>
      </c>
      <c r="M12" s="146" t="s">
        <v>2611</v>
      </c>
      <c r="N12" s="135" t="s">
        <v>2454</v>
      </c>
      <c r="O12" s="134" t="s">
        <v>2456</v>
      </c>
      <c r="P12" s="146"/>
      <c r="Q12" s="160">
        <v>44334.59851851852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3335887985</v>
      </c>
      <c r="C13" s="136">
        <v>44331.627395833333</v>
      </c>
      <c r="D13" s="136" t="s">
        <v>2180</v>
      </c>
      <c r="E13" s="124">
        <v>845</v>
      </c>
      <c r="F13" s="150" t="str">
        <f>VLOOKUP(E13,VIP!$A$2:$O13081,2,0)</f>
        <v>DRBR845</v>
      </c>
      <c r="G13" s="134" t="str">
        <f>VLOOKUP(E13,'LISTADO ATM'!$A$2:$B$897,2,0)</f>
        <v xml:space="preserve">ATM CERTV (Canal 4) </v>
      </c>
      <c r="H13" s="134" t="str">
        <f>VLOOKUP(E13,VIP!$A$2:$O17957,7,FALSE)</f>
        <v>Si</v>
      </c>
      <c r="I13" s="134" t="str">
        <f>VLOOKUP(E13,VIP!$A$2:$O9922,8,FALSE)</f>
        <v>Si</v>
      </c>
      <c r="J13" s="134" t="str">
        <f>VLOOKUP(E13,VIP!$A$2:$O9872,8,FALSE)</f>
        <v>Si</v>
      </c>
      <c r="K13" s="134" t="str">
        <f>VLOOKUP(E13,VIP!$A$2:$O13446,6,0)</f>
        <v>NO</v>
      </c>
      <c r="L13" s="125" t="s">
        <v>2219</v>
      </c>
      <c r="M13" s="146" t="s">
        <v>2611</v>
      </c>
      <c r="N13" s="135" t="s">
        <v>2454</v>
      </c>
      <c r="O13" s="134" t="s">
        <v>2456</v>
      </c>
      <c r="P13" s="146"/>
      <c r="Q13" s="160">
        <v>44334.599548611113</v>
      </c>
    </row>
    <row r="14" spans="1:17" s="96" customFormat="1" ht="18" x14ac:dyDescent="0.25">
      <c r="A14" s="134" t="str">
        <f>VLOOKUP(E14,'LISTADO ATM'!$A$2:$C$898,3,0)</f>
        <v>ESTE</v>
      </c>
      <c r="B14" s="129">
        <v>3335888014</v>
      </c>
      <c r="C14" s="136">
        <v>44331.73982638889</v>
      </c>
      <c r="D14" s="136" t="s">
        <v>2450</v>
      </c>
      <c r="E14" s="124">
        <v>429</v>
      </c>
      <c r="F14" s="150" t="str">
        <f>VLOOKUP(E14,VIP!$A$2:$O13091,2,0)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VLOOKUP(E14,VIP!$A$2:$O17967,7,FALSE)</f>
        <v>Si</v>
      </c>
      <c r="I14" s="134" t="str">
        <f>VLOOKUP(E14,VIP!$A$2:$O9932,8,FALSE)</f>
        <v>Si</v>
      </c>
      <c r="J14" s="134" t="str">
        <f>VLOOKUP(E14,VIP!$A$2:$O9882,8,FALSE)</f>
        <v>Si</v>
      </c>
      <c r="K14" s="134" t="str">
        <f>VLOOKUP(E14,VIP!$A$2:$O13456,6,0)</f>
        <v>NO</v>
      </c>
      <c r="L14" s="125" t="s">
        <v>2575</v>
      </c>
      <c r="M14" s="135" t="s">
        <v>2447</v>
      </c>
      <c r="N14" s="135" t="s">
        <v>2454</v>
      </c>
      <c r="O14" s="134" t="s">
        <v>2455</v>
      </c>
      <c r="P14" s="146"/>
      <c r="Q14" s="145" t="s">
        <v>2575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3335888082</v>
      </c>
      <c r="C15" s="136">
        <v>44332.436041666668</v>
      </c>
      <c r="D15" s="136" t="s">
        <v>2450</v>
      </c>
      <c r="E15" s="124">
        <v>422</v>
      </c>
      <c r="F15" s="150" t="str">
        <f>VLOOKUP(E15,VIP!$A$2:$O13083,2,0)</f>
        <v>DRBR422</v>
      </c>
      <c r="G15" s="134" t="str">
        <f>VLOOKUP(E15,'LISTADO ATM'!$A$2:$B$897,2,0)</f>
        <v xml:space="preserve">ATM Olé Manoguayabo </v>
      </c>
      <c r="H15" s="134" t="str">
        <f>VLOOKUP(E15,VIP!$A$2:$O17959,7,FALSE)</f>
        <v>Si</v>
      </c>
      <c r="I15" s="134" t="str">
        <f>VLOOKUP(E15,VIP!$A$2:$O9924,8,FALSE)</f>
        <v>Si</v>
      </c>
      <c r="J15" s="134" t="str">
        <f>VLOOKUP(E15,VIP!$A$2:$O9874,8,FALSE)</f>
        <v>Si</v>
      </c>
      <c r="K15" s="134" t="str">
        <f>VLOOKUP(E15,VIP!$A$2:$O13448,6,0)</f>
        <v>NO</v>
      </c>
      <c r="L15" s="125" t="s">
        <v>2418</v>
      </c>
      <c r="M15" s="146" t="s">
        <v>2611</v>
      </c>
      <c r="N15" s="135" t="s">
        <v>2454</v>
      </c>
      <c r="O15" s="134" t="s">
        <v>2455</v>
      </c>
      <c r="P15" s="146"/>
      <c r="Q15" s="160">
        <v>44334.624849537038</v>
      </c>
    </row>
    <row r="16" spans="1:17" s="96" customFormat="1" ht="18" x14ac:dyDescent="0.25">
      <c r="A16" s="134" t="str">
        <f>VLOOKUP(E16,'LISTADO ATM'!$A$2:$C$898,3,0)</f>
        <v>NORTE</v>
      </c>
      <c r="B16" s="129">
        <v>3335888122</v>
      </c>
      <c r="C16" s="136">
        <v>44332.599247685182</v>
      </c>
      <c r="D16" s="136" t="s">
        <v>2181</v>
      </c>
      <c r="E16" s="124">
        <v>94</v>
      </c>
      <c r="F16" s="150" t="str">
        <f>VLOOKUP(E16,VIP!$A$2:$O13097,2,0)</f>
        <v>DRBR094</v>
      </c>
      <c r="G16" s="134" t="str">
        <f>VLOOKUP(E16,'LISTADO ATM'!$A$2:$B$897,2,0)</f>
        <v xml:space="preserve">ATM Centro de Caja Porvenir (San Francisco) </v>
      </c>
      <c r="H16" s="134" t="str">
        <f>VLOOKUP(E16,VIP!$A$2:$O17973,7,FALSE)</f>
        <v>Si</v>
      </c>
      <c r="I16" s="134" t="str">
        <f>VLOOKUP(E16,VIP!$A$2:$O9938,8,FALSE)</f>
        <v>Si</v>
      </c>
      <c r="J16" s="134" t="str">
        <f>VLOOKUP(E16,VIP!$A$2:$O9888,8,FALSE)</f>
        <v>Si</v>
      </c>
      <c r="K16" s="134" t="str">
        <f>VLOOKUP(E16,VIP!$A$2:$O13462,6,0)</f>
        <v>NO</v>
      </c>
      <c r="L16" s="125" t="s">
        <v>2425</v>
      </c>
      <c r="M16" s="146" t="s">
        <v>2611</v>
      </c>
      <c r="N16" s="135" t="s">
        <v>2583</v>
      </c>
      <c r="O16" s="134" t="s">
        <v>2572</v>
      </c>
      <c r="P16" s="146"/>
      <c r="Q16" s="160">
        <v>44334.618668981479</v>
      </c>
    </row>
    <row r="17" spans="1:17" s="96" customFormat="1" ht="18" x14ac:dyDescent="0.25">
      <c r="A17" s="134" t="str">
        <f>VLOOKUP(E17,'LISTADO ATM'!$A$2:$C$898,3,0)</f>
        <v>SUR</v>
      </c>
      <c r="B17" s="129">
        <v>3335888128</v>
      </c>
      <c r="C17" s="136">
        <v>44332.612442129626</v>
      </c>
      <c r="D17" s="136" t="s">
        <v>2180</v>
      </c>
      <c r="E17" s="124">
        <v>297</v>
      </c>
      <c r="F17" s="150" t="str">
        <f>VLOOKUP(E17,VIP!$A$2:$O13091,2,0)</f>
        <v>DRBR297</v>
      </c>
      <c r="G17" s="134" t="str">
        <f>VLOOKUP(E17,'LISTADO ATM'!$A$2:$B$897,2,0)</f>
        <v xml:space="preserve">ATM S/M Cadena Ocoa </v>
      </c>
      <c r="H17" s="134" t="str">
        <f>VLOOKUP(E17,VIP!$A$2:$O17967,7,FALSE)</f>
        <v>Si</v>
      </c>
      <c r="I17" s="134" t="str">
        <f>VLOOKUP(E17,VIP!$A$2:$O9932,8,FALSE)</f>
        <v>Si</v>
      </c>
      <c r="J17" s="134" t="str">
        <f>VLOOKUP(E17,VIP!$A$2:$O9882,8,FALSE)</f>
        <v>Si</v>
      </c>
      <c r="K17" s="134" t="str">
        <f>VLOOKUP(E17,VIP!$A$2:$O13456,6,0)</f>
        <v>NO</v>
      </c>
      <c r="L17" s="125" t="s">
        <v>2219</v>
      </c>
      <c r="M17" s="146" t="s">
        <v>2611</v>
      </c>
      <c r="N17" s="135" t="s">
        <v>2454</v>
      </c>
      <c r="O17" s="134" t="s">
        <v>2456</v>
      </c>
      <c r="P17" s="146"/>
      <c r="Q17" s="160">
        <v>44334.596828703703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3335888129</v>
      </c>
      <c r="C18" s="136">
        <v>44332.614502314813</v>
      </c>
      <c r="D18" s="136" t="s">
        <v>2450</v>
      </c>
      <c r="E18" s="124">
        <v>577</v>
      </c>
      <c r="F18" s="150" t="str">
        <f>VLOOKUP(E18,VIP!$A$2:$O13090,2,0)</f>
        <v>DRBR173</v>
      </c>
      <c r="G18" s="134" t="str">
        <f>VLOOKUP(E18,'LISTADO ATM'!$A$2:$B$897,2,0)</f>
        <v xml:space="preserve">ATM Olé Ave. Duarte </v>
      </c>
      <c r="H18" s="134" t="str">
        <f>VLOOKUP(E18,VIP!$A$2:$O17966,7,FALSE)</f>
        <v>Si</v>
      </c>
      <c r="I18" s="134" t="str">
        <f>VLOOKUP(E18,VIP!$A$2:$O9931,8,FALSE)</f>
        <v>Si</v>
      </c>
      <c r="J18" s="134" t="str">
        <f>VLOOKUP(E18,VIP!$A$2:$O9881,8,FALSE)</f>
        <v>Si</v>
      </c>
      <c r="K18" s="134" t="str">
        <f>VLOOKUP(E18,VIP!$A$2:$O13455,6,0)</f>
        <v>SI</v>
      </c>
      <c r="L18" s="125" t="s">
        <v>2443</v>
      </c>
      <c r="M18" s="146" t="s">
        <v>2611</v>
      </c>
      <c r="N18" s="135" t="s">
        <v>2454</v>
      </c>
      <c r="O18" s="134" t="s">
        <v>2455</v>
      </c>
      <c r="P18" s="146"/>
      <c r="Q18" s="160">
        <v>44334.614479166667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3335888174</v>
      </c>
      <c r="C19" s="136">
        <v>44332.708599537036</v>
      </c>
      <c r="D19" s="136" t="s">
        <v>2473</v>
      </c>
      <c r="E19" s="124">
        <v>813</v>
      </c>
      <c r="F19" s="150" t="str">
        <f>VLOOKUP(E19,VIP!$A$2:$O13107,2,0)</f>
        <v>DRBR815</v>
      </c>
      <c r="G19" s="134" t="str">
        <f>VLOOKUP(E19,'LISTADO ATM'!$A$2:$B$897,2,0)</f>
        <v>ATM Occidental Mall</v>
      </c>
      <c r="H19" s="134" t="str">
        <f>VLOOKUP(E19,VIP!$A$2:$O17983,7,FALSE)</f>
        <v>Si</v>
      </c>
      <c r="I19" s="134" t="str">
        <f>VLOOKUP(E19,VIP!$A$2:$O9948,8,FALSE)</f>
        <v>Si</v>
      </c>
      <c r="J19" s="134" t="str">
        <f>VLOOKUP(E19,VIP!$A$2:$O9898,8,FALSE)</f>
        <v>Si</v>
      </c>
      <c r="K19" s="134" t="str">
        <f>VLOOKUP(E19,VIP!$A$2:$O13472,6,0)</f>
        <v>NO</v>
      </c>
      <c r="L19" s="125" t="s">
        <v>2418</v>
      </c>
      <c r="M19" s="146" t="s">
        <v>2611</v>
      </c>
      <c r="N19" s="135" t="s">
        <v>2454</v>
      </c>
      <c r="O19" s="134" t="s">
        <v>2474</v>
      </c>
      <c r="P19" s="146"/>
      <c r="Q19" s="160">
        <v>44334.619305555556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3335888177</v>
      </c>
      <c r="C20" s="136">
        <v>44332.713738425926</v>
      </c>
      <c r="D20" s="136" t="s">
        <v>2450</v>
      </c>
      <c r="E20" s="124">
        <v>979</v>
      </c>
      <c r="F20" s="150" t="str">
        <f>VLOOKUP(E20,VIP!$A$2:$O13132,2,0)</f>
        <v>DRBR979</v>
      </c>
      <c r="G20" s="134" t="str">
        <f>VLOOKUP(E20,'LISTADO ATM'!$A$2:$B$897,2,0)</f>
        <v xml:space="preserve">ATM Oficina Luperón I </v>
      </c>
      <c r="H20" s="134" t="str">
        <f>VLOOKUP(E20,VIP!$A$2:$O18008,7,FALSE)</f>
        <v>Si</v>
      </c>
      <c r="I20" s="134" t="str">
        <f>VLOOKUP(E20,VIP!$A$2:$O9973,8,FALSE)</f>
        <v>Si</v>
      </c>
      <c r="J20" s="134" t="str">
        <f>VLOOKUP(E20,VIP!$A$2:$O9923,8,FALSE)</f>
        <v>Si</v>
      </c>
      <c r="K20" s="134" t="str">
        <f>VLOOKUP(E20,VIP!$A$2:$O13497,6,0)</f>
        <v>NO</v>
      </c>
      <c r="L20" s="125" t="s">
        <v>2418</v>
      </c>
      <c r="M20" s="146" t="s">
        <v>2611</v>
      </c>
      <c r="N20" s="135" t="s">
        <v>2454</v>
      </c>
      <c r="O20" s="134" t="s">
        <v>2455</v>
      </c>
      <c r="P20" s="146"/>
      <c r="Q20" s="160">
        <v>44334.603136574071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3335888204</v>
      </c>
      <c r="C21" s="136">
        <v>44332.946134259262</v>
      </c>
      <c r="D21" s="136" t="s">
        <v>2180</v>
      </c>
      <c r="E21" s="124">
        <v>231</v>
      </c>
      <c r="F21" s="150" t="str">
        <f>VLOOKUP(E21,VIP!$A$2:$O13142,2,0)</f>
        <v>DRBR231</v>
      </c>
      <c r="G21" s="134" t="str">
        <f>VLOOKUP(E21,'LISTADO ATM'!$A$2:$B$897,2,0)</f>
        <v xml:space="preserve">ATM Oficina Zona Oriental </v>
      </c>
      <c r="H21" s="134" t="str">
        <f>VLOOKUP(E21,VIP!$A$2:$O18018,7,FALSE)</f>
        <v>Si</v>
      </c>
      <c r="I21" s="134" t="str">
        <f>VLOOKUP(E21,VIP!$A$2:$O9983,8,FALSE)</f>
        <v>Si</v>
      </c>
      <c r="J21" s="134" t="str">
        <f>VLOOKUP(E21,VIP!$A$2:$O9933,8,FALSE)</f>
        <v>Si</v>
      </c>
      <c r="K21" s="134" t="str">
        <f>VLOOKUP(E21,VIP!$A$2:$O13507,6,0)</f>
        <v>SI</v>
      </c>
      <c r="L21" s="125" t="s">
        <v>2469</v>
      </c>
      <c r="M21" s="135" t="s">
        <v>2447</v>
      </c>
      <c r="N21" s="135" t="s">
        <v>2454</v>
      </c>
      <c r="O21" s="134" t="s">
        <v>2456</v>
      </c>
      <c r="P21" s="146"/>
      <c r="Q21" s="145" t="s">
        <v>2469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3335888250</v>
      </c>
      <c r="C22" s="136">
        <v>44333.33016203704</v>
      </c>
      <c r="D22" s="136" t="s">
        <v>2180</v>
      </c>
      <c r="E22" s="124">
        <v>685</v>
      </c>
      <c r="F22" s="150" t="str">
        <f>VLOOKUP(E22,VIP!$A$2:$O13148,2,0)</f>
        <v>DRBR685</v>
      </c>
      <c r="G22" s="134" t="str">
        <f>VLOOKUP(E22,'LISTADO ATM'!$A$2:$B$897,2,0)</f>
        <v>ATM Autoservicio UASD</v>
      </c>
      <c r="H22" s="134" t="str">
        <f>VLOOKUP(E22,VIP!$A$2:$O18024,7,FALSE)</f>
        <v>NO</v>
      </c>
      <c r="I22" s="134" t="str">
        <f>VLOOKUP(E22,VIP!$A$2:$O9989,8,FALSE)</f>
        <v>SI</v>
      </c>
      <c r="J22" s="134" t="str">
        <f>VLOOKUP(E22,VIP!$A$2:$O9939,8,FALSE)</f>
        <v>SI</v>
      </c>
      <c r="K22" s="134" t="str">
        <f>VLOOKUP(E22,VIP!$A$2:$O13513,6,0)</f>
        <v>NO</v>
      </c>
      <c r="L22" s="125" t="s">
        <v>2219</v>
      </c>
      <c r="M22" s="146" t="s">
        <v>2611</v>
      </c>
      <c r="N22" s="135" t="s">
        <v>2454</v>
      </c>
      <c r="O22" s="134" t="s">
        <v>2456</v>
      </c>
      <c r="P22" s="146"/>
      <c r="Q22" s="160">
        <v>44334.598622685182</v>
      </c>
    </row>
    <row r="23" spans="1:17" s="96" customFormat="1" ht="18" x14ac:dyDescent="0.25">
      <c r="A23" s="134" t="str">
        <f>VLOOKUP(E23,'LISTADO ATM'!$A$2:$C$898,3,0)</f>
        <v>NORTE</v>
      </c>
      <c r="B23" s="129">
        <v>3335888368</v>
      </c>
      <c r="C23" s="136">
        <v>44333.365555555552</v>
      </c>
      <c r="D23" s="136" t="s">
        <v>2473</v>
      </c>
      <c r="E23" s="124">
        <v>712</v>
      </c>
      <c r="F23" s="150" t="str">
        <f>VLOOKUP(E23,VIP!$A$2:$O13171,2,0)</f>
        <v>DRBR128</v>
      </c>
      <c r="G23" s="134" t="str">
        <f>VLOOKUP(E23,'LISTADO ATM'!$A$2:$B$897,2,0)</f>
        <v xml:space="preserve">ATM Oficina Imbert </v>
      </c>
      <c r="H23" s="134" t="str">
        <f>VLOOKUP(E23,VIP!$A$2:$O18047,7,FALSE)</f>
        <v>Si</v>
      </c>
      <c r="I23" s="134" t="str">
        <f>VLOOKUP(E23,VIP!$A$2:$O10012,8,FALSE)</f>
        <v>Si</v>
      </c>
      <c r="J23" s="134" t="str">
        <f>VLOOKUP(E23,VIP!$A$2:$O9962,8,FALSE)</f>
        <v>Si</v>
      </c>
      <c r="K23" s="134" t="str">
        <f>VLOOKUP(E23,VIP!$A$2:$O13536,6,0)</f>
        <v>SI</v>
      </c>
      <c r="L23" s="125" t="s">
        <v>2418</v>
      </c>
      <c r="M23" s="146" t="s">
        <v>2611</v>
      </c>
      <c r="N23" s="135" t="s">
        <v>2454</v>
      </c>
      <c r="O23" s="134" t="s">
        <v>2580</v>
      </c>
      <c r="P23" s="146"/>
      <c r="Q23" s="160">
        <v>44334.624027777776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3335888681</v>
      </c>
      <c r="C24" s="136">
        <v>44333.422592592593</v>
      </c>
      <c r="D24" s="136" t="s">
        <v>2180</v>
      </c>
      <c r="E24" s="124">
        <v>237</v>
      </c>
      <c r="F24" s="150" t="str">
        <f>VLOOKUP(E24,VIP!$A$2:$O13166,2,0)</f>
        <v>DRBR237</v>
      </c>
      <c r="G24" s="134" t="str">
        <f>VLOOKUP(E24,'LISTADO ATM'!$A$2:$B$897,2,0)</f>
        <v xml:space="preserve">ATM UNP Plaza Vásquez </v>
      </c>
      <c r="H24" s="134" t="str">
        <f>VLOOKUP(E24,VIP!$A$2:$O18042,7,FALSE)</f>
        <v>Si</v>
      </c>
      <c r="I24" s="134" t="str">
        <f>VLOOKUP(E24,VIP!$A$2:$O10007,8,FALSE)</f>
        <v>Si</v>
      </c>
      <c r="J24" s="134" t="str">
        <f>VLOOKUP(E24,VIP!$A$2:$O9957,8,FALSE)</f>
        <v>Si</v>
      </c>
      <c r="K24" s="134" t="str">
        <f>VLOOKUP(E24,VIP!$A$2:$O13531,6,0)</f>
        <v>SI</v>
      </c>
      <c r="L24" s="125" t="s">
        <v>2219</v>
      </c>
      <c r="M24" s="146" t="s">
        <v>2611</v>
      </c>
      <c r="N24" s="135" t="s">
        <v>2454</v>
      </c>
      <c r="O24" s="134" t="s">
        <v>2456</v>
      </c>
      <c r="P24" s="146"/>
      <c r="Q24" s="160">
        <v>44334.598912037036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3335888692</v>
      </c>
      <c r="C25" s="136">
        <v>44333.424490740741</v>
      </c>
      <c r="D25" s="136" t="s">
        <v>2180</v>
      </c>
      <c r="E25" s="124">
        <v>225</v>
      </c>
      <c r="F25" s="150" t="str">
        <f>VLOOKUP(E25,VIP!$A$2:$O13163,2,0)</f>
        <v>DRBR225</v>
      </c>
      <c r="G25" s="134" t="str">
        <f>VLOOKUP(E25,'LISTADO ATM'!$A$2:$B$897,2,0)</f>
        <v xml:space="preserve">ATM S/M Nacional Arroyo Hondo </v>
      </c>
      <c r="H25" s="134" t="str">
        <f>VLOOKUP(E25,VIP!$A$2:$O18039,7,FALSE)</f>
        <v>Si</v>
      </c>
      <c r="I25" s="134" t="str">
        <f>VLOOKUP(E25,VIP!$A$2:$O10004,8,FALSE)</f>
        <v>Si</v>
      </c>
      <c r="J25" s="134" t="str">
        <f>VLOOKUP(E25,VIP!$A$2:$O9954,8,FALSE)</f>
        <v>Si</v>
      </c>
      <c r="K25" s="134" t="str">
        <f>VLOOKUP(E25,VIP!$A$2:$O13528,6,0)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46"/>
      <c r="Q25" s="145" t="s">
        <v>2219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3335888696</v>
      </c>
      <c r="C26" s="136">
        <v>44333.424861111111</v>
      </c>
      <c r="D26" s="136" t="s">
        <v>2180</v>
      </c>
      <c r="E26" s="124">
        <v>232</v>
      </c>
      <c r="F26" s="150" t="str">
        <f>VLOOKUP(E26,VIP!$A$2:$O13162,2,0)</f>
        <v>DRBR232</v>
      </c>
      <c r="G26" s="134" t="str">
        <f>VLOOKUP(E26,'LISTADO ATM'!$A$2:$B$897,2,0)</f>
        <v xml:space="preserve">ATM S/M Nacional Charles de Gaulle </v>
      </c>
      <c r="H26" s="134" t="str">
        <f>VLOOKUP(E26,VIP!$A$2:$O18038,7,FALSE)</f>
        <v>Si</v>
      </c>
      <c r="I26" s="134" t="str">
        <f>VLOOKUP(E26,VIP!$A$2:$O10003,8,FALSE)</f>
        <v>Si</v>
      </c>
      <c r="J26" s="134" t="str">
        <f>VLOOKUP(E26,VIP!$A$2:$O9953,8,FALSE)</f>
        <v>Si</v>
      </c>
      <c r="K26" s="134" t="str">
        <f>VLOOKUP(E26,VIP!$A$2:$O13527,6,0)</f>
        <v>SI</v>
      </c>
      <c r="L26" s="125" t="s">
        <v>2219</v>
      </c>
      <c r="M26" s="146" t="s">
        <v>2611</v>
      </c>
      <c r="N26" s="135" t="s">
        <v>2454</v>
      </c>
      <c r="O26" s="134" t="s">
        <v>2456</v>
      </c>
      <c r="P26" s="146"/>
      <c r="Q26" s="160" t="s">
        <v>2656</v>
      </c>
    </row>
    <row r="27" spans="1:17" s="96" customFormat="1" ht="18" x14ac:dyDescent="0.25">
      <c r="A27" s="134" t="str">
        <f>VLOOKUP(E27,'LISTADO ATM'!$A$2:$C$898,3,0)</f>
        <v>SUR</v>
      </c>
      <c r="B27" s="129">
        <v>3335889104</v>
      </c>
      <c r="C27" s="136">
        <v>44333.509166666663</v>
      </c>
      <c r="D27" s="136" t="s">
        <v>2180</v>
      </c>
      <c r="E27" s="124">
        <v>84</v>
      </c>
      <c r="F27" s="150" t="str">
        <f>VLOOKUP(E27,VIP!$A$2:$O13165,2,0)</f>
        <v>DRBR084</v>
      </c>
      <c r="G27" s="134" t="str">
        <f>VLOOKUP(E27,'LISTADO ATM'!$A$2:$B$897,2,0)</f>
        <v xml:space="preserve">ATM Oficina Multicentro Sirena San Cristóbal </v>
      </c>
      <c r="H27" s="134" t="str">
        <f>VLOOKUP(E27,VIP!$A$2:$O18041,7,FALSE)</f>
        <v>Si</v>
      </c>
      <c r="I27" s="134" t="str">
        <f>VLOOKUP(E27,VIP!$A$2:$O10006,8,FALSE)</f>
        <v>Si</v>
      </c>
      <c r="J27" s="134" t="str">
        <f>VLOOKUP(E27,VIP!$A$2:$O9956,8,FALSE)</f>
        <v>Si</v>
      </c>
      <c r="K27" s="134" t="str">
        <f>VLOOKUP(E27,VIP!$A$2:$O13530,6,0)</f>
        <v>SI</v>
      </c>
      <c r="L27" s="125" t="s">
        <v>2469</v>
      </c>
      <c r="M27" s="146" t="s">
        <v>2611</v>
      </c>
      <c r="N27" s="135" t="s">
        <v>2454</v>
      </c>
      <c r="O27" s="134" t="s">
        <v>2456</v>
      </c>
      <c r="P27" s="146"/>
      <c r="Q27" s="160">
        <v>44334.625659722224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3335889174</v>
      </c>
      <c r="C28" s="136">
        <v>44333.535474537035</v>
      </c>
      <c r="D28" s="136" t="s">
        <v>2450</v>
      </c>
      <c r="E28" s="124">
        <v>409</v>
      </c>
      <c r="F28" s="150" t="str">
        <f>VLOOKUP(E28,VIP!$A$2:$O13163,2,0)</f>
        <v>DRBR409</v>
      </c>
      <c r="G28" s="134" t="str">
        <f>VLOOKUP(E28,'LISTADO ATM'!$A$2:$B$897,2,0)</f>
        <v xml:space="preserve">ATM Oficina Las Palmas de Herrera I </v>
      </c>
      <c r="H28" s="134" t="str">
        <f>VLOOKUP(E28,VIP!$A$2:$O18039,7,FALSE)</f>
        <v>Si</v>
      </c>
      <c r="I28" s="134" t="str">
        <f>VLOOKUP(E28,VIP!$A$2:$O10004,8,FALSE)</f>
        <v>Si</v>
      </c>
      <c r="J28" s="134" t="str">
        <f>VLOOKUP(E28,VIP!$A$2:$O9954,8,FALSE)</f>
        <v>Si</v>
      </c>
      <c r="K28" s="134" t="str">
        <f>VLOOKUP(E28,VIP!$A$2:$O13528,6,0)</f>
        <v>NO</v>
      </c>
      <c r="L28" s="125" t="s">
        <v>2443</v>
      </c>
      <c r="M28" s="146" t="s">
        <v>2611</v>
      </c>
      <c r="N28" s="135" t="s">
        <v>2454</v>
      </c>
      <c r="O28" s="134" t="s">
        <v>2455</v>
      </c>
      <c r="P28" s="146"/>
      <c r="Q28" s="160" t="s">
        <v>2656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3335889175</v>
      </c>
      <c r="C29" s="136">
        <v>44333.536006944443</v>
      </c>
      <c r="D29" s="136" t="s">
        <v>2180</v>
      </c>
      <c r="E29" s="124">
        <v>453</v>
      </c>
      <c r="F29" s="150" t="str">
        <f>VLOOKUP(E29,VIP!$A$2:$O13162,2,0)</f>
        <v>DRBR453</v>
      </c>
      <c r="G29" s="134" t="str">
        <f>VLOOKUP(E29,'LISTADO ATM'!$A$2:$B$897,2,0)</f>
        <v xml:space="preserve">ATM Autobanco Sarasota II </v>
      </c>
      <c r="H29" s="134" t="str">
        <f>VLOOKUP(E29,VIP!$A$2:$O18038,7,FALSE)</f>
        <v>Si</v>
      </c>
      <c r="I29" s="134" t="str">
        <f>VLOOKUP(E29,VIP!$A$2:$O10003,8,FALSE)</f>
        <v>Si</v>
      </c>
      <c r="J29" s="134" t="str">
        <f>VLOOKUP(E29,VIP!$A$2:$O9953,8,FALSE)</f>
        <v>Si</v>
      </c>
      <c r="K29" s="134" t="str">
        <f>VLOOKUP(E29,VIP!$A$2:$O13527,6,0)</f>
        <v>SI</v>
      </c>
      <c r="L29" s="125" t="s">
        <v>2469</v>
      </c>
      <c r="M29" s="146" t="s">
        <v>2611</v>
      </c>
      <c r="N29" s="135" t="s">
        <v>2454</v>
      </c>
      <c r="O29" s="134" t="s">
        <v>2456</v>
      </c>
      <c r="P29" s="146"/>
      <c r="Q29" s="160">
        <v>44334.614317129628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3335889253</v>
      </c>
      <c r="C30" s="136">
        <v>44333.576643518521</v>
      </c>
      <c r="D30" s="136" t="s">
        <v>2180</v>
      </c>
      <c r="E30" s="124">
        <v>57</v>
      </c>
      <c r="F30" s="150" t="str">
        <f>VLOOKUP(E30,VIP!$A$2:$O13157,2,0)</f>
        <v>DRBR057</v>
      </c>
      <c r="G30" s="134" t="str">
        <f>VLOOKUP(E30,'LISTADO ATM'!$A$2:$B$897,2,0)</f>
        <v xml:space="preserve">ATM Oficina Malecon Center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46" t="s">
        <v>2611</v>
      </c>
      <c r="N30" s="135" t="s">
        <v>2454</v>
      </c>
      <c r="O30" s="134" t="s">
        <v>2456</v>
      </c>
      <c r="P30" s="146"/>
      <c r="Q30" s="160">
        <v>44334.596805555557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3335889256</v>
      </c>
      <c r="C31" s="136">
        <v>44333.577060185184</v>
      </c>
      <c r="D31" s="136" t="s">
        <v>2180</v>
      </c>
      <c r="E31" s="124">
        <v>264</v>
      </c>
      <c r="F31" s="150" t="str">
        <f>VLOOKUP(E31,VIP!$A$2:$O13156,2,0)</f>
        <v>DRBR264</v>
      </c>
      <c r="G31" s="134" t="str">
        <f>VLOOKUP(E31,'LISTADO ATM'!$A$2:$B$897,2,0)</f>
        <v xml:space="preserve">ATM S/M Nacional Independencia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SI</v>
      </c>
      <c r="L31" s="125" t="s">
        <v>2219</v>
      </c>
      <c r="M31" s="146" t="s">
        <v>2611</v>
      </c>
      <c r="N31" s="135" t="s">
        <v>2454</v>
      </c>
      <c r="O31" s="134" t="s">
        <v>2456</v>
      </c>
      <c r="P31" s="146"/>
      <c r="Q31" s="160">
        <v>44334.59207175926</v>
      </c>
    </row>
    <row r="32" spans="1:17" ht="18" x14ac:dyDescent="0.25">
      <c r="A32" s="134" t="str">
        <f>VLOOKUP(E32,'LISTADO ATM'!$A$2:$C$898,3,0)</f>
        <v>ESTE</v>
      </c>
      <c r="B32" s="129">
        <v>3335889275</v>
      </c>
      <c r="C32" s="136">
        <v>44333.583182870374</v>
      </c>
      <c r="D32" s="136" t="s">
        <v>2450</v>
      </c>
      <c r="E32" s="124">
        <v>838</v>
      </c>
      <c r="F32" s="154" t="str">
        <f>VLOOKUP(E32,VIP!$A$2:$O13155,2,0)</f>
        <v>DRBR838</v>
      </c>
      <c r="G32" s="134" t="str">
        <f>VLOOKUP(E32,'LISTADO ATM'!$A$2:$B$897,2,0)</f>
        <v xml:space="preserve">ATM UNP Consuelo </v>
      </c>
      <c r="H32" s="134" t="str">
        <f>VLOOKUP(E32,VIP!$A$2:$O18031,7,FALSE)</f>
        <v>Si</v>
      </c>
      <c r="I32" s="134" t="str">
        <f>VLOOKUP(E32,VIP!$A$2:$O9996,8,FALSE)</f>
        <v>Si</v>
      </c>
      <c r="J32" s="134" t="str">
        <f>VLOOKUP(E32,VIP!$A$2:$O9946,8,FALSE)</f>
        <v>Si</v>
      </c>
      <c r="K32" s="134" t="str">
        <f>VLOOKUP(E32,VIP!$A$2:$O13520,6,0)</f>
        <v>NO</v>
      </c>
      <c r="L32" s="125" t="s">
        <v>2418</v>
      </c>
      <c r="M32" s="146" t="s">
        <v>2611</v>
      </c>
      <c r="N32" s="135" t="s">
        <v>2454</v>
      </c>
      <c r="O32" s="134" t="s">
        <v>2455</v>
      </c>
      <c r="P32" s="146"/>
      <c r="Q32" s="160">
        <v>44334.624432870369</v>
      </c>
    </row>
    <row r="33" spans="1:17" ht="18" x14ac:dyDescent="0.25">
      <c r="A33" s="134" t="str">
        <f>VLOOKUP(E33,'LISTADO ATM'!$A$2:$C$898,3,0)</f>
        <v>DISTRITO NACIONAL</v>
      </c>
      <c r="B33" s="129">
        <v>3335889306</v>
      </c>
      <c r="C33" s="136">
        <v>44333.604687500003</v>
      </c>
      <c r="D33" s="136" t="s">
        <v>2180</v>
      </c>
      <c r="E33" s="124">
        <v>473</v>
      </c>
      <c r="F33" s="154" t="str">
        <f>VLOOKUP(E33,VIP!$A$2:$O13153,2,0)</f>
        <v>DRBR473</v>
      </c>
      <c r="G33" s="134" t="str">
        <f>VLOOKUP(E33,'LISTADO ATM'!$A$2:$B$897,2,0)</f>
        <v xml:space="preserve">ATM Oficina Carrefour II </v>
      </c>
      <c r="H33" s="134" t="str">
        <f>VLOOKUP(E33,VIP!$A$2:$O18029,7,FALSE)</f>
        <v>Si</v>
      </c>
      <c r="I33" s="134" t="str">
        <f>VLOOKUP(E33,VIP!$A$2:$O9994,8,FALSE)</f>
        <v>Si</v>
      </c>
      <c r="J33" s="134" t="str">
        <f>VLOOKUP(E33,VIP!$A$2:$O9944,8,FALSE)</f>
        <v>Si</v>
      </c>
      <c r="K33" s="134" t="str">
        <f>VLOOKUP(E33,VIP!$A$2:$O13518,6,0)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46"/>
      <c r="Q33" s="145" t="s">
        <v>2219</v>
      </c>
    </row>
    <row r="34" spans="1:17" ht="18" x14ac:dyDescent="0.25">
      <c r="A34" s="134" t="str">
        <f>VLOOKUP(E34,'LISTADO ATM'!$A$2:$C$898,3,0)</f>
        <v>DISTRITO NACIONAL</v>
      </c>
      <c r="B34" s="129">
        <v>3335889440</v>
      </c>
      <c r="C34" s="136">
        <v>44333.642916666664</v>
      </c>
      <c r="D34" s="136" t="s">
        <v>2450</v>
      </c>
      <c r="E34" s="124">
        <v>887</v>
      </c>
      <c r="F34" s="154" t="str">
        <f>VLOOKUP(E34,VIP!$A$2:$O13182,2,0)</f>
        <v>DRBR887</v>
      </c>
      <c r="G34" s="134" t="str">
        <f>VLOOKUP(E34,'LISTADO ATM'!$A$2:$B$897,2,0)</f>
        <v>ATM S/M Bravo Los Proceres</v>
      </c>
      <c r="H34" s="134" t="str">
        <f>VLOOKUP(E34,VIP!$A$2:$O18058,7,FALSE)</f>
        <v>Si</v>
      </c>
      <c r="I34" s="134" t="str">
        <f>VLOOKUP(E34,VIP!$A$2:$O10023,8,FALSE)</f>
        <v>Si</v>
      </c>
      <c r="J34" s="134" t="str">
        <f>VLOOKUP(E34,VIP!$A$2:$O9973,8,FALSE)</f>
        <v>Si</v>
      </c>
      <c r="K34" s="134" t="str">
        <f>VLOOKUP(E34,VIP!$A$2:$O13547,6,0)</f>
        <v>NO</v>
      </c>
      <c r="L34" s="125" t="s">
        <v>2418</v>
      </c>
      <c r="M34" s="146" t="s">
        <v>2611</v>
      </c>
      <c r="N34" s="135" t="s">
        <v>2454</v>
      </c>
      <c r="O34" s="134" t="s">
        <v>2455</v>
      </c>
      <c r="P34" s="146"/>
      <c r="Q34" s="160">
        <v>44334.622870370367</v>
      </c>
    </row>
    <row r="35" spans="1:17" ht="18" x14ac:dyDescent="0.25">
      <c r="A35" s="134" t="str">
        <f>VLOOKUP(E35,'LISTADO ATM'!$A$2:$C$898,3,0)</f>
        <v>SUR</v>
      </c>
      <c r="B35" s="129">
        <v>3335889444</v>
      </c>
      <c r="C35" s="136">
        <v>44333.644791666666</v>
      </c>
      <c r="D35" s="136" t="s">
        <v>2450</v>
      </c>
      <c r="E35" s="124">
        <v>252</v>
      </c>
      <c r="F35" s="154" t="str">
        <f>VLOOKUP(E35,VIP!$A$2:$O13181,2,0)</f>
        <v>DRBR252</v>
      </c>
      <c r="G35" s="134" t="str">
        <f>VLOOKUP(E35,'LISTADO ATM'!$A$2:$B$897,2,0)</f>
        <v xml:space="preserve">ATM Banco Agrícola (Barahona) </v>
      </c>
      <c r="H35" s="134" t="str">
        <f>VLOOKUP(E35,VIP!$A$2:$O18057,7,FALSE)</f>
        <v>Si</v>
      </c>
      <c r="I35" s="134" t="str">
        <f>VLOOKUP(E35,VIP!$A$2:$O10022,8,FALSE)</f>
        <v>Si</v>
      </c>
      <c r="J35" s="134" t="str">
        <f>VLOOKUP(E35,VIP!$A$2:$O9972,8,FALSE)</f>
        <v>Si</v>
      </c>
      <c r="K35" s="134" t="str">
        <f>VLOOKUP(E35,VIP!$A$2:$O13546,6,0)</f>
        <v>NO</v>
      </c>
      <c r="L35" s="125" t="s">
        <v>2418</v>
      </c>
      <c r="M35" s="146" t="s">
        <v>2611</v>
      </c>
      <c r="N35" s="135" t="s">
        <v>2454</v>
      </c>
      <c r="O35" s="134" t="s">
        <v>2455</v>
      </c>
      <c r="P35" s="146"/>
      <c r="Q35" s="160">
        <v>44334.393750000003</v>
      </c>
    </row>
    <row r="36" spans="1:17" ht="18" x14ac:dyDescent="0.25">
      <c r="A36" s="134" t="str">
        <f>VLOOKUP(E36,'LISTADO ATM'!$A$2:$C$898,3,0)</f>
        <v>DISTRITO NACIONAL</v>
      </c>
      <c r="B36" s="129">
        <v>3335889453</v>
      </c>
      <c r="C36" s="136">
        <v>44333.649236111109</v>
      </c>
      <c r="D36" s="136" t="s">
        <v>2180</v>
      </c>
      <c r="E36" s="124">
        <v>973</v>
      </c>
      <c r="F36" s="154" t="str">
        <f>VLOOKUP(E36,VIP!$A$2:$O13180,2,0)</f>
        <v>DRBR912</v>
      </c>
      <c r="G36" s="134" t="str">
        <f>VLOOKUP(E36,'LISTADO ATM'!$A$2:$B$897,2,0)</f>
        <v xml:space="preserve">ATM Oficina Sabana de la Mar </v>
      </c>
      <c r="H36" s="134" t="str">
        <f>VLOOKUP(E36,VIP!$A$2:$O18056,7,FALSE)</f>
        <v>Si</v>
      </c>
      <c r="I36" s="134" t="str">
        <f>VLOOKUP(E36,VIP!$A$2:$O10021,8,FALSE)</f>
        <v>Si</v>
      </c>
      <c r="J36" s="134" t="str">
        <f>VLOOKUP(E36,VIP!$A$2:$O9971,8,FALSE)</f>
        <v>Si</v>
      </c>
      <c r="K36" s="134" t="str">
        <f>VLOOKUP(E36,VIP!$A$2:$O13545,6,0)</f>
        <v>NO</v>
      </c>
      <c r="L36" s="125" t="s">
        <v>2582</v>
      </c>
      <c r="M36" s="135" t="s">
        <v>2447</v>
      </c>
      <c r="N36" s="135" t="s">
        <v>2454</v>
      </c>
      <c r="O36" s="134" t="s">
        <v>2456</v>
      </c>
      <c r="P36" s="146"/>
      <c r="Q36" s="145" t="s">
        <v>2582</v>
      </c>
    </row>
    <row r="37" spans="1:17" ht="18" x14ac:dyDescent="0.25">
      <c r="A37" s="134" t="str">
        <f>VLOOKUP(E37,'LISTADO ATM'!$A$2:$C$898,3,0)</f>
        <v>DISTRITO NACIONAL</v>
      </c>
      <c r="B37" s="129">
        <v>3335889463</v>
      </c>
      <c r="C37" s="136">
        <v>44333.652245370373</v>
      </c>
      <c r="D37" s="136" t="s">
        <v>2450</v>
      </c>
      <c r="E37" s="124">
        <v>387</v>
      </c>
      <c r="F37" s="154" t="str">
        <f>VLOOKUP(E37,VIP!$A$2:$O13179,2,0)</f>
        <v>DRBR387</v>
      </c>
      <c r="G37" s="134" t="str">
        <f>VLOOKUP(E37,'LISTADO ATM'!$A$2:$B$897,2,0)</f>
        <v xml:space="preserve">ATM S/M La Cadena San Vicente de Paul </v>
      </c>
      <c r="H37" s="134" t="str">
        <f>VLOOKUP(E37,VIP!$A$2:$O18055,7,FALSE)</f>
        <v>Si</v>
      </c>
      <c r="I37" s="134" t="str">
        <f>VLOOKUP(E37,VIP!$A$2:$O10020,8,FALSE)</f>
        <v>Si</v>
      </c>
      <c r="J37" s="134" t="str">
        <f>VLOOKUP(E37,VIP!$A$2:$O9970,8,FALSE)</f>
        <v>Si</v>
      </c>
      <c r="K37" s="134" t="str">
        <f>VLOOKUP(E37,VIP!$A$2:$O13544,6,0)</f>
        <v>NO</v>
      </c>
      <c r="L37" s="125" t="s">
        <v>2418</v>
      </c>
      <c r="M37" s="146" t="s">
        <v>2611</v>
      </c>
      <c r="N37" s="135" t="s">
        <v>2454</v>
      </c>
      <c r="O37" s="134" t="s">
        <v>2455</v>
      </c>
      <c r="P37" s="146"/>
      <c r="Q37" s="160">
        <v>44334.605416666665</v>
      </c>
    </row>
    <row r="38" spans="1:17" ht="18" x14ac:dyDescent="0.25">
      <c r="A38" s="134" t="str">
        <f>VLOOKUP(E38,'LISTADO ATM'!$A$2:$C$898,3,0)</f>
        <v>DISTRITO NACIONAL</v>
      </c>
      <c r="B38" s="129">
        <v>3335889563</v>
      </c>
      <c r="C38" s="136">
        <v>44333.682835648149</v>
      </c>
      <c r="D38" s="136" t="s">
        <v>2180</v>
      </c>
      <c r="E38" s="124">
        <v>165</v>
      </c>
      <c r="F38" s="154" t="str">
        <f>VLOOKUP(E38,VIP!$A$2:$O13178,2,0)</f>
        <v>DRBR165</v>
      </c>
      <c r="G38" s="134" t="str">
        <f>VLOOKUP(E38,'LISTADO ATM'!$A$2:$B$897,2,0)</f>
        <v>ATM Autoservicio Megacentro</v>
      </c>
      <c r="H38" s="134" t="str">
        <f>VLOOKUP(E38,VIP!$A$2:$O18054,7,FALSE)</f>
        <v>Si</v>
      </c>
      <c r="I38" s="134" t="str">
        <f>VLOOKUP(E38,VIP!$A$2:$O10019,8,FALSE)</f>
        <v>Si</v>
      </c>
      <c r="J38" s="134" t="str">
        <f>VLOOKUP(E38,VIP!$A$2:$O9969,8,FALSE)</f>
        <v>Si</v>
      </c>
      <c r="K38" s="134" t="str">
        <f>VLOOKUP(E38,VIP!$A$2:$O13543,6,0)</f>
        <v>SI</v>
      </c>
      <c r="L38" s="125" t="s">
        <v>2469</v>
      </c>
      <c r="M38" s="146" t="s">
        <v>2611</v>
      </c>
      <c r="N38" s="135" t="s">
        <v>2454</v>
      </c>
      <c r="O38" s="134" t="s">
        <v>2456</v>
      </c>
      <c r="P38" s="146"/>
      <c r="Q38" s="160">
        <v>44334.625636574077</v>
      </c>
    </row>
    <row r="39" spans="1:17" ht="18" x14ac:dyDescent="0.25">
      <c r="A39" s="134" t="str">
        <f>VLOOKUP(E39,'LISTADO ATM'!$A$2:$C$898,3,0)</f>
        <v>DISTRITO NACIONAL</v>
      </c>
      <c r="B39" s="129">
        <v>3335889623</v>
      </c>
      <c r="C39" s="136">
        <v>44333.697326388887</v>
      </c>
      <c r="D39" s="136" t="s">
        <v>2180</v>
      </c>
      <c r="E39" s="124">
        <v>545</v>
      </c>
      <c r="F39" s="154" t="str">
        <f>VLOOKUP(E39,VIP!$A$2:$O13177,2,0)</f>
        <v>DRBR995</v>
      </c>
      <c r="G39" s="134" t="str">
        <f>VLOOKUP(E39,'LISTADO ATM'!$A$2:$B$897,2,0)</f>
        <v xml:space="preserve">ATM Oficina Isabel La Católica II  </v>
      </c>
      <c r="H39" s="134" t="str">
        <f>VLOOKUP(E39,VIP!$A$2:$O18053,7,FALSE)</f>
        <v>Si</v>
      </c>
      <c r="I39" s="134" t="str">
        <f>VLOOKUP(E39,VIP!$A$2:$O10018,8,FALSE)</f>
        <v>Si</v>
      </c>
      <c r="J39" s="134" t="str">
        <f>VLOOKUP(E39,VIP!$A$2:$O9968,8,FALSE)</f>
        <v>Si</v>
      </c>
      <c r="K39" s="134" t="str">
        <f>VLOOKUP(E39,VIP!$A$2:$O13542,6,0)</f>
        <v>NO</v>
      </c>
      <c r="L39" s="125" t="s">
        <v>2219</v>
      </c>
      <c r="M39" s="146" t="s">
        <v>2611</v>
      </c>
      <c r="N39" s="135" t="s">
        <v>2454</v>
      </c>
      <c r="O39" s="134" t="s">
        <v>2456</v>
      </c>
      <c r="P39" s="146"/>
      <c r="Q39" s="160">
        <v>44334.587916666664</v>
      </c>
    </row>
    <row r="40" spans="1:17" ht="18" x14ac:dyDescent="0.25">
      <c r="A40" s="134" t="str">
        <f>VLOOKUP(E40,'LISTADO ATM'!$A$2:$C$898,3,0)</f>
        <v>SUR</v>
      </c>
      <c r="B40" s="129">
        <v>3335889627</v>
      </c>
      <c r="C40" s="136">
        <v>44333.697881944441</v>
      </c>
      <c r="D40" s="136" t="s">
        <v>2180</v>
      </c>
      <c r="E40" s="124">
        <v>817</v>
      </c>
      <c r="F40" s="154" t="str">
        <f>VLOOKUP(E40,VIP!$A$2:$O13176,2,0)</f>
        <v>DRBR817</v>
      </c>
      <c r="G40" s="134" t="str">
        <f>VLOOKUP(E40,'LISTADO ATM'!$A$2:$B$897,2,0)</f>
        <v xml:space="preserve">ATM Ayuntamiento Sabana Larga (San José de Ocoa) </v>
      </c>
      <c r="H40" s="134" t="str">
        <f>VLOOKUP(E40,VIP!$A$2:$O18052,7,FALSE)</f>
        <v>Si</v>
      </c>
      <c r="I40" s="134" t="str">
        <f>VLOOKUP(E40,VIP!$A$2:$O10017,8,FALSE)</f>
        <v>Si</v>
      </c>
      <c r="J40" s="134" t="str">
        <f>VLOOKUP(E40,VIP!$A$2:$O9967,8,FALSE)</f>
        <v>Si</v>
      </c>
      <c r="K40" s="134" t="str">
        <f>VLOOKUP(E40,VIP!$A$2:$O13541,6,0)</f>
        <v>NO</v>
      </c>
      <c r="L40" s="125" t="s">
        <v>2245</v>
      </c>
      <c r="M40" s="146" t="s">
        <v>2611</v>
      </c>
      <c r="N40" s="135" t="s">
        <v>2454</v>
      </c>
      <c r="O40" s="134" t="s">
        <v>2456</v>
      </c>
      <c r="P40" s="146"/>
      <c r="Q40" s="160">
        <v>44334.604791666665</v>
      </c>
    </row>
    <row r="41" spans="1:17" ht="18" x14ac:dyDescent="0.25">
      <c r="A41" s="134" t="str">
        <f>VLOOKUP(E41,'LISTADO ATM'!$A$2:$C$898,3,0)</f>
        <v>ESTE</v>
      </c>
      <c r="B41" s="129">
        <v>3335889641</v>
      </c>
      <c r="C41" s="136">
        <v>44333.700821759259</v>
      </c>
      <c r="D41" s="136" t="s">
        <v>2180</v>
      </c>
      <c r="E41" s="124">
        <v>309</v>
      </c>
      <c r="F41" s="154" t="str">
        <f>VLOOKUP(E41,VIP!$A$2:$O13174,2,0)</f>
        <v>DRBR309</v>
      </c>
      <c r="G41" s="134" t="str">
        <f>VLOOKUP(E41,'LISTADO ATM'!$A$2:$B$897,2,0)</f>
        <v xml:space="preserve">ATM Secrets Cap Cana I </v>
      </c>
      <c r="H41" s="134" t="str">
        <f>VLOOKUP(E41,VIP!$A$2:$O18050,7,FALSE)</f>
        <v>Si</v>
      </c>
      <c r="I41" s="134" t="str">
        <f>VLOOKUP(E41,VIP!$A$2:$O10015,8,FALSE)</f>
        <v>Si</v>
      </c>
      <c r="J41" s="134" t="str">
        <f>VLOOKUP(E41,VIP!$A$2:$O9965,8,FALSE)</f>
        <v>Si</v>
      </c>
      <c r="K41" s="134" t="str">
        <f>VLOOKUP(E41,VIP!$A$2:$O13539,6,0)</f>
        <v>NO</v>
      </c>
      <c r="L41" s="125" t="s">
        <v>2245</v>
      </c>
      <c r="M41" s="146" t="s">
        <v>2611</v>
      </c>
      <c r="N41" s="135" t="s">
        <v>2454</v>
      </c>
      <c r="O41" s="134" t="s">
        <v>2456</v>
      </c>
      <c r="P41" s="146"/>
      <c r="Q41" s="160">
        <v>44334.600752314815</v>
      </c>
    </row>
    <row r="42" spans="1:17" ht="18" x14ac:dyDescent="0.25">
      <c r="A42" s="134" t="str">
        <f>VLOOKUP(E42,'LISTADO ATM'!$A$2:$C$898,3,0)</f>
        <v>NORTE</v>
      </c>
      <c r="B42" s="129">
        <v>3335889646</v>
      </c>
      <c r="C42" s="136">
        <v>44333.701979166668</v>
      </c>
      <c r="D42" s="136" t="s">
        <v>2473</v>
      </c>
      <c r="E42" s="124">
        <v>282</v>
      </c>
      <c r="F42" s="154" t="str">
        <f>VLOOKUP(E42,VIP!$A$2:$O13173,2,0)</f>
        <v>DRBR282</v>
      </c>
      <c r="G42" s="134" t="str">
        <f>VLOOKUP(E42,'LISTADO ATM'!$A$2:$B$897,2,0)</f>
        <v xml:space="preserve">ATM Autobanco Nibaje </v>
      </c>
      <c r="H42" s="134" t="str">
        <f>VLOOKUP(E42,VIP!$A$2:$O18049,7,FALSE)</f>
        <v>Si</v>
      </c>
      <c r="I42" s="134" t="str">
        <f>VLOOKUP(E42,VIP!$A$2:$O10014,8,FALSE)</f>
        <v>Si</v>
      </c>
      <c r="J42" s="134" t="str">
        <f>VLOOKUP(E42,VIP!$A$2:$O9964,8,FALSE)</f>
        <v>Si</v>
      </c>
      <c r="K42" s="134" t="str">
        <f>VLOOKUP(E42,VIP!$A$2:$O13538,6,0)</f>
        <v>NO</v>
      </c>
      <c r="L42" s="125" t="s">
        <v>2443</v>
      </c>
      <c r="M42" s="146" t="s">
        <v>2611</v>
      </c>
      <c r="N42" s="135" t="s">
        <v>2454</v>
      </c>
      <c r="O42" s="134" t="s">
        <v>2474</v>
      </c>
      <c r="P42" s="146"/>
      <c r="Q42" s="160">
        <v>44334.61377314815</v>
      </c>
    </row>
    <row r="43" spans="1:17" ht="18" x14ac:dyDescent="0.25">
      <c r="A43" s="134" t="str">
        <f>VLOOKUP(E43,'LISTADO ATM'!$A$2:$C$898,3,0)</f>
        <v>NORTE</v>
      </c>
      <c r="B43" s="129">
        <v>3335889656</v>
      </c>
      <c r="C43" s="136">
        <v>44333.703587962962</v>
      </c>
      <c r="D43" s="136" t="s">
        <v>2573</v>
      </c>
      <c r="E43" s="124">
        <v>635</v>
      </c>
      <c r="F43" s="154" t="str">
        <f>VLOOKUP(E43,VIP!$A$2:$O13172,2,0)</f>
        <v>DRBR12J</v>
      </c>
      <c r="G43" s="134" t="str">
        <f>VLOOKUP(E43,'LISTADO ATM'!$A$2:$B$897,2,0)</f>
        <v xml:space="preserve">ATM Zona Franca Tamboril </v>
      </c>
      <c r="H43" s="134" t="str">
        <f>VLOOKUP(E43,VIP!$A$2:$O18048,7,FALSE)</f>
        <v>Si</v>
      </c>
      <c r="I43" s="134" t="str">
        <f>VLOOKUP(E43,VIP!$A$2:$O10013,8,FALSE)</f>
        <v>Si</v>
      </c>
      <c r="J43" s="134" t="str">
        <f>VLOOKUP(E43,VIP!$A$2:$O9963,8,FALSE)</f>
        <v>Si</v>
      </c>
      <c r="K43" s="134" t="str">
        <f>VLOOKUP(E43,VIP!$A$2:$O13537,6,0)</f>
        <v>NO</v>
      </c>
      <c r="L43" s="125" t="s">
        <v>2418</v>
      </c>
      <c r="M43" s="146" t="s">
        <v>2611</v>
      </c>
      <c r="N43" s="135" t="s">
        <v>2454</v>
      </c>
      <c r="O43" s="134" t="s">
        <v>2574</v>
      </c>
      <c r="P43" s="146"/>
      <c r="Q43" s="160">
        <v>44334.613900462966</v>
      </c>
    </row>
    <row r="44" spans="1:17" ht="18" x14ac:dyDescent="0.25">
      <c r="A44" s="134" t="str">
        <f>VLOOKUP(E44,'LISTADO ATM'!$A$2:$C$898,3,0)</f>
        <v>DISTRITO NACIONAL</v>
      </c>
      <c r="B44" s="129">
        <v>3335889665</v>
      </c>
      <c r="C44" s="136">
        <v>44333.705821759257</v>
      </c>
      <c r="D44" s="136" t="s">
        <v>2473</v>
      </c>
      <c r="E44" s="124">
        <v>701</v>
      </c>
      <c r="F44" s="154" t="str">
        <f>VLOOKUP(E44,VIP!$A$2:$O13171,2,0)</f>
        <v>DRBR701</v>
      </c>
      <c r="G44" s="134" t="str">
        <f>VLOOKUP(E44,'LISTADO ATM'!$A$2:$B$897,2,0)</f>
        <v>ATM Autoservicio Los Alcarrizos</v>
      </c>
      <c r="H44" s="134" t="str">
        <f>VLOOKUP(E44,VIP!$A$2:$O18047,7,FALSE)</f>
        <v>Si</v>
      </c>
      <c r="I44" s="134" t="str">
        <f>VLOOKUP(E44,VIP!$A$2:$O10012,8,FALSE)</f>
        <v>Si</v>
      </c>
      <c r="J44" s="134" t="str">
        <f>VLOOKUP(E44,VIP!$A$2:$O9962,8,FALSE)</f>
        <v>Si</v>
      </c>
      <c r="K44" s="134" t="str">
        <f>VLOOKUP(E44,VIP!$A$2:$O13536,6,0)</f>
        <v>NO</v>
      </c>
      <c r="L44" s="125" t="s">
        <v>2418</v>
      </c>
      <c r="M44" s="146" t="s">
        <v>2611</v>
      </c>
      <c r="N44" s="135" t="s">
        <v>2454</v>
      </c>
      <c r="O44" s="134" t="s">
        <v>2474</v>
      </c>
      <c r="P44" s="146"/>
      <c r="Q44" s="160">
        <v>44334.619826388887</v>
      </c>
    </row>
    <row r="45" spans="1:17" ht="18" x14ac:dyDescent="0.25">
      <c r="A45" s="134" t="str">
        <f>VLOOKUP(E45,'LISTADO ATM'!$A$2:$C$898,3,0)</f>
        <v>SUR</v>
      </c>
      <c r="B45" s="129">
        <v>3335889671</v>
      </c>
      <c r="C45" s="136">
        <v>44333.706747685188</v>
      </c>
      <c r="D45" s="136" t="s">
        <v>2450</v>
      </c>
      <c r="E45" s="124">
        <v>48</v>
      </c>
      <c r="F45" s="154" t="str">
        <f>VLOOKUP(E45,VIP!$A$2:$O13170,2,0)</f>
        <v>DRBR048</v>
      </c>
      <c r="G45" s="134" t="str">
        <f>VLOOKUP(E45,'LISTADO ATM'!$A$2:$B$897,2,0)</f>
        <v xml:space="preserve">ATM Autoservicio Neiba I </v>
      </c>
      <c r="H45" s="134" t="str">
        <f>VLOOKUP(E45,VIP!$A$2:$O18046,7,FALSE)</f>
        <v>Si</v>
      </c>
      <c r="I45" s="134" t="str">
        <f>VLOOKUP(E45,VIP!$A$2:$O10011,8,FALSE)</f>
        <v>Si</v>
      </c>
      <c r="J45" s="134" t="str">
        <f>VLOOKUP(E45,VIP!$A$2:$O9961,8,FALSE)</f>
        <v>Si</v>
      </c>
      <c r="K45" s="134" t="str">
        <f>VLOOKUP(E45,VIP!$A$2:$O13535,6,0)</f>
        <v>SI</v>
      </c>
      <c r="L45" s="125" t="s">
        <v>2575</v>
      </c>
      <c r="M45" s="146" t="s">
        <v>2611</v>
      </c>
      <c r="N45" s="135" t="s">
        <v>2454</v>
      </c>
      <c r="O45" s="134" t="s">
        <v>2455</v>
      </c>
      <c r="P45" s="146"/>
      <c r="Q45" s="160">
        <v>44334.393750000003</v>
      </c>
    </row>
    <row r="46" spans="1:17" ht="18" x14ac:dyDescent="0.25">
      <c r="A46" s="134" t="str">
        <f>VLOOKUP(E46,'LISTADO ATM'!$A$2:$C$898,3,0)</f>
        <v>SUR</v>
      </c>
      <c r="B46" s="129">
        <v>3335889682</v>
      </c>
      <c r="C46" s="136">
        <v>44333.709467592591</v>
      </c>
      <c r="D46" s="136" t="s">
        <v>2450</v>
      </c>
      <c r="E46" s="124">
        <v>84</v>
      </c>
      <c r="F46" s="154" t="str">
        <f>VLOOKUP(E46,VIP!$A$2:$O13169,2,0)</f>
        <v>DRBR084</v>
      </c>
      <c r="G46" s="134" t="str">
        <f>VLOOKUP(E46,'LISTADO ATM'!$A$2:$B$897,2,0)</f>
        <v xml:space="preserve">ATM Oficina Multicentro Sirena San Cristóbal </v>
      </c>
      <c r="H46" s="134" t="str">
        <f>VLOOKUP(E46,VIP!$A$2:$O18045,7,FALSE)</f>
        <v>Si</v>
      </c>
      <c r="I46" s="134" t="str">
        <f>VLOOKUP(E46,VIP!$A$2:$O10010,8,FALSE)</f>
        <v>Si</v>
      </c>
      <c r="J46" s="134" t="str">
        <f>VLOOKUP(E46,VIP!$A$2:$O9960,8,FALSE)</f>
        <v>Si</v>
      </c>
      <c r="K46" s="134" t="str">
        <f>VLOOKUP(E46,VIP!$A$2:$O13534,6,0)</f>
        <v>SI</v>
      </c>
      <c r="L46" s="125" t="s">
        <v>2418</v>
      </c>
      <c r="M46" s="146" t="s">
        <v>2611</v>
      </c>
      <c r="N46" s="135" t="s">
        <v>2454</v>
      </c>
      <c r="O46" s="134" t="s">
        <v>2455</v>
      </c>
      <c r="P46" s="146"/>
      <c r="Q46" s="160">
        <v>44334.620428240742</v>
      </c>
    </row>
    <row r="47" spans="1:17" ht="18" x14ac:dyDescent="0.25">
      <c r="A47" s="134" t="str">
        <f>VLOOKUP(E47,'LISTADO ATM'!$A$2:$C$898,3,0)</f>
        <v>DISTRITO NACIONAL</v>
      </c>
      <c r="B47" s="129">
        <v>3335889696</v>
      </c>
      <c r="C47" s="136">
        <v>44333.715474537035</v>
      </c>
      <c r="D47" s="136" t="s">
        <v>2180</v>
      </c>
      <c r="E47" s="124">
        <v>34</v>
      </c>
      <c r="F47" s="154" t="str">
        <f>VLOOKUP(E47,VIP!$A$2:$O13168,2,0)</f>
        <v>DRBR034</v>
      </c>
      <c r="G47" s="134" t="str">
        <f>VLOOKUP(E47,'LISTADO ATM'!$A$2:$B$897,2,0)</f>
        <v xml:space="preserve">ATM Plaza de la Salud </v>
      </c>
      <c r="H47" s="134" t="str">
        <f>VLOOKUP(E47,VIP!$A$2:$O18044,7,FALSE)</f>
        <v>Si</v>
      </c>
      <c r="I47" s="134" t="str">
        <f>VLOOKUP(E47,VIP!$A$2:$O10009,8,FALSE)</f>
        <v>Si</v>
      </c>
      <c r="J47" s="134" t="str">
        <f>VLOOKUP(E47,VIP!$A$2:$O9959,8,FALSE)</f>
        <v>Si</v>
      </c>
      <c r="K47" s="134" t="str">
        <f>VLOOKUP(E47,VIP!$A$2:$O13533,6,0)</f>
        <v>NO</v>
      </c>
      <c r="L47" s="125" t="s">
        <v>2245</v>
      </c>
      <c r="M47" s="146" t="s">
        <v>2611</v>
      </c>
      <c r="N47" s="135" t="s">
        <v>2454</v>
      </c>
      <c r="O47" s="134" t="s">
        <v>2456</v>
      </c>
      <c r="P47" s="146"/>
      <c r="Q47" s="160">
        <v>44334.606712962966</v>
      </c>
    </row>
    <row r="48" spans="1:17" ht="18" x14ac:dyDescent="0.25">
      <c r="A48" s="134" t="str">
        <f>VLOOKUP(E48,'LISTADO ATM'!$A$2:$C$898,3,0)</f>
        <v>ESTE</v>
      </c>
      <c r="B48" s="129">
        <v>3335889703</v>
      </c>
      <c r="C48" s="136">
        <v>44333.717476851853</v>
      </c>
      <c r="D48" s="136" t="s">
        <v>2180</v>
      </c>
      <c r="E48" s="124">
        <v>104</v>
      </c>
      <c r="F48" s="154" t="str">
        <f>VLOOKUP(E48,VIP!$A$2:$O13166,2,0)</f>
        <v>DRBR104</v>
      </c>
      <c r="G48" s="134" t="str">
        <f>VLOOKUP(E48,'LISTADO ATM'!$A$2:$B$897,2,0)</f>
        <v xml:space="preserve">ATM Jumbo Higuey </v>
      </c>
      <c r="H48" s="134" t="str">
        <f>VLOOKUP(E48,VIP!$A$2:$O18042,7,FALSE)</f>
        <v>Si</v>
      </c>
      <c r="I48" s="134" t="str">
        <f>VLOOKUP(E48,VIP!$A$2:$O10007,8,FALSE)</f>
        <v>Si</v>
      </c>
      <c r="J48" s="134" t="str">
        <f>VLOOKUP(E48,VIP!$A$2:$O9957,8,FALSE)</f>
        <v>Si</v>
      </c>
      <c r="K48" s="134" t="str">
        <f>VLOOKUP(E48,VIP!$A$2:$O13531,6,0)</f>
        <v>NO</v>
      </c>
      <c r="L48" s="125" t="s">
        <v>2219</v>
      </c>
      <c r="M48" s="146" t="s">
        <v>2611</v>
      </c>
      <c r="N48" s="135" t="s">
        <v>2454</v>
      </c>
      <c r="O48" s="134" t="s">
        <v>2456</v>
      </c>
      <c r="P48" s="146"/>
      <c r="Q48" s="160">
        <v>44334.592534722222</v>
      </c>
    </row>
    <row r="49" spans="1:17" ht="18" x14ac:dyDescent="0.25">
      <c r="A49" s="134" t="str">
        <f>VLOOKUP(E49,'LISTADO ATM'!$A$2:$C$898,3,0)</f>
        <v>NORTE</v>
      </c>
      <c r="B49" s="129">
        <v>3335889707</v>
      </c>
      <c r="C49" s="136">
        <v>44333.718310185184</v>
      </c>
      <c r="D49" s="136" t="s">
        <v>2573</v>
      </c>
      <c r="E49" s="124">
        <v>799</v>
      </c>
      <c r="F49" s="154" t="str">
        <f>VLOOKUP(E49,VIP!$A$2:$O13165,2,0)</f>
        <v>DRBR799</v>
      </c>
      <c r="G49" s="134" t="str">
        <f>VLOOKUP(E49,'LISTADO ATM'!$A$2:$B$897,2,0)</f>
        <v xml:space="preserve">ATM Clínica Corominas (Santiago) </v>
      </c>
      <c r="H49" s="134" t="str">
        <f>VLOOKUP(E49,VIP!$A$2:$O18041,7,FALSE)</f>
        <v>Si</v>
      </c>
      <c r="I49" s="134" t="str">
        <f>VLOOKUP(E49,VIP!$A$2:$O10006,8,FALSE)</f>
        <v>Si</v>
      </c>
      <c r="J49" s="134" t="str">
        <f>VLOOKUP(E49,VIP!$A$2:$O9956,8,FALSE)</f>
        <v>Si</v>
      </c>
      <c r="K49" s="134" t="str">
        <f>VLOOKUP(E49,VIP!$A$2:$O13530,6,0)</f>
        <v>NO</v>
      </c>
      <c r="L49" s="125" t="s">
        <v>2443</v>
      </c>
      <c r="M49" s="146" t="s">
        <v>2611</v>
      </c>
      <c r="N49" s="135" t="s">
        <v>2454</v>
      </c>
      <c r="O49" s="134" t="s">
        <v>2574</v>
      </c>
      <c r="P49" s="146"/>
      <c r="Q49" s="160">
        <v>44334.420868055553</v>
      </c>
    </row>
    <row r="50" spans="1:17" ht="18" x14ac:dyDescent="0.25">
      <c r="A50" s="134" t="str">
        <f>VLOOKUP(E50,'LISTADO ATM'!$A$2:$C$898,3,0)</f>
        <v>NORTE</v>
      </c>
      <c r="B50" s="129">
        <v>3335889715</v>
      </c>
      <c r="C50" s="136">
        <v>44333.720914351848</v>
      </c>
      <c r="D50" s="136" t="s">
        <v>2473</v>
      </c>
      <c r="E50" s="124">
        <v>882</v>
      </c>
      <c r="F50" s="154" t="str">
        <f>VLOOKUP(E50,VIP!$A$2:$O13164,2,0)</f>
        <v>DRBR882</v>
      </c>
      <c r="G50" s="134" t="str">
        <f>VLOOKUP(E50,'LISTADO ATM'!$A$2:$B$897,2,0)</f>
        <v xml:space="preserve">ATM Oficina Moca II </v>
      </c>
      <c r="H50" s="134" t="str">
        <f>VLOOKUP(E50,VIP!$A$2:$O18040,7,FALSE)</f>
        <v>Si</v>
      </c>
      <c r="I50" s="134" t="str">
        <f>VLOOKUP(E50,VIP!$A$2:$O10005,8,FALSE)</f>
        <v>Si</v>
      </c>
      <c r="J50" s="134" t="str">
        <f>VLOOKUP(E50,VIP!$A$2:$O9955,8,FALSE)</f>
        <v>Si</v>
      </c>
      <c r="K50" s="134" t="str">
        <f>VLOOKUP(E50,VIP!$A$2:$O13529,6,0)</f>
        <v>SI</v>
      </c>
      <c r="L50" s="125" t="s">
        <v>2443</v>
      </c>
      <c r="M50" s="146" t="s">
        <v>2611</v>
      </c>
      <c r="N50" s="135" t="s">
        <v>2454</v>
      </c>
      <c r="O50" s="134" t="s">
        <v>2474</v>
      </c>
      <c r="P50" s="146"/>
      <c r="Q50" s="160">
        <v>44334.421724537038</v>
      </c>
    </row>
    <row r="51" spans="1:17" ht="18" x14ac:dyDescent="0.25">
      <c r="A51" s="134" t="str">
        <f>VLOOKUP(E51,'LISTADO ATM'!$A$2:$C$898,3,0)</f>
        <v>DISTRITO NACIONAL</v>
      </c>
      <c r="B51" s="129">
        <v>3335889719</v>
      </c>
      <c r="C51" s="136">
        <v>44333.722557870373</v>
      </c>
      <c r="D51" s="136" t="s">
        <v>2180</v>
      </c>
      <c r="E51" s="124">
        <v>642</v>
      </c>
      <c r="F51" s="154" t="str">
        <f>VLOOKUP(E51,VIP!$A$2:$O13163,2,0)</f>
        <v>DRBR24O</v>
      </c>
      <c r="G51" s="134" t="str">
        <f>VLOOKUP(E51,'LISTADO ATM'!$A$2:$B$897,2,0)</f>
        <v xml:space="preserve">ATM OMSA Sto. Dgo. </v>
      </c>
      <c r="H51" s="134" t="str">
        <f>VLOOKUP(E51,VIP!$A$2:$O18039,7,FALSE)</f>
        <v>Si</v>
      </c>
      <c r="I51" s="134" t="str">
        <f>VLOOKUP(E51,VIP!$A$2:$O10004,8,FALSE)</f>
        <v>Si</v>
      </c>
      <c r="J51" s="134" t="str">
        <f>VLOOKUP(E51,VIP!$A$2:$O9954,8,FALSE)</f>
        <v>Si</v>
      </c>
      <c r="K51" s="134" t="str">
        <f>VLOOKUP(E51,VIP!$A$2:$O13528,6,0)</f>
        <v>NO</v>
      </c>
      <c r="L51" s="125" t="s">
        <v>2219</v>
      </c>
      <c r="M51" s="146" t="s">
        <v>2611</v>
      </c>
      <c r="N51" s="135" t="s">
        <v>2454</v>
      </c>
      <c r="O51" s="134" t="s">
        <v>2456</v>
      </c>
      <c r="P51" s="146"/>
      <c r="Q51" s="160">
        <v>44334.592534722222</v>
      </c>
    </row>
    <row r="52" spans="1:17" ht="18" x14ac:dyDescent="0.25">
      <c r="A52" s="134" t="str">
        <f>VLOOKUP(E52,'LISTADO ATM'!$A$2:$C$898,3,0)</f>
        <v>NORTE</v>
      </c>
      <c r="B52" s="129">
        <v>3335889736</v>
      </c>
      <c r="C52" s="136">
        <v>44333.729259259257</v>
      </c>
      <c r="D52" s="136" t="s">
        <v>2573</v>
      </c>
      <c r="E52" s="124">
        <v>599</v>
      </c>
      <c r="F52" s="154" t="str">
        <f>VLOOKUP(E52,VIP!$A$2:$O13161,2,0)</f>
        <v>DRBR258</v>
      </c>
      <c r="G52" s="134" t="str">
        <f>VLOOKUP(E52,'LISTADO ATM'!$A$2:$B$897,2,0)</f>
        <v xml:space="preserve">ATM Oficina Plaza Internacional (Santiago) </v>
      </c>
      <c r="H52" s="134" t="str">
        <f>VLOOKUP(E52,VIP!$A$2:$O18037,7,FALSE)</f>
        <v>Si</v>
      </c>
      <c r="I52" s="134" t="str">
        <f>VLOOKUP(E52,VIP!$A$2:$O10002,8,FALSE)</f>
        <v>Si</v>
      </c>
      <c r="J52" s="134" t="str">
        <f>VLOOKUP(E52,VIP!$A$2:$O9952,8,FALSE)</f>
        <v>Si</v>
      </c>
      <c r="K52" s="134" t="str">
        <f>VLOOKUP(E52,VIP!$A$2:$O13526,6,0)</f>
        <v>NO</v>
      </c>
      <c r="L52" s="125" t="s">
        <v>2575</v>
      </c>
      <c r="M52" s="135" t="s">
        <v>2447</v>
      </c>
      <c r="N52" s="135" t="s">
        <v>2454</v>
      </c>
      <c r="O52" s="134" t="s">
        <v>2574</v>
      </c>
      <c r="P52" s="146"/>
      <c r="Q52" s="145" t="s">
        <v>2575</v>
      </c>
    </row>
    <row r="53" spans="1:17" ht="18" x14ac:dyDescent="0.25">
      <c r="A53" s="134" t="str">
        <f>VLOOKUP(E53,'LISTADO ATM'!$A$2:$C$898,3,0)</f>
        <v>DISTRITO NACIONAL</v>
      </c>
      <c r="B53" s="129">
        <v>3335889754</v>
      </c>
      <c r="C53" s="136">
        <v>44333.731527777774</v>
      </c>
      <c r="D53" s="136" t="s">
        <v>2180</v>
      </c>
      <c r="E53" s="124">
        <v>85</v>
      </c>
      <c r="F53" s="154" t="str">
        <f>VLOOKUP(E53,VIP!$A$2:$O13160,2,0)</f>
        <v>DRBR085</v>
      </c>
      <c r="G53" s="134" t="str">
        <f>VLOOKUP(E53,'LISTADO ATM'!$A$2:$B$897,2,0)</f>
        <v xml:space="preserve">ATM Oficina San Isidro (Fuerza Aérea) </v>
      </c>
      <c r="H53" s="134" t="str">
        <f>VLOOKUP(E53,VIP!$A$2:$O18036,7,FALSE)</f>
        <v>Si</v>
      </c>
      <c r="I53" s="134" t="str">
        <f>VLOOKUP(E53,VIP!$A$2:$O10001,8,FALSE)</f>
        <v>Si</v>
      </c>
      <c r="J53" s="134" t="str">
        <f>VLOOKUP(E53,VIP!$A$2:$O9951,8,FALSE)</f>
        <v>Si</v>
      </c>
      <c r="K53" s="134" t="str">
        <f>VLOOKUP(E53,VIP!$A$2:$O13525,6,0)</f>
        <v>NO</v>
      </c>
      <c r="L53" s="125" t="s">
        <v>2469</v>
      </c>
      <c r="M53" s="146" t="s">
        <v>2611</v>
      </c>
      <c r="N53" s="135" t="s">
        <v>2454</v>
      </c>
      <c r="O53" s="134" t="s">
        <v>2456</v>
      </c>
      <c r="P53" s="146"/>
      <c r="Q53" s="160">
        <v>44334.621168981481</v>
      </c>
    </row>
    <row r="54" spans="1:17" ht="18" x14ac:dyDescent="0.25">
      <c r="A54" s="134" t="str">
        <f>VLOOKUP(E54,'LISTADO ATM'!$A$2:$C$898,3,0)</f>
        <v>DISTRITO NACIONAL</v>
      </c>
      <c r="B54" s="129">
        <v>3335889761</v>
      </c>
      <c r="C54" s="136">
        <v>44333.735405092593</v>
      </c>
      <c r="D54" s="136" t="s">
        <v>2450</v>
      </c>
      <c r="E54" s="124">
        <v>54</v>
      </c>
      <c r="F54" s="154" t="str">
        <f>VLOOKUP(E54,VIP!$A$2:$O13159,2,0)</f>
        <v>DRBR054</v>
      </c>
      <c r="G54" s="134" t="str">
        <f>VLOOKUP(E54,'LISTADO ATM'!$A$2:$B$897,2,0)</f>
        <v xml:space="preserve">ATM Autoservicio Galería 360 </v>
      </c>
      <c r="H54" s="134" t="str">
        <f>VLOOKUP(E54,VIP!$A$2:$O18035,7,FALSE)</f>
        <v>Si</v>
      </c>
      <c r="I54" s="134" t="str">
        <f>VLOOKUP(E54,VIP!$A$2:$O10000,8,FALSE)</f>
        <v>Si</v>
      </c>
      <c r="J54" s="134" t="str">
        <f>VLOOKUP(E54,VIP!$A$2:$O9950,8,FALSE)</f>
        <v>Si</v>
      </c>
      <c r="K54" s="134" t="str">
        <f>VLOOKUP(E54,VIP!$A$2:$O13524,6,0)</f>
        <v>NO</v>
      </c>
      <c r="L54" s="125" t="s">
        <v>2575</v>
      </c>
      <c r="M54" s="135" t="s">
        <v>2447</v>
      </c>
      <c r="N54" s="135" t="s">
        <v>2454</v>
      </c>
      <c r="O54" s="134" t="s">
        <v>2455</v>
      </c>
      <c r="P54" s="146"/>
      <c r="Q54" s="145" t="s">
        <v>2575</v>
      </c>
    </row>
    <row r="55" spans="1:17" ht="18" x14ac:dyDescent="0.25">
      <c r="A55" s="134" t="str">
        <f>VLOOKUP(E55,'LISTADO ATM'!$A$2:$C$898,3,0)</f>
        <v>DISTRITO NACIONAL</v>
      </c>
      <c r="B55" s="129">
        <v>3335889775</v>
      </c>
      <c r="C55" s="136">
        <v>44333.740439814814</v>
      </c>
      <c r="D55" s="136" t="s">
        <v>2450</v>
      </c>
      <c r="E55" s="124">
        <v>540</v>
      </c>
      <c r="F55" s="154" t="str">
        <f>VLOOKUP(E55,VIP!$A$2:$O13158,2,0)</f>
        <v>DRBR540</v>
      </c>
      <c r="G55" s="134" t="str">
        <f>VLOOKUP(E55,'LISTADO ATM'!$A$2:$B$897,2,0)</f>
        <v xml:space="preserve">ATM Autoservicio Sambil I </v>
      </c>
      <c r="H55" s="134" t="str">
        <f>VLOOKUP(E55,VIP!$A$2:$O18034,7,FALSE)</f>
        <v>Si</v>
      </c>
      <c r="I55" s="134" t="str">
        <f>VLOOKUP(E55,VIP!$A$2:$O9999,8,FALSE)</f>
        <v>Si</v>
      </c>
      <c r="J55" s="134" t="str">
        <f>VLOOKUP(E55,VIP!$A$2:$O9949,8,FALSE)</f>
        <v>Si</v>
      </c>
      <c r="K55" s="134" t="str">
        <f>VLOOKUP(E55,VIP!$A$2:$O13523,6,0)</f>
        <v>NO</v>
      </c>
      <c r="L55" s="125" t="s">
        <v>2575</v>
      </c>
      <c r="M55" s="146" t="s">
        <v>2611</v>
      </c>
      <c r="N55" s="135" t="s">
        <v>2454</v>
      </c>
      <c r="O55" s="134" t="s">
        <v>2455</v>
      </c>
      <c r="P55" s="146"/>
      <c r="Q55" s="160">
        <v>44334.609074074076</v>
      </c>
    </row>
    <row r="56" spans="1:17" ht="18" x14ac:dyDescent="0.25">
      <c r="A56" s="134" t="str">
        <f>VLOOKUP(E56,'LISTADO ATM'!$A$2:$C$898,3,0)</f>
        <v>NORTE</v>
      </c>
      <c r="B56" s="129">
        <v>3335889781</v>
      </c>
      <c r="C56" s="136">
        <v>44333.74658564815</v>
      </c>
      <c r="D56" s="136" t="s">
        <v>2181</v>
      </c>
      <c r="E56" s="124">
        <v>119</v>
      </c>
      <c r="F56" s="154" t="str">
        <f>VLOOKUP(E56,VIP!$A$2:$O13157,2,0)</f>
        <v>DRBR119</v>
      </c>
      <c r="G56" s="134" t="str">
        <f>VLOOKUP(E56,'LISTADO ATM'!$A$2:$B$897,2,0)</f>
        <v>ATM Oficina La Barranquita</v>
      </c>
      <c r="H56" s="134" t="str">
        <f>VLOOKUP(E56,VIP!$A$2:$O18033,7,FALSE)</f>
        <v>N/A</v>
      </c>
      <c r="I56" s="134" t="str">
        <f>VLOOKUP(E56,VIP!$A$2:$O9998,8,FALSE)</f>
        <v>N/A</v>
      </c>
      <c r="J56" s="134" t="str">
        <f>VLOOKUP(E56,VIP!$A$2:$O9948,8,FALSE)</f>
        <v>N/A</v>
      </c>
      <c r="K56" s="134" t="str">
        <f>VLOOKUP(E56,VIP!$A$2:$O13522,6,0)</f>
        <v>N/A</v>
      </c>
      <c r="L56" s="125" t="s">
        <v>2219</v>
      </c>
      <c r="M56" s="146" t="s">
        <v>2611</v>
      </c>
      <c r="N56" s="135" t="s">
        <v>2454</v>
      </c>
      <c r="O56" s="134" t="s">
        <v>2581</v>
      </c>
      <c r="P56" s="146"/>
      <c r="Q56" s="160" t="s">
        <v>2656</v>
      </c>
    </row>
    <row r="57" spans="1:17" ht="18" x14ac:dyDescent="0.25">
      <c r="A57" s="134" t="str">
        <f>VLOOKUP(E57,'LISTADO ATM'!$A$2:$C$898,3,0)</f>
        <v>DISTRITO NACIONAL</v>
      </c>
      <c r="B57" s="129">
        <v>3335889791</v>
      </c>
      <c r="C57" s="136">
        <v>44333.765370370369</v>
      </c>
      <c r="D57" s="136" t="s">
        <v>2473</v>
      </c>
      <c r="E57" s="124">
        <v>23</v>
      </c>
      <c r="F57" s="154" t="str">
        <f>VLOOKUP(E57,VIP!$A$2:$O13156,2,0)</f>
        <v>DRBR023</v>
      </c>
      <c r="G57" s="134" t="str">
        <f>VLOOKUP(E57,'LISTADO ATM'!$A$2:$B$897,2,0)</f>
        <v xml:space="preserve">ATM Oficina México </v>
      </c>
      <c r="H57" s="134" t="str">
        <f>VLOOKUP(E57,VIP!$A$2:$O18032,7,FALSE)</f>
        <v>Si</v>
      </c>
      <c r="I57" s="134" t="str">
        <f>VLOOKUP(E57,VIP!$A$2:$O9997,8,FALSE)</f>
        <v>Si</v>
      </c>
      <c r="J57" s="134" t="str">
        <f>VLOOKUP(E57,VIP!$A$2:$O9947,8,FALSE)</f>
        <v>Si</v>
      </c>
      <c r="K57" s="134" t="str">
        <f>VLOOKUP(E57,VIP!$A$2:$O13521,6,0)</f>
        <v>NO</v>
      </c>
      <c r="L57" s="125" t="s">
        <v>2418</v>
      </c>
      <c r="M57" s="146" t="s">
        <v>2611</v>
      </c>
      <c r="N57" s="135" t="s">
        <v>2454</v>
      </c>
      <c r="O57" s="134" t="s">
        <v>2474</v>
      </c>
      <c r="P57" s="146"/>
      <c r="Q57" s="160">
        <v>44334.621400462966</v>
      </c>
    </row>
    <row r="58" spans="1:17" ht="18" x14ac:dyDescent="0.25">
      <c r="A58" s="134" t="str">
        <f>VLOOKUP(E58,'LISTADO ATM'!$A$2:$C$898,3,0)</f>
        <v>NORTE</v>
      </c>
      <c r="B58" s="129">
        <v>3335889793</v>
      </c>
      <c r="C58" s="136">
        <v>44333.766909722224</v>
      </c>
      <c r="D58" s="136" t="s">
        <v>2473</v>
      </c>
      <c r="E58" s="124">
        <v>283</v>
      </c>
      <c r="F58" s="155" t="str">
        <f>VLOOKUP(E58,VIP!$A$2:$O13155,2,0)</f>
        <v>DRBR283</v>
      </c>
      <c r="G58" s="134" t="str">
        <f>VLOOKUP(E58,'LISTADO ATM'!$A$2:$B$897,2,0)</f>
        <v xml:space="preserve">ATM Oficina Nibaje </v>
      </c>
      <c r="H58" s="134" t="str">
        <f>VLOOKUP(E58,VIP!$A$2:$O18031,7,FALSE)</f>
        <v>Si</v>
      </c>
      <c r="I58" s="134" t="str">
        <f>VLOOKUP(E58,VIP!$A$2:$O9996,8,FALSE)</f>
        <v>Si</v>
      </c>
      <c r="J58" s="134" t="str">
        <f>VLOOKUP(E58,VIP!$A$2:$O9946,8,FALSE)</f>
        <v>Si</v>
      </c>
      <c r="K58" s="134" t="str">
        <f>VLOOKUP(E58,VIP!$A$2:$O13520,6,0)</f>
        <v>NO</v>
      </c>
      <c r="L58" s="125" t="s">
        <v>2418</v>
      </c>
      <c r="M58" s="146" t="s">
        <v>2611</v>
      </c>
      <c r="N58" s="135" t="s">
        <v>2454</v>
      </c>
      <c r="O58" s="134" t="s">
        <v>2474</v>
      </c>
      <c r="P58" s="146"/>
      <c r="Q58" s="160">
        <v>44334.620428240742</v>
      </c>
    </row>
    <row r="59" spans="1:17" ht="18" x14ac:dyDescent="0.25">
      <c r="A59" s="134" t="str">
        <f>VLOOKUP(E59,'LISTADO ATM'!$A$2:$C$898,3,0)</f>
        <v>NORTE</v>
      </c>
      <c r="B59" s="129">
        <v>3335889795</v>
      </c>
      <c r="C59" s="136">
        <v>44333.768750000003</v>
      </c>
      <c r="D59" s="136" t="s">
        <v>2573</v>
      </c>
      <c r="E59" s="124">
        <v>198</v>
      </c>
      <c r="F59" s="155" t="str">
        <f>VLOOKUP(E59,VIP!$A$2:$O13154,2,0)</f>
        <v>DRBR198</v>
      </c>
      <c r="G59" s="134" t="str">
        <f>VLOOKUP(E59,'LISTADO ATM'!$A$2:$B$897,2,0)</f>
        <v xml:space="preserve">ATM Almacenes El Encanto  (Santiago) </v>
      </c>
      <c r="H59" s="134" t="str">
        <f>VLOOKUP(E59,VIP!$A$2:$O18030,7,FALSE)</f>
        <v>NO</v>
      </c>
      <c r="I59" s="134" t="str">
        <f>VLOOKUP(E59,VIP!$A$2:$O9995,8,FALSE)</f>
        <v>NO</v>
      </c>
      <c r="J59" s="134" t="str">
        <f>VLOOKUP(E59,VIP!$A$2:$O9945,8,FALSE)</f>
        <v>NO</v>
      </c>
      <c r="K59" s="134" t="str">
        <f>VLOOKUP(E59,VIP!$A$2:$O13519,6,0)</f>
        <v>NO</v>
      </c>
      <c r="L59" s="125" t="s">
        <v>2418</v>
      </c>
      <c r="M59" s="146" t="s">
        <v>2611</v>
      </c>
      <c r="N59" s="135" t="s">
        <v>2454</v>
      </c>
      <c r="O59" s="134" t="s">
        <v>2574</v>
      </c>
      <c r="P59" s="146"/>
      <c r="Q59" s="160" t="s">
        <v>2656</v>
      </c>
    </row>
    <row r="60" spans="1:17" ht="18" x14ac:dyDescent="0.25">
      <c r="A60" s="134" t="str">
        <f>VLOOKUP(E60,'LISTADO ATM'!$A$2:$C$898,3,0)</f>
        <v>DISTRITO NACIONAL</v>
      </c>
      <c r="B60" s="129">
        <v>3335889817</v>
      </c>
      <c r="C60" s="136">
        <v>44333.795983796299</v>
      </c>
      <c r="D60" s="136" t="s">
        <v>2180</v>
      </c>
      <c r="E60" s="124">
        <v>755</v>
      </c>
      <c r="F60" s="155" t="str">
        <f>VLOOKUP(E60,VIP!$A$2:$O13156,2,0)</f>
        <v>DRBR755</v>
      </c>
      <c r="G60" s="134" t="str">
        <f>VLOOKUP(E60,'LISTADO ATM'!$A$2:$B$897,2,0)</f>
        <v xml:space="preserve">ATM Oficina Galería del Este (Plaza) </v>
      </c>
      <c r="H60" s="134" t="str">
        <f>VLOOKUP(E60,VIP!$A$2:$O18032,7,FALSE)</f>
        <v>Si</v>
      </c>
      <c r="I60" s="134" t="str">
        <f>VLOOKUP(E60,VIP!$A$2:$O9997,8,FALSE)</f>
        <v>Si</v>
      </c>
      <c r="J60" s="134" t="str">
        <f>VLOOKUP(E60,VIP!$A$2:$O9947,8,FALSE)</f>
        <v>Si</v>
      </c>
      <c r="K60" s="134" t="str">
        <f>VLOOKUP(E60,VIP!$A$2:$O13521,6,0)</f>
        <v>NO</v>
      </c>
      <c r="L60" s="125" t="s">
        <v>2219</v>
      </c>
      <c r="M60" s="146" t="s">
        <v>2611</v>
      </c>
      <c r="N60" s="135" t="s">
        <v>2454</v>
      </c>
      <c r="O60" s="134" t="s">
        <v>2456</v>
      </c>
      <c r="P60" s="146"/>
      <c r="Q60" s="160">
        <v>44334.421365740738</v>
      </c>
    </row>
    <row r="61" spans="1:17" ht="18" x14ac:dyDescent="0.25">
      <c r="A61" s="134" t="str">
        <f>VLOOKUP(E61,'LISTADO ATM'!$A$2:$C$898,3,0)</f>
        <v>DISTRITO NACIONAL</v>
      </c>
      <c r="B61" s="129">
        <v>3335889819</v>
      </c>
      <c r="C61" s="136">
        <v>44333.802615740744</v>
      </c>
      <c r="D61" s="136" t="s">
        <v>2180</v>
      </c>
      <c r="E61" s="124">
        <v>938</v>
      </c>
      <c r="F61" s="155" t="str">
        <f>VLOOKUP(E61,VIP!$A$2:$O13155,2,0)</f>
        <v>DRBR938</v>
      </c>
      <c r="G61" s="134" t="str">
        <f>VLOOKUP(E61,'LISTADO ATM'!$A$2:$B$897,2,0)</f>
        <v xml:space="preserve">ATM Autobanco Oficina Filadelfia Plaza </v>
      </c>
      <c r="H61" s="134" t="str">
        <f>VLOOKUP(E61,VIP!$A$2:$O18031,7,FALSE)</f>
        <v>Si</v>
      </c>
      <c r="I61" s="134" t="str">
        <f>VLOOKUP(E61,VIP!$A$2:$O9996,8,FALSE)</f>
        <v>Si</v>
      </c>
      <c r="J61" s="134" t="str">
        <f>VLOOKUP(E61,VIP!$A$2:$O9946,8,FALSE)</f>
        <v>Si</v>
      </c>
      <c r="K61" s="134" t="str">
        <f>VLOOKUP(E61,VIP!$A$2:$O13520,6,0)</f>
        <v>NO</v>
      </c>
      <c r="L61" s="125" t="s">
        <v>2219</v>
      </c>
      <c r="M61" s="146" t="s">
        <v>2611</v>
      </c>
      <c r="N61" s="135" t="s">
        <v>2454</v>
      </c>
      <c r="O61" s="134" t="s">
        <v>2456</v>
      </c>
      <c r="P61" s="146"/>
      <c r="Q61" s="160" t="s">
        <v>2656</v>
      </c>
    </row>
    <row r="62" spans="1:17" ht="18" x14ac:dyDescent="0.25">
      <c r="A62" s="134" t="str">
        <f>VLOOKUP(E62,'LISTADO ATM'!$A$2:$C$898,3,0)</f>
        <v>SUR</v>
      </c>
      <c r="B62" s="129">
        <v>3335889835</v>
      </c>
      <c r="C62" s="136">
        <v>44333.852083333331</v>
      </c>
      <c r="D62" s="136" t="s">
        <v>2180</v>
      </c>
      <c r="E62" s="124">
        <v>829</v>
      </c>
      <c r="F62" s="155" t="str">
        <f>VLOOKUP(E62,VIP!$A$2:$O13067,2,0)</f>
        <v>DRBR829</v>
      </c>
      <c r="G62" s="134" t="str">
        <f>VLOOKUP(E62,'LISTADO ATM'!$A$2:$B$897,2,0)</f>
        <v xml:space="preserve">ATM UNP Multicentro Sirena Baní </v>
      </c>
      <c r="H62" s="134" t="str">
        <f>VLOOKUP(E62,VIP!$A$2:$O17943,7,FALSE)</f>
        <v>Si</v>
      </c>
      <c r="I62" s="134" t="str">
        <f>VLOOKUP(E62,VIP!$A$2:$O9908,8,FALSE)</f>
        <v>Si</v>
      </c>
      <c r="J62" s="134" t="str">
        <f>VLOOKUP(E62,VIP!$A$2:$O9858,8,FALSE)</f>
        <v>Si</v>
      </c>
      <c r="K62" s="134" t="str">
        <f>VLOOKUP(E62,VIP!$A$2:$O13432,6,0)</f>
        <v>NO</v>
      </c>
      <c r="L62" s="125" t="s">
        <v>2576</v>
      </c>
      <c r="M62" s="146" t="s">
        <v>2611</v>
      </c>
      <c r="N62" s="135" t="s">
        <v>2454</v>
      </c>
      <c r="O62" s="134" t="s">
        <v>2456</v>
      </c>
      <c r="P62" s="146"/>
      <c r="Q62" s="160">
        <v>44334.423333333332</v>
      </c>
    </row>
    <row r="63" spans="1:17" ht="18" x14ac:dyDescent="0.25">
      <c r="A63" s="134" t="str">
        <f>VLOOKUP(E63,'LISTADO ATM'!$A$2:$C$898,3,0)</f>
        <v>NORTE</v>
      </c>
      <c r="B63" s="129" t="s">
        <v>2603</v>
      </c>
      <c r="C63" s="136">
        <v>44333.856527777774</v>
      </c>
      <c r="D63" s="136" t="s">
        <v>2473</v>
      </c>
      <c r="E63" s="124">
        <v>857</v>
      </c>
      <c r="F63" s="155" t="str">
        <f>VLOOKUP(E63,VIP!$A$2:$O13088,2,0)</f>
        <v>DRBR857</v>
      </c>
      <c r="G63" s="134" t="str">
        <f>VLOOKUP(E63,'LISTADO ATM'!$A$2:$B$897,2,0)</f>
        <v xml:space="preserve">ATM Oficina Los Alamos </v>
      </c>
      <c r="H63" s="134" t="str">
        <f>VLOOKUP(E63,VIP!$A$2:$O17964,7,FALSE)</f>
        <v>Si</v>
      </c>
      <c r="I63" s="134" t="str">
        <f>VLOOKUP(E63,VIP!$A$2:$O9929,8,FALSE)</f>
        <v>Si</v>
      </c>
      <c r="J63" s="134" t="str">
        <f>VLOOKUP(E63,VIP!$A$2:$O9879,8,FALSE)</f>
        <v>Si</v>
      </c>
      <c r="K63" s="134" t="str">
        <f>VLOOKUP(E63,VIP!$A$2:$O13453,6,0)</f>
        <v>NO</v>
      </c>
      <c r="L63" s="125" t="s">
        <v>2418</v>
      </c>
      <c r="M63" s="146" t="s">
        <v>2611</v>
      </c>
      <c r="N63" s="135" t="s">
        <v>2454</v>
      </c>
      <c r="O63" s="134" t="s">
        <v>2474</v>
      </c>
      <c r="P63" s="146"/>
      <c r="Q63" s="160">
        <v>44334.41978009259</v>
      </c>
    </row>
    <row r="64" spans="1:17" ht="18" x14ac:dyDescent="0.25">
      <c r="A64" s="134" t="str">
        <f>VLOOKUP(E64,'LISTADO ATM'!$A$2:$C$898,3,0)</f>
        <v>ESTE</v>
      </c>
      <c r="B64" s="129" t="s">
        <v>2602</v>
      </c>
      <c r="C64" s="136">
        <v>44333.874305555553</v>
      </c>
      <c r="D64" s="136" t="s">
        <v>2180</v>
      </c>
      <c r="E64" s="124">
        <v>427</v>
      </c>
      <c r="F64" s="156" t="str">
        <f>VLOOKUP(E64,VIP!$A$2:$O13087,2,0)</f>
        <v>DRBR427</v>
      </c>
      <c r="G64" s="134" t="str">
        <f>VLOOKUP(E64,'LISTADO ATM'!$A$2:$B$897,2,0)</f>
        <v xml:space="preserve">ATM Almacenes Iberia (Hato Mayor) </v>
      </c>
      <c r="H64" s="134" t="str">
        <f>VLOOKUP(E64,VIP!$A$2:$O17963,7,FALSE)</f>
        <v>Si</v>
      </c>
      <c r="I64" s="134" t="str">
        <f>VLOOKUP(E64,VIP!$A$2:$O9928,8,FALSE)</f>
        <v>Si</v>
      </c>
      <c r="J64" s="134" t="str">
        <f>VLOOKUP(E64,VIP!$A$2:$O9878,8,FALSE)</f>
        <v>Si</v>
      </c>
      <c r="K64" s="134" t="str">
        <f>VLOOKUP(E64,VIP!$A$2:$O13452,6,0)</f>
        <v>NO</v>
      </c>
      <c r="L64" s="125" t="s">
        <v>2219</v>
      </c>
      <c r="M64" s="146" t="s">
        <v>2611</v>
      </c>
      <c r="N64" s="135" t="s">
        <v>2454</v>
      </c>
      <c r="O64" s="134" t="s">
        <v>2456</v>
      </c>
      <c r="P64" s="137"/>
      <c r="Q64" s="160" t="s">
        <v>2656</v>
      </c>
    </row>
    <row r="65" spans="1:17" ht="18" x14ac:dyDescent="0.25">
      <c r="A65" s="134" t="str">
        <f>VLOOKUP(E65,'LISTADO ATM'!$A$2:$C$898,3,0)</f>
        <v>DISTRITO NACIONAL</v>
      </c>
      <c r="B65" s="129" t="s">
        <v>2601</v>
      </c>
      <c r="C65" s="136">
        <v>44333.875196759262</v>
      </c>
      <c r="D65" s="136" t="s">
        <v>2180</v>
      </c>
      <c r="E65" s="124">
        <v>566</v>
      </c>
      <c r="F65" s="156" t="str">
        <f>VLOOKUP(E65,VIP!$A$2:$O13086,2,0)</f>
        <v>DRBR508</v>
      </c>
      <c r="G65" s="134" t="str">
        <f>VLOOKUP(E65,'LISTADO ATM'!$A$2:$B$897,2,0)</f>
        <v xml:space="preserve">ATM Hiper Olé Aut. Duarte </v>
      </c>
      <c r="H65" s="134" t="str">
        <f>VLOOKUP(E65,VIP!$A$2:$O17962,7,FALSE)</f>
        <v>Si</v>
      </c>
      <c r="I65" s="134" t="str">
        <f>VLOOKUP(E65,VIP!$A$2:$O9927,8,FALSE)</f>
        <v>Si</v>
      </c>
      <c r="J65" s="134" t="str">
        <f>VLOOKUP(E65,VIP!$A$2:$O9877,8,FALSE)</f>
        <v>Si</v>
      </c>
      <c r="K65" s="134" t="str">
        <f>VLOOKUP(E65,VIP!$A$2:$O13451,6,0)</f>
        <v>NO</v>
      </c>
      <c r="L65" s="125" t="s">
        <v>2219</v>
      </c>
      <c r="M65" s="146" t="s">
        <v>2611</v>
      </c>
      <c r="N65" s="135" t="s">
        <v>2454</v>
      </c>
      <c r="O65" s="134" t="s">
        <v>2456</v>
      </c>
      <c r="P65" s="146"/>
      <c r="Q65" s="160">
        <v>44334.384004629632</v>
      </c>
    </row>
    <row r="66" spans="1:17" ht="18" x14ac:dyDescent="0.25">
      <c r="A66" s="134" t="str">
        <f>VLOOKUP(E66,'LISTADO ATM'!$A$2:$C$898,3,0)</f>
        <v>DISTRITO NACIONAL</v>
      </c>
      <c r="B66" s="129" t="s">
        <v>2600</v>
      </c>
      <c r="C66" s="136">
        <v>44333.876608796294</v>
      </c>
      <c r="D66" s="136" t="s">
        <v>2180</v>
      </c>
      <c r="E66" s="124">
        <v>487</v>
      </c>
      <c r="F66" s="156" t="str">
        <f>VLOOKUP(E66,VIP!$A$2:$O13085,2,0)</f>
        <v>DRBR487</v>
      </c>
      <c r="G66" s="134" t="str">
        <f>VLOOKUP(E66,'LISTADO ATM'!$A$2:$B$897,2,0)</f>
        <v xml:space="preserve">ATM Olé Hainamosa </v>
      </c>
      <c r="H66" s="134" t="str">
        <f>VLOOKUP(E66,VIP!$A$2:$O17961,7,FALSE)</f>
        <v>Si</v>
      </c>
      <c r="I66" s="134" t="str">
        <f>VLOOKUP(E66,VIP!$A$2:$O9926,8,FALSE)</f>
        <v>Si</v>
      </c>
      <c r="J66" s="134" t="str">
        <f>VLOOKUP(E66,VIP!$A$2:$O9876,8,FALSE)</f>
        <v>Si</v>
      </c>
      <c r="K66" s="134" t="str">
        <f>VLOOKUP(E66,VIP!$A$2:$O13450,6,0)</f>
        <v>SI</v>
      </c>
      <c r="L66" s="125" t="s">
        <v>2425</v>
      </c>
      <c r="M66" s="146" t="s">
        <v>2611</v>
      </c>
      <c r="N66" s="135" t="s">
        <v>2454</v>
      </c>
      <c r="O66" s="134" t="s">
        <v>2456</v>
      </c>
      <c r="P66" s="137"/>
      <c r="Q66" s="160" t="s">
        <v>2656</v>
      </c>
    </row>
    <row r="67" spans="1:17" ht="18" x14ac:dyDescent="0.25">
      <c r="A67" s="134" t="str">
        <f>VLOOKUP(E67,'LISTADO ATM'!$A$2:$C$898,3,0)</f>
        <v>DISTRITO NACIONAL</v>
      </c>
      <c r="B67" s="129" t="s">
        <v>2599</v>
      </c>
      <c r="C67" s="136">
        <v>44333.877256944441</v>
      </c>
      <c r="D67" s="136" t="s">
        <v>2180</v>
      </c>
      <c r="E67" s="124">
        <v>902</v>
      </c>
      <c r="F67" s="156" t="str">
        <f>VLOOKUP(E67,VIP!$A$2:$O13084,2,0)</f>
        <v>DRBR16A</v>
      </c>
      <c r="G67" s="134" t="str">
        <f>VLOOKUP(E67,'LISTADO ATM'!$A$2:$B$897,2,0)</f>
        <v xml:space="preserve">ATM Oficina Plaza Florida </v>
      </c>
      <c r="H67" s="134" t="str">
        <f>VLOOKUP(E67,VIP!$A$2:$O17960,7,FALSE)</f>
        <v>Si</v>
      </c>
      <c r="I67" s="134" t="str">
        <f>VLOOKUP(E67,VIP!$A$2:$O9925,8,FALSE)</f>
        <v>Si</v>
      </c>
      <c r="J67" s="134" t="str">
        <f>VLOOKUP(E67,VIP!$A$2:$O9875,8,FALSE)</f>
        <v>Si</v>
      </c>
      <c r="K67" s="134" t="str">
        <f>VLOOKUP(E67,VIP!$A$2:$O13449,6,0)</f>
        <v>NO</v>
      </c>
      <c r="L67" s="125" t="s">
        <v>2219</v>
      </c>
      <c r="M67" s="146" t="s">
        <v>2611</v>
      </c>
      <c r="N67" s="135" t="s">
        <v>2454</v>
      </c>
      <c r="O67" s="134" t="s">
        <v>2456</v>
      </c>
      <c r="P67" s="137"/>
      <c r="Q67" s="160">
        <v>44334.590555555558</v>
      </c>
    </row>
    <row r="68" spans="1:17" ht="18" x14ac:dyDescent="0.25">
      <c r="A68" s="134" t="str">
        <f>VLOOKUP(E68,'LISTADO ATM'!$A$2:$C$898,3,0)</f>
        <v>DISTRITO NACIONAL</v>
      </c>
      <c r="B68" s="129" t="s">
        <v>2598</v>
      </c>
      <c r="C68" s="136">
        <v>44333.8825</v>
      </c>
      <c r="D68" s="136" t="s">
        <v>2450</v>
      </c>
      <c r="E68" s="124">
        <v>391</v>
      </c>
      <c r="F68" s="156" t="str">
        <f>VLOOKUP(E68,VIP!$A$2:$O13083,2,0)</f>
        <v>DRBR391</v>
      </c>
      <c r="G68" s="134" t="str">
        <f>VLOOKUP(E68,'LISTADO ATM'!$A$2:$B$897,2,0)</f>
        <v xml:space="preserve">ATM S/M Jumbo Luperón </v>
      </c>
      <c r="H68" s="134" t="str">
        <f>VLOOKUP(E68,VIP!$A$2:$O17959,7,FALSE)</f>
        <v>Si</v>
      </c>
      <c r="I68" s="134" t="str">
        <f>VLOOKUP(E68,VIP!$A$2:$O9924,8,FALSE)</f>
        <v>Si</v>
      </c>
      <c r="J68" s="134" t="str">
        <f>VLOOKUP(E68,VIP!$A$2:$O9874,8,FALSE)</f>
        <v>Si</v>
      </c>
      <c r="K68" s="134" t="str">
        <f>VLOOKUP(E68,VIP!$A$2:$O13448,6,0)</f>
        <v>NO</v>
      </c>
      <c r="L68" s="125" t="s">
        <v>2570</v>
      </c>
      <c r="M68" s="146" t="s">
        <v>2611</v>
      </c>
      <c r="N68" s="135" t="s">
        <v>2454</v>
      </c>
      <c r="O68" s="134" t="s">
        <v>2455</v>
      </c>
      <c r="P68" s="137"/>
      <c r="Q68" s="160">
        <v>44334.602638888886</v>
      </c>
    </row>
    <row r="69" spans="1:17" ht="18" x14ac:dyDescent="0.25">
      <c r="A69" s="134" t="str">
        <f>VLOOKUP(E69,'LISTADO ATM'!$A$2:$C$898,3,0)</f>
        <v>DISTRITO NACIONAL</v>
      </c>
      <c r="B69" s="129" t="s">
        <v>2597</v>
      </c>
      <c r="C69" s="136">
        <v>44333.884155092594</v>
      </c>
      <c r="D69" s="136" t="s">
        <v>2180</v>
      </c>
      <c r="E69" s="124">
        <v>10</v>
      </c>
      <c r="F69" s="156" t="str">
        <f>VLOOKUP(E69,VIP!$A$2:$O13082,2,0)</f>
        <v>DRBR010</v>
      </c>
      <c r="G69" s="134" t="str">
        <f>VLOOKUP(E69,'LISTADO ATM'!$A$2:$B$897,2,0)</f>
        <v xml:space="preserve">ATM Ministerio Salud Pública </v>
      </c>
      <c r="H69" s="134" t="str">
        <f>VLOOKUP(E69,VIP!$A$2:$O17958,7,FALSE)</f>
        <v>Si</v>
      </c>
      <c r="I69" s="134" t="str">
        <f>VLOOKUP(E69,VIP!$A$2:$O9923,8,FALSE)</f>
        <v>Si</v>
      </c>
      <c r="J69" s="134" t="str">
        <f>VLOOKUP(E69,VIP!$A$2:$O9873,8,FALSE)</f>
        <v>Si</v>
      </c>
      <c r="K69" s="134" t="str">
        <f>VLOOKUP(E69,VIP!$A$2:$O13447,6,0)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7"/>
      <c r="Q69" s="145" t="s">
        <v>2219</v>
      </c>
    </row>
    <row r="70" spans="1:17" ht="18" x14ac:dyDescent="0.25">
      <c r="A70" s="134" t="str">
        <f>VLOOKUP(E70,'LISTADO ATM'!$A$2:$C$898,3,0)</f>
        <v>NORTE</v>
      </c>
      <c r="B70" s="129" t="s">
        <v>2596</v>
      </c>
      <c r="C70" s="136">
        <v>44333.885289351849</v>
      </c>
      <c r="D70" s="136" t="s">
        <v>2473</v>
      </c>
      <c r="E70" s="124">
        <v>307</v>
      </c>
      <c r="F70" s="156" t="str">
        <f>VLOOKUP(E70,VIP!$A$2:$O13081,2,0)</f>
        <v>DRBR307</v>
      </c>
      <c r="G70" s="134" t="str">
        <f>VLOOKUP(E70,'LISTADO ATM'!$A$2:$B$897,2,0)</f>
        <v>ATM Oficina Nagua II</v>
      </c>
      <c r="H70" s="134" t="str">
        <f>VLOOKUP(E70,VIP!$A$2:$O17957,7,FALSE)</f>
        <v>Si</v>
      </c>
      <c r="I70" s="134" t="str">
        <f>VLOOKUP(E70,VIP!$A$2:$O9922,8,FALSE)</f>
        <v>Si</v>
      </c>
      <c r="J70" s="134" t="str">
        <f>VLOOKUP(E70,VIP!$A$2:$O9872,8,FALSE)</f>
        <v>Si</v>
      </c>
      <c r="K70" s="134" t="str">
        <f>VLOOKUP(E70,VIP!$A$2:$O13446,6,0)</f>
        <v>SI</v>
      </c>
      <c r="L70" s="125" t="s">
        <v>2570</v>
      </c>
      <c r="M70" s="146" t="s">
        <v>2611</v>
      </c>
      <c r="N70" s="135" t="s">
        <v>2454</v>
      </c>
      <c r="O70" s="134" t="s">
        <v>2474</v>
      </c>
      <c r="P70" s="137"/>
      <c r="Q70" s="160">
        <v>44334.609166666669</v>
      </c>
    </row>
    <row r="71" spans="1:17" ht="18" x14ac:dyDescent="0.25">
      <c r="A71" s="134" t="str">
        <f>VLOOKUP(E71,'LISTADO ATM'!$A$2:$C$898,3,0)</f>
        <v>DISTRITO NACIONAL</v>
      </c>
      <c r="B71" s="129" t="s">
        <v>2595</v>
      </c>
      <c r="C71" s="136">
        <v>44333.888090277775</v>
      </c>
      <c r="D71" s="136" t="s">
        <v>2180</v>
      </c>
      <c r="E71" s="124">
        <v>909</v>
      </c>
      <c r="F71" s="156" t="str">
        <f>VLOOKUP(E71,VIP!$A$2:$O13080,2,0)</f>
        <v>DRBR01A</v>
      </c>
      <c r="G71" s="134" t="str">
        <f>VLOOKUP(E71,'LISTADO ATM'!$A$2:$B$897,2,0)</f>
        <v xml:space="preserve">ATM UNP UASD </v>
      </c>
      <c r="H71" s="134" t="str">
        <f>VLOOKUP(E71,VIP!$A$2:$O17956,7,FALSE)</f>
        <v>Si</v>
      </c>
      <c r="I71" s="134" t="str">
        <f>VLOOKUP(E71,VIP!$A$2:$O9921,8,FALSE)</f>
        <v>Si</v>
      </c>
      <c r="J71" s="134" t="str">
        <f>VLOOKUP(E71,VIP!$A$2:$O9871,8,FALSE)</f>
        <v>Si</v>
      </c>
      <c r="K71" s="134" t="str">
        <f>VLOOKUP(E71,VIP!$A$2:$O13445,6,0)</f>
        <v>SI</v>
      </c>
      <c r="L71" s="125" t="s">
        <v>2219</v>
      </c>
      <c r="M71" s="146" t="s">
        <v>2611</v>
      </c>
      <c r="N71" s="135" t="s">
        <v>2454</v>
      </c>
      <c r="O71" s="134" t="s">
        <v>2456</v>
      </c>
      <c r="P71" s="137"/>
      <c r="Q71" s="160">
        <v>44334.588310185187</v>
      </c>
    </row>
    <row r="72" spans="1:17" ht="18" x14ac:dyDescent="0.25">
      <c r="A72" s="134" t="str">
        <f>VLOOKUP(E72,'LISTADO ATM'!$A$2:$C$898,3,0)</f>
        <v>DISTRITO NACIONAL</v>
      </c>
      <c r="B72" s="129" t="s">
        <v>2594</v>
      </c>
      <c r="C72" s="136">
        <v>44333.888981481483</v>
      </c>
      <c r="D72" s="136" t="s">
        <v>2180</v>
      </c>
      <c r="E72" s="124">
        <v>476</v>
      </c>
      <c r="F72" s="156" t="str">
        <f>VLOOKUP(E72,VIP!$A$2:$O13079,2,0)</f>
        <v>DRBR476</v>
      </c>
      <c r="G72" s="134" t="str">
        <f>VLOOKUP(E72,'LISTADO ATM'!$A$2:$B$897,2,0)</f>
        <v xml:space="preserve">ATM Multicentro La Sirena Las Caobas </v>
      </c>
      <c r="H72" s="134" t="str">
        <f>VLOOKUP(E72,VIP!$A$2:$O17955,7,FALSE)</f>
        <v>Si</v>
      </c>
      <c r="I72" s="134" t="str">
        <f>VLOOKUP(E72,VIP!$A$2:$O9920,8,FALSE)</f>
        <v>Si</v>
      </c>
      <c r="J72" s="134" t="str">
        <f>VLOOKUP(E72,VIP!$A$2:$O9870,8,FALSE)</f>
        <v>Si</v>
      </c>
      <c r="K72" s="134" t="str">
        <f>VLOOKUP(E72,VIP!$A$2:$O13444,6,0)</f>
        <v>SI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7"/>
      <c r="Q72" s="145" t="s">
        <v>2219</v>
      </c>
    </row>
    <row r="73" spans="1:17" ht="18" x14ac:dyDescent="0.25">
      <c r="A73" s="134" t="str">
        <f>VLOOKUP(E73,'LISTADO ATM'!$A$2:$C$898,3,0)</f>
        <v>ESTE</v>
      </c>
      <c r="B73" s="129" t="s">
        <v>2593</v>
      </c>
      <c r="C73" s="136">
        <v>44333.890590277777</v>
      </c>
      <c r="D73" s="136" t="s">
        <v>2473</v>
      </c>
      <c r="E73" s="124">
        <v>114</v>
      </c>
      <c r="F73" s="156" t="str">
        <f>VLOOKUP(E73,VIP!$A$2:$O13078,2,0)</f>
        <v>DRBR114</v>
      </c>
      <c r="G73" s="134" t="str">
        <f>VLOOKUP(E73,'LISTADO ATM'!$A$2:$B$897,2,0)</f>
        <v xml:space="preserve">ATM Oficina Hato Mayor </v>
      </c>
      <c r="H73" s="134" t="str">
        <f>VLOOKUP(E73,VIP!$A$2:$O17954,7,FALSE)</f>
        <v>Si</v>
      </c>
      <c r="I73" s="134" t="str">
        <f>VLOOKUP(E73,VIP!$A$2:$O9919,8,FALSE)</f>
        <v>Si</v>
      </c>
      <c r="J73" s="134" t="str">
        <f>VLOOKUP(E73,VIP!$A$2:$O9869,8,FALSE)</f>
        <v>Si</v>
      </c>
      <c r="K73" s="134" t="str">
        <f>VLOOKUP(E73,VIP!$A$2:$O13443,6,0)</f>
        <v>NO</v>
      </c>
      <c r="L73" s="125" t="s">
        <v>2418</v>
      </c>
      <c r="M73" s="146" t="s">
        <v>2611</v>
      </c>
      <c r="N73" s="135" t="s">
        <v>2454</v>
      </c>
      <c r="O73" s="134" t="s">
        <v>2474</v>
      </c>
      <c r="P73" s="137"/>
      <c r="Q73" s="160">
        <v>44334.620300925926</v>
      </c>
    </row>
    <row r="74" spans="1:17" ht="18" x14ac:dyDescent="0.25">
      <c r="A74" s="134" t="str">
        <f>VLOOKUP(E74,'LISTADO ATM'!$A$2:$C$898,3,0)</f>
        <v>DISTRITO NACIONAL</v>
      </c>
      <c r="B74" s="129" t="s">
        <v>2592</v>
      </c>
      <c r="C74" s="136">
        <v>44333.892766203702</v>
      </c>
      <c r="D74" s="136" t="s">
        <v>2180</v>
      </c>
      <c r="E74" s="124">
        <v>961</v>
      </c>
      <c r="F74" s="156" t="str">
        <f>VLOOKUP(E74,VIP!$A$2:$O13077,2,0)</f>
        <v>DRBR03H</v>
      </c>
      <c r="G74" s="134" t="str">
        <f>VLOOKUP(E74,'LISTADO ATM'!$A$2:$B$897,2,0)</f>
        <v xml:space="preserve">ATM Listín Diario </v>
      </c>
      <c r="H74" s="134" t="str">
        <f>VLOOKUP(E74,VIP!$A$2:$O17953,7,FALSE)</f>
        <v>Si</v>
      </c>
      <c r="I74" s="134" t="str">
        <f>VLOOKUP(E74,VIP!$A$2:$O9918,8,FALSE)</f>
        <v>Si</v>
      </c>
      <c r="J74" s="134" t="str">
        <f>VLOOKUP(E74,VIP!$A$2:$O9868,8,FALSE)</f>
        <v>Si</v>
      </c>
      <c r="K74" s="134" t="str">
        <f>VLOOKUP(E74,VIP!$A$2:$O13442,6,0)</f>
        <v>NO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7"/>
      <c r="Q74" s="145" t="s">
        <v>2219</v>
      </c>
    </row>
    <row r="75" spans="1:17" ht="18" x14ac:dyDescent="0.25">
      <c r="A75" s="134" t="str">
        <f>VLOOKUP(E75,'LISTADO ATM'!$A$2:$C$898,3,0)</f>
        <v>ESTE</v>
      </c>
      <c r="B75" s="129" t="s">
        <v>2591</v>
      </c>
      <c r="C75" s="136">
        <v>44333.893009259256</v>
      </c>
      <c r="D75" s="136" t="s">
        <v>2180</v>
      </c>
      <c r="E75" s="124">
        <v>519</v>
      </c>
      <c r="F75" s="156" t="str">
        <f>VLOOKUP(E75,VIP!$A$2:$O13076,2,0)</f>
        <v>DRBR519</v>
      </c>
      <c r="G75" s="134" t="str">
        <f>VLOOKUP(E75,'LISTADO ATM'!$A$2:$B$897,2,0)</f>
        <v xml:space="preserve">ATM Plaza Estrella (Bávaro) </v>
      </c>
      <c r="H75" s="134" t="str">
        <f>VLOOKUP(E75,VIP!$A$2:$O17952,7,FALSE)</f>
        <v>Si</v>
      </c>
      <c r="I75" s="134" t="str">
        <f>VLOOKUP(E75,VIP!$A$2:$O9917,8,FALSE)</f>
        <v>Si</v>
      </c>
      <c r="J75" s="134" t="str">
        <f>VLOOKUP(E75,VIP!$A$2:$O9867,8,FALSE)</f>
        <v>Si</v>
      </c>
      <c r="K75" s="134" t="str">
        <f>VLOOKUP(E75,VIP!$A$2:$O13441,6,0)</f>
        <v>NO</v>
      </c>
      <c r="L75" s="125" t="s">
        <v>2219</v>
      </c>
      <c r="M75" s="146" t="s">
        <v>2611</v>
      </c>
      <c r="N75" s="135" t="s">
        <v>2454</v>
      </c>
      <c r="O75" s="134" t="s">
        <v>2456</v>
      </c>
      <c r="P75" s="137"/>
      <c r="Q75" s="160">
        <v>44334.589548611111</v>
      </c>
    </row>
    <row r="76" spans="1:17" ht="18" x14ac:dyDescent="0.25">
      <c r="A76" s="134" t="str">
        <f>VLOOKUP(E76,'LISTADO ATM'!$A$2:$C$898,3,0)</f>
        <v>ESTE</v>
      </c>
      <c r="B76" s="129" t="s">
        <v>2590</v>
      </c>
      <c r="C76" s="136">
        <v>44333.89539351852</v>
      </c>
      <c r="D76" s="136" t="s">
        <v>2180</v>
      </c>
      <c r="E76" s="124">
        <v>630</v>
      </c>
      <c r="F76" s="156" t="str">
        <f>VLOOKUP(E76,VIP!$A$2:$O13075,2,0)</f>
        <v>DRBR112</v>
      </c>
      <c r="G76" s="134" t="str">
        <f>VLOOKUP(E76,'LISTADO ATM'!$A$2:$B$897,2,0)</f>
        <v xml:space="preserve">ATM Oficina Plaza Zaglul (SPM) </v>
      </c>
      <c r="H76" s="134" t="str">
        <f>VLOOKUP(E76,VIP!$A$2:$O17951,7,FALSE)</f>
        <v>Si</v>
      </c>
      <c r="I76" s="134" t="str">
        <f>VLOOKUP(E76,VIP!$A$2:$O9916,8,FALSE)</f>
        <v>Si</v>
      </c>
      <c r="J76" s="134" t="str">
        <f>VLOOKUP(E76,VIP!$A$2:$O9866,8,FALSE)</f>
        <v>Si</v>
      </c>
      <c r="K76" s="134" t="str">
        <f>VLOOKUP(E76,VIP!$A$2:$O13440,6,0)</f>
        <v>NO</v>
      </c>
      <c r="L76" s="125" t="s">
        <v>2219</v>
      </c>
      <c r="M76" s="146" t="s">
        <v>2611</v>
      </c>
      <c r="N76" s="135" t="s">
        <v>2454</v>
      </c>
      <c r="O76" s="134" t="s">
        <v>2456</v>
      </c>
      <c r="P76" s="137"/>
      <c r="Q76" s="160">
        <v>44334.586574074077</v>
      </c>
    </row>
    <row r="77" spans="1:17" s="96" customFormat="1" ht="18" x14ac:dyDescent="0.25">
      <c r="A77" s="134" t="str">
        <f>VLOOKUP(E77,'LISTADO ATM'!$A$2:$C$898,3,0)</f>
        <v>NORTE</v>
      </c>
      <c r="B77" s="129" t="s">
        <v>2589</v>
      </c>
      <c r="C77" s="136">
        <v>44333.896099537036</v>
      </c>
      <c r="D77" s="136" t="s">
        <v>2181</v>
      </c>
      <c r="E77" s="124">
        <v>511</v>
      </c>
      <c r="F77" s="158" t="str">
        <f>VLOOKUP(E77,VIP!$A$2:$O13074,2,0)</f>
        <v>DRBR511</v>
      </c>
      <c r="G77" s="134" t="str">
        <f>VLOOKUP(E77,'LISTADO ATM'!$A$2:$B$897,2,0)</f>
        <v xml:space="preserve">ATM UNP Río San Juan (Nagua) </v>
      </c>
      <c r="H77" s="134" t="str">
        <f>VLOOKUP(E77,VIP!$A$2:$O17950,7,FALSE)</f>
        <v>Si</v>
      </c>
      <c r="I77" s="134" t="str">
        <f>VLOOKUP(E77,VIP!$A$2:$O9915,8,FALSE)</f>
        <v>Si</v>
      </c>
      <c r="J77" s="134" t="str">
        <f>VLOOKUP(E77,VIP!$A$2:$O9865,8,FALSE)</f>
        <v>Si</v>
      </c>
      <c r="K77" s="134" t="str">
        <f>VLOOKUP(E77,VIP!$A$2:$O13439,6,0)</f>
        <v>NO</v>
      </c>
      <c r="L77" s="125" t="s">
        <v>2469</v>
      </c>
      <c r="M77" s="146" t="s">
        <v>2611</v>
      </c>
      <c r="N77" s="135" t="s">
        <v>2454</v>
      </c>
      <c r="O77" s="134" t="s">
        <v>2572</v>
      </c>
      <c r="P77" s="137"/>
      <c r="Q77" s="160">
        <v>44334.628020833334</v>
      </c>
    </row>
    <row r="78" spans="1:17" s="96" customFormat="1" ht="18" x14ac:dyDescent="0.25">
      <c r="A78" s="134" t="str">
        <f>VLOOKUP(E78,'LISTADO ATM'!$A$2:$C$898,3,0)</f>
        <v>NORTE</v>
      </c>
      <c r="B78" s="129" t="s">
        <v>2588</v>
      </c>
      <c r="C78" s="136">
        <v>44333.900219907409</v>
      </c>
      <c r="D78" s="136" t="s">
        <v>2473</v>
      </c>
      <c r="E78" s="124">
        <v>304</v>
      </c>
      <c r="F78" s="158" t="str">
        <f>VLOOKUP(E78,VIP!$A$2:$O13073,2,0)</f>
        <v>DRBR304</v>
      </c>
      <c r="G78" s="134" t="str">
        <f>VLOOKUP(E78,'LISTADO ATM'!$A$2:$B$897,2,0)</f>
        <v xml:space="preserve">ATM Multicentro La Sirena Estrella Sadhala </v>
      </c>
      <c r="H78" s="134" t="str">
        <f>VLOOKUP(E78,VIP!$A$2:$O17949,7,FALSE)</f>
        <v>Si</v>
      </c>
      <c r="I78" s="134" t="str">
        <f>VLOOKUP(E78,VIP!$A$2:$O9914,8,FALSE)</f>
        <v>Si</v>
      </c>
      <c r="J78" s="134" t="str">
        <f>VLOOKUP(E78,VIP!$A$2:$O9864,8,FALSE)</f>
        <v>Si</v>
      </c>
      <c r="K78" s="134" t="str">
        <f>VLOOKUP(E78,VIP!$A$2:$O13438,6,0)</f>
        <v>NO</v>
      </c>
      <c r="L78" s="125" t="s">
        <v>2575</v>
      </c>
      <c r="M78" s="146" t="s">
        <v>2611</v>
      </c>
      <c r="N78" s="135" t="s">
        <v>2454</v>
      </c>
      <c r="O78" s="134" t="s">
        <v>2474</v>
      </c>
      <c r="P78" s="146"/>
      <c r="Q78" s="160">
        <v>44334.424826388888</v>
      </c>
    </row>
    <row r="79" spans="1:17" s="96" customFormat="1" ht="18" x14ac:dyDescent="0.25">
      <c r="A79" s="134" t="str">
        <f>VLOOKUP(E79,'LISTADO ATM'!$A$2:$C$898,3,0)</f>
        <v>NORTE</v>
      </c>
      <c r="B79" s="129" t="s">
        <v>2587</v>
      </c>
      <c r="C79" s="136">
        <v>44333.901504629626</v>
      </c>
      <c r="D79" s="136" t="s">
        <v>2573</v>
      </c>
      <c r="E79" s="124">
        <v>291</v>
      </c>
      <c r="F79" s="158" t="str">
        <f>VLOOKUP(E79,VIP!$A$2:$O13072,2,0)</f>
        <v>DRBR291</v>
      </c>
      <c r="G79" s="134" t="str">
        <f>VLOOKUP(E79,'LISTADO ATM'!$A$2:$B$897,2,0)</f>
        <v xml:space="preserve">ATM S/M Jumbo Las Colinas </v>
      </c>
      <c r="H79" s="134" t="str">
        <f>VLOOKUP(E79,VIP!$A$2:$O17948,7,FALSE)</f>
        <v>Si</v>
      </c>
      <c r="I79" s="134" t="str">
        <f>VLOOKUP(E79,VIP!$A$2:$O9913,8,FALSE)</f>
        <v>Si</v>
      </c>
      <c r="J79" s="134" t="str">
        <f>VLOOKUP(E79,VIP!$A$2:$O9863,8,FALSE)</f>
        <v>Si</v>
      </c>
      <c r="K79" s="134" t="str">
        <f>VLOOKUP(E79,VIP!$A$2:$O13437,6,0)</f>
        <v>NO</v>
      </c>
      <c r="L79" s="125" t="s">
        <v>2575</v>
      </c>
      <c r="M79" s="146" t="s">
        <v>2611</v>
      </c>
      <c r="N79" s="135" t="s">
        <v>2454</v>
      </c>
      <c r="O79" s="134" t="s">
        <v>2574</v>
      </c>
      <c r="P79" s="137"/>
      <c r="Q79" s="160">
        <v>44334.607152777775</v>
      </c>
    </row>
    <row r="80" spans="1:17" s="96" customFormat="1" ht="18" x14ac:dyDescent="0.25">
      <c r="A80" s="134" t="str">
        <f>VLOOKUP(E80,'LISTADO ATM'!$A$2:$C$898,3,0)</f>
        <v>NORTE</v>
      </c>
      <c r="B80" s="129" t="s">
        <v>2586</v>
      </c>
      <c r="C80" s="136">
        <v>44333.904988425929</v>
      </c>
      <c r="D80" s="136" t="s">
        <v>2473</v>
      </c>
      <c r="E80" s="124">
        <v>736</v>
      </c>
      <c r="F80" s="158" t="str">
        <f>VLOOKUP(E80,VIP!$A$2:$O13070,2,0)</f>
        <v>DRBR071</v>
      </c>
      <c r="G80" s="134" t="str">
        <f>VLOOKUP(E80,'LISTADO ATM'!$A$2:$B$897,2,0)</f>
        <v xml:space="preserve">ATM Oficina Puerto Plata I </v>
      </c>
      <c r="H80" s="134" t="str">
        <f>VLOOKUP(E80,VIP!$A$2:$O17946,7,FALSE)</f>
        <v>Si</v>
      </c>
      <c r="I80" s="134" t="str">
        <f>VLOOKUP(E80,VIP!$A$2:$O9911,8,FALSE)</f>
        <v>Si</v>
      </c>
      <c r="J80" s="134" t="str">
        <f>VLOOKUP(E80,VIP!$A$2:$O9861,8,FALSE)</f>
        <v>Si</v>
      </c>
      <c r="K80" s="134" t="str">
        <f>VLOOKUP(E80,VIP!$A$2:$O13435,6,0)</f>
        <v>SI</v>
      </c>
      <c r="L80" s="125" t="s">
        <v>2443</v>
      </c>
      <c r="M80" s="146" t="s">
        <v>2611</v>
      </c>
      <c r="N80" s="135" t="s">
        <v>2454</v>
      </c>
      <c r="O80" s="134" t="s">
        <v>2474</v>
      </c>
      <c r="P80" s="137"/>
      <c r="Q80" s="160">
        <v>44334.605821759258</v>
      </c>
    </row>
    <row r="81" spans="1:17" s="96" customFormat="1" ht="18" x14ac:dyDescent="0.25">
      <c r="A81" s="134" t="str">
        <f>VLOOKUP(E81,'LISTADO ATM'!$A$2:$C$898,3,0)</f>
        <v>DISTRITO NACIONAL</v>
      </c>
      <c r="B81" s="129" t="s">
        <v>2585</v>
      </c>
      <c r="C81" s="136">
        <v>44333.908032407409</v>
      </c>
      <c r="D81" s="136" t="s">
        <v>2450</v>
      </c>
      <c r="E81" s="124">
        <v>14</v>
      </c>
      <c r="F81" s="158" t="str">
        <f>VLOOKUP(E81,VIP!$A$2:$O13069,2,0)</f>
        <v>DRBR014</v>
      </c>
      <c r="G81" s="134" t="str">
        <f>VLOOKUP(E81,'LISTADO ATM'!$A$2:$B$897,2,0)</f>
        <v xml:space="preserve">ATM Oficina Aeropuerto Las Américas I </v>
      </c>
      <c r="H81" s="134" t="str">
        <f>VLOOKUP(E81,VIP!$A$2:$O17945,7,FALSE)</f>
        <v>Si</v>
      </c>
      <c r="I81" s="134" t="str">
        <f>VLOOKUP(E81,VIP!$A$2:$O9910,8,FALSE)</f>
        <v>Si</v>
      </c>
      <c r="J81" s="134" t="str">
        <f>VLOOKUP(E81,VIP!$A$2:$O9860,8,FALSE)</f>
        <v>Si</v>
      </c>
      <c r="K81" s="134" t="str">
        <f>VLOOKUP(E81,VIP!$A$2:$O13434,6,0)</f>
        <v>NO</v>
      </c>
      <c r="L81" s="125" t="s">
        <v>2418</v>
      </c>
      <c r="M81" s="146" t="s">
        <v>2611</v>
      </c>
      <c r="N81" s="135" t="s">
        <v>2454</v>
      </c>
      <c r="O81" s="134" t="s">
        <v>2455</v>
      </c>
      <c r="P81" s="137"/>
      <c r="Q81" s="160">
        <v>44334.620185185187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2584</v>
      </c>
      <c r="C82" s="136">
        <v>44333.92083333333</v>
      </c>
      <c r="D82" s="136" t="s">
        <v>2450</v>
      </c>
      <c r="E82" s="124">
        <v>949</v>
      </c>
      <c r="F82" s="158" t="str">
        <f>VLOOKUP(E82,VIP!$A$2:$O13068,2,0)</f>
        <v>DRBR23D</v>
      </c>
      <c r="G82" s="134" t="str">
        <f>VLOOKUP(E82,'LISTADO ATM'!$A$2:$B$897,2,0)</f>
        <v xml:space="preserve">ATM S/M Bravo San Isidro Coral Mall </v>
      </c>
      <c r="H82" s="134" t="str">
        <f>VLOOKUP(E82,VIP!$A$2:$O17944,7,FALSE)</f>
        <v>Si</v>
      </c>
      <c r="I82" s="134" t="str">
        <f>VLOOKUP(E82,VIP!$A$2:$O9909,8,FALSE)</f>
        <v>No</v>
      </c>
      <c r="J82" s="134" t="str">
        <f>VLOOKUP(E82,VIP!$A$2:$O9859,8,FALSE)</f>
        <v>No</v>
      </c>
      <c r="K82" s="134" t="str">
        <f>VLOOKUP(E82,VIP!$A$2:$O13433,6,0)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7"/>
      <c r="Q82" s="145" t="s">
        <v>2443</v>
      </c>
    </row>
    <row r="83" spans="1:17" s="96" customFormat="1" ht="18" x14ac:dyDescent="0.25">
      <c r="A83" s="134" t="str">
        <f>VLOOKUP(E83,'LISTADO ATM'!$A$2:$C$898,3,0)</f>
        <v>DISTRITO NACIONAL</v>
      </c>
      <c r="B83" s="129" t="s">
        <v>2610</v>
      </c>
      <c r="C83" s="136">
        <v>44334.002453703702</v>
      </c>
      <c r="D83" s="136" t="s">
        <v>2473</v>
      </c>
      <c r="E83" s="124">
        <v>527</v>
      </c>
      <c r="F83" s="158" t="str">
        <f>VLOOKUP(E83,VIP!$A$2:$O13075,2,0)</f>
        <v>DRBR527</v>
      </c>
      <c r="G83" s="134" t="str">
        <f>VLOOKUP(E83,'LISTADO ATM'!$A$2:$B$897,2,0)</f>
        <v>ATM Oficina Zona Oriental II</v>
      </c>
      <c r="H83" s="134" t="str">
        <f>VLOOKUP(E83,VIP!$A$2:$O17951,7,FALSE)</f>
        <v>Si</v>
      </c>
      <c r="I83" s="134" t="str">
        <f>VLOOKUP(E83,VIP!$A$2:$O9916,8,FALSE)</f>
        <v>Si</v>
      </c>
      <c r="J83" s="134" t="str">
        <f>VLOOKUP(E83,VIP!$A$2:$O9866,8,FALSE)</f>
        <v>Si</v>
      </c>
      <c r="K83" s="134" t="str">
        <f>VLOOKUP(E83,VIP!$A$2:$O13440,6,0)</f>
        <v>SI</v>
      </c>
      <c r="L83" s="125" t="s">
        <v>2570</v>
      </c>
      <c r="M83" s="146" t="s">
        <v>2611</v>
      </c>
      <c r="N83" s="135" t="s">
        <v>2454</v>
      </c>
      <c r="O83" s="134" t="s">
        <v>2474</v>
      </c>
      <c r="P83" s="137"/>
      <c r="Q83" s="160" t="s">
        <v>2656</v>
      </c>
    </row>
    <row r="84" spans="1:17" s="96" customFormat="1" ht="18" x14ac:dyDescent="0.25">
      <c r="A84" s="134" t="str">
        <f>VLOOKUP(E84,'LISTADO ATM'!$A$2:$C$898,3,0)</f>
        <v>NORTE</v>
      </c>
      <c r="B84" s="129" t="s">
        <v>2609</v>
      </c>
      <c r="C84" s="136">
        <v>44334.024305555555</v>
      </c>
      <c r="D84" s="136" t="s">
        <v>2181</v>
      </c>
      <c r="E84" s="124">
        <v>664</v>
      </c>
      <c r="F84" s="158" t="str">
        <f>VLOOKUP(E84,VIP!$A$2:$O13074,2,0)</f>
        <v>DRBR664</v>
      </c>
      <c r="G84" s="134" t="str">
        <f>VLOOKUP(E84,'LISTADO ATM'!$A$2:$B$897,2,0)</f>
        <v>ATM S/M Asfer (Constanza)</v>
      </c>
      <c r="H84" s="134" t="str">
        <f>VLOOKUP(E84,VIP!$A$2:$O17950,7,FALSE)</f>
        <v>N/A</v>
      </c>
      <c r="I84" s="134" t="str">
        <f>VLOOKUP(E84,VIP!$A$2:$O9915,8,FALSE)</f>
        <v>N/A</v>
      </c>
      <c r="J84" s="134" t="str">
        <f>VLOOKUP(E84,VIP!$A$2:$O9865,8,FALSE)</f>
        <v>N/A</v>
      </c>
      <c r="K84" s="134" t="str">
        <f>VLOOKUP(E84,VIP!$A$2:$O13439,6,0)</f>
        <v>N/A</v>
      </c>
      <c r="L84" s="125" t="s">
        <v>2245</v>
      </c>
      <c r="M84" s="146" t="s">
        <v>2611</v>
      </c>
      <c r="N84" s="135" t="s">
        <v>2454</v>
      </c>
      <c r="O84" s="134" t="s">
        <v>2572</v>
      </c>
      <c r="P84" s="146"/>
      <c r="Q84" s="160">
        <v>44334.432650462964</v>
      </c>
    </row>
    <row r="85" spans="1:17" s="96" customFormat="1" ht="18" x14ac:dyDescent="0.25">
      <c r="A85" s="134" t="str">
        <f>VLOOKUP(E85,'LISTADO ATM'!$A$2:$C$898,3,0)</f>
        <v>DISTRITO NACIONAL</v>
      </c>
      <c r="B85" s="129" t="s">
        <v>2608</v>
      </c>
      <c r="C85" s="136">
        <v>44334.02516203704</v>
      </c>
      <c r="D85" s="136" t="s">
        <v>2180</v>
      </c>
      <c r="E85" s="124">
        <v>918</v>
      </c>
      <c r="F85" s="158" t="str">
        <f>VLOOKUP(E85,VIP!$A$2:$O13073,2,0)</f>
        <v>DRBR918</v>
      </c>
      <c r="G85" s="134" t="str">
        <f>VLOOKUP(E85,'LISTADO ATM'!$A$2:$B$897,2,0)</f>
        <v xml:space="preserve">ATM S/M Liverpool de la Jacobo Majluta </v>
      </c>
      <c r="H85" s="134" t="str">
        <f>VLOOKUP(E85,VIP!$A$2:$O17949,7,FALSE)</f>
        <v>Si</v>
      </c>
      <c r="I85" s="134" t="str">
        <f>VLOOKUP(E85,VIP!$A$2:$O9914,8,FALSE)</f>
        <v>Si</v>
      </c>
      <c r="J85" s="134" t="str">
        <f>VLOOKUP(E85,VIP!$A$2:$O9864,8,FALSE)</f>
        <v>Si</v>
      </c>
      <c r="K85" s="134" t="str">
        <f>VLOOKUP(E85,VIP!$A$2:$O13438,6,0)</f>
        <v>NO</v>
      </c>
      <c r="L85" s="125" t="s">
        <v>2219</v>
      </c>
      <c r="M85" s="146" t="s">
        <v>2611</v>
      </c>
      <c r="N85" s="135" t="s">
        <v>2454</v>
      </c>
      <c r="O85" s="134" t="s">
        <v>2456</v>
      </c>
      <c r="P85" s="146"/>
      <c r="Q85" s="160">
        <v>44334.443344907406</v>
      </c>
    </row>
    <row r="86" spans="1:17" s="96" customFormat="1" ht="18" x14ac:dyDescent="0.25">
      <c r="A86" s="134" t="str">
        <f>VLOOKUP(E86,'LISTADO ATM'!$A$2:$C$898,3,0)</f>
        <v>DISTRITO NACIONAL</v>
      </c>
      <c r="B86" s="129" t="s">
        <v>2607</v>
      </c>
      <c r="C86" s="136">
        <v>44334.026956018519</v>
      </c>
      <c r="D86" s="136" t="s">
        <v>2180</v>
      </c>
      <c r="E86" s="124">
        <v>43</v>
      </c>
      <c r="F86" s="158" t="str">
        <f>VLOOKUP(E86,VIP!$A$2:$O13072,2,0)</f>
        <v>DRBR043</v>
      </c>
      <c r="G86" s="134" t="str">
        <f>VLOOKUP(E86,'LISTADO ATM'!$A$2:$B$897,2,0)</f>
        <v xml:space="preserve">ATM Zona Franca San Isidro </v>
      </c>
      <c r="H86" s="134" t="str">
        <f>VLOOKUP(E86,VIP!$A$2:$O17948,7,FALSE)</f>
        <v>Si</v>
      </c>
      <c r="I86" s="134" t="str">
        <f>VLOOKUP(E86,VIP!$A$2:$O9913,8,FALSE)</f>
        <v>No</v>
      </c>
      <c r="J86" s="134" t="str">
        <f>VLOOKUP(E86,VIP!$A$2:$O9863,8,FALSE)</f>
        <v>No</v>
      </c>
      <c r="K86" s="134" t="str">
        <f>VLOOKUP(E86,VIP!$A$2:$O13437,6,0)</f>
        <v>NO</v>
      </c>
      <c r="L86" s="125" t="s">
        <v>2469</v>
      </c>
      <c r="M86" s="146" t="s">
        <v>2611</v>
      </c>
      <c r="N86" s="135" t="s">
        <v>2454</v>
      </c>
      <c r="O86" s="134" t="s">
        <v>2456</v>
      </c>
      <c r="P86" s="146"/>
      <c r="Q86" s="160">
        <v>44334.415173611109</v>
      </c>
    </row>
    <row r="87" spans="1:17" ht="18" x14ac:dyDescent="0.25">
      <c r="A87" s="134" t="str">
        <f>VLOOKUP(E87,'LISTADO ATM'!$A$2:$C$898,3,0)</f>
        <v>SUR</v>
      </c>
      <c r="B87" s="129" t="s">
        <v>2606</v>
      </c>
      <c r="C87" s="136">
        <v>44334.215150462966</v>
      </c>
      <c r="D87" s="136" t="s">
        <v>2473</v>
      </c>
      <c r="E87" s="124">
        <v>699</v>
      </c>
      <c r="F87" s="157" t="str">
        <f>VLOOKUP(E87,VIP!$A$2:$O13071,2,0)</f>
        <v>DRBR699</v>
      </c>
      <c r="G87" s="134" t="str">
        <f>VLOOKUP(E87,'LISTADO ATM'!$A$2:$B$897,2,0)</f>
        <v>ATM S/M Bravo Bani</v>
      </c>
      <c r="H87" s="134" t="str">
        <f>VLOOKUP(E87,VIP!$A$2:$O17947,7,FALSE)</f>
        <v>NO</v>
      </c>
      <c r="I87" s="134" t="str">
        <f>VLOOKUP(E87,VIP!$A$2:$O9912,8,FALSE)</f>
        <v>SI</v>
      </c>
      <c r="J87" s="134" t="str">
        <f>VLOOKUP(E87,VIP!$A$2:$O9862,8,FALSE)</f>
        <v>SI</v>
      </c>
      <c r="K87" s="134" t="str">
        <f>VLOOKUP(E87,VIP!$A$2:$O13436,6,0)</f>
        <v>NO</v>
      </c>
      <c r="L87" s="125" t="s">
        <v>2443</v>
      </c>
      <c r="M87" s="146" t="s">
        <v>2611</v>
      </c>
      <c r="N87" s="135" t="s">
        <v>2454</v>
      </c>
      <c r="O87" s="134" t="s">
        <v>2474</v>
      </c>
      <c r="P87" s="137"/>
      <c r="Q87" s="160">
        <v>44334.608877314815</v>
      </c>
    </row>
    <row r="88" spans="1:17" s="96" customFormat="1" ht="18" x14ac:dyDescent="0.25">
      <c r="A88" s="134" t="str">
        <f>VLOOKUP(E88,'LISTADO ATM'!$A$2:$C$898,3,0)</f>
        <v>SUR</v>
      </c>
      <c r="B88" s="129" t="s">
        <v>2605</v>
      </c>
      <c r="C88" s="136">
        <v>44334.224629629629</v>
      </c>
      <c r="D88" s="136" t="s">
        <v>2473</v>
      </c>
      <c r="E88" s="124">
        <v>615</v>
      </c>
      <c r="F88" s="158" t="str">
        <f>VLOOKUP(E88,VIP!$A$2:$O13070,2,0)</f>
        <v>DRBR418</v>
      </c>
      <c r="G88" s="134" t="str">
        <f>VLOOKUP(E88,'LISTADO ATM'!$A$2:$B$897,2,0)</f>
        <v xml:space="preserve">ATM Estación Sunix Cabral (Barahona) </v>
      </c>
      <c r="H88" s="134" t="str">
        <f>VLOOKUP(E88,VIP!$A$2:$O17946,7,FALSE)</f>
        <v>Si</v>
      </c>
      <c r="I88" s="134" t="str">
        <f>VLOOKUP(E88,VIP!$A$2:$O9911,8,FALSE)</f>
        <v>Si</v>
      </c>
      <c r="J88" s="134" t="str">
        <f>VLOOKUP(E88,VIP!$A$2:$O9861,8,FALSE)</f>
        <v>Si</v>
      </c>
      <c r="K88" s="134" t="str">
        <f>VLOOKUP(E88,VIP!$A$2:$O13435,6,0)</f>
        <v>NO</v>
      </c>
      <c r="L88" s="125" t="s">
        <v>2418</v>
      </c>
      <c r="M88" s="146" t="s">
        <v>2611</v>
      </c>
      <c r="N88" s="135" t="s">
        <v>2454</v>
      </c>
      <c r="O88" s="134" t="s">
        <v>2474</v>
      </c>
      <c r="P88" s="146"/>
      <c r="Q88" s="160">
        <v>44334.443680555552</v>
      </c>
    </row>
    <row r="89" spans="1:17" s="96" customFormat="1" ht="18" x14ac:dyDescent="0.25">
      <c r="A89" s="134" t="str">
        <f>VLOOKUP(E89,'LISTADO ATM'!$A$2:$C$898,3,0)</f>
        <v>NORTE</v>
      </c>
      <c r="B89" s="129" t="s">
        <v>2604</v>
      </c>
      <c r="C89" s="136">
        <v>44334.234456018516</v>
      </c>
      <c r="D89" s="136" t="s">
        <v>2181</v>
      </c>
      <c r="E89" s="124">
        <v>88</v>
      </c>
      <c r="F89" s="158" t="str">
        <f>VLOOKUP(E89,VIP!$A$2:$O13069,2,0)</f>
        <v>DRBR088</v>
      </c>
      <c r="G89" s="134" t="str">
        <f>VLOOKUP(E89,'LISTADO ATM'!$A$2:$B$897,2,0)</f>
        <v xml:space="preserve">ATM S/M La Fuente (Santiago) </v>
      </c>
      <c r="H89" s="134" t="str">
        <f>VLOOKUP(E89,VIP!$A$2:$O17945,7,FALSE)</f>
        <v>Si</v>
      </c>
      <c r="I89" s="134" t="str">
        <f>VLOOKUP(E89,VIP!$A$2:$O9910,8,FALSE)</f>
        <v>Si</v>
      </c>
      <c r="J89" s="134" t="str">
        <f>VLOOKUP(E89,VIP!$A$2:$O9860,8,FALSE)</f>
        <v>Si</v>
      </c>
      <c r="K89" s="134" t="str">
        <f>VLOOKUP(E89,VIP!$A$2:$O13434,6,0)</f>
        <v>NO</v>
      </c>
      <c r="L89" s="125" t="s">
        <v>2219</v>
      </c>
      <c r="M89" s="146" t="s">
        <v>2611</v>
      </c>
      <c r="N89" s="135" t="s">
        <v>2454</v>
      </c>
      <c r="O89" s="134" t="s">
        <v>2572</v>
      </c>
      <c r="P89" s="137"/>
      <c r="Q89" s="160">
        <v>44334.584027777775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2635</v>
      </c>
      <c r="C90" s="136">
        <v>44334.304884259262</v>
      </c>
      <c r="D90" s="136" t="s">
        <v>2450</v>
      </c>
      <c r="E90" s="124">
        <v>836</v>
      </c>
      <c r="F90" s="158" t="str">
        <f>VLOOKUP(E90,VIP!$A$2:$O13200,2,0)</f>
        <v>DRBR836</v>
      </c>
      <c r="G90" s="134" t="str">
        <f>VLOOKUP(E90,'LISTADO ATM'!$A$2:$B$897,2,0)</f>
        <v xml:space="preserve">ATM UNP Plaza Luperón </v>
      </c>
      <c r="H90" s="134" t="str">
        <f>VLOOKUP(E90,VIP!$A$2:$O18063,7,FALSE)</f>
        <v>Si</v>
      </c>
      <c r="I90" s="134" t="str">
        <f>VLOOKUP(E90,VIP!$A$2:$O10028,8,FALSE)</f>
        <v>Si</v>
      </c>
      <c r="J90" s="134" t="str">
        <f>VLOOKUP(E90,VIP!$A$2:$O9978,8,FALSE)</f>
        <v>Si</v>
      </c>
      <c r="K90" s="134" t="str">
        <f>VLOOKUP(E90,VIP!$A$2:$O13552,6,0)</f>
        <v>NO</v>
      </c>
      <c r="L90" s="125" t="s">
        <v>2418</v>
      </c>
      <c r="M90" s="146" t="s">
        <v>2611</v>
      </c>
      <c r="N90" s="135" t="s">
        <v>2454</v>
      </c>
      <c r="O90" s="134" t="s">
        <v>2455</v>
      </c>
      <c r="P90" s="137"/>
      <c r="Q90" s="160">
        <v>44334.624768518515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2634</v>
      </c>
      <c r="C91" s="136">
        <v>44334.308831018519</v>
      </c>
      <c r="D91" s="136" t="s">
        <v>2180</v>
      </c>
      <c r="E91" s="124">
        <v>160</v>
      </c>
      <c r="F91" s="158" t="str">
        <f>VLOOKUP(E91,VIP!$A$2:$O13199,2,0)</f>
        <v>DRBR160</v>
      </c>
      <c r="G91" s="134" t="str">
        <f>VLOOKUP(E91,'LISTADO ATM'!$A$2:$B$897,2,0)</f>
        <v xml:space="preserve">ATM Oficina Herrera </v>
      </c>
      <c r="H91" s="134" t="str">
        <f>VLOOKUP(E91,VIP!$A$2:$O18062,7,FALSE)</f>
        <v>Si</v>
      </c>
      <c r="I91" s="134" t="str">
        <f>VLOOKUP(E91,VIP!$A$2:$O10027,8,FALSE)</f>
        <v>Si</v>
      </c>
      <c r="J91" s="134" t="str">
        <f>VLOOKUP(E91,VIP!$A$2:$O9977,8,FALSE)</f>
        <v>Si</v>
      </c>
      <c r="K91" s="134" t="str">
        <f>VLOOKUP(E91,VIP!$A$2:$O13551,6,0)</f>
        <v>NO</v>
      </c>
      <c r="L91" s="125" t="s">
        <v>2219</v>
      </c>
      <c r="M91" s="146" t="s">
        <v>2611</v>
      </c>
      <c r="N91" s="135" t="s">
        <v>2564</v>
      </c>
      <c r="O91" s="134" t="s">
        <v>2456</v>
      </c>
      <c r="P91" s="137"/>
      <c r="Q91" s="160">
        <v>44334.606134259258</v>
      </c>
    </row>
    <row r="92" spans="1:17" s="96" customFormat="1" ht="18" x14ac:dyDescent="0.25">
      <c r="A92" s="134" t="str">
        <f>VLOOKUP(E92,'LISTADO ATM'!$A$2:$C$898,3,0)</f>
        <v>DISTRITO NACIONAL</v>
      </c>
      <c r="B92" s="129" t="s">
        <v>2633</v>
      </c>
      <c r="C92" s="136">
        <v>44334.309965277775</v>
      </c>
      <c r="D92" s="136" t="s">
        <v>2180</v>
      </c>
      <c r="E92" s="124">
        <v>319</v>
      </c>
      <c r="F92" s="158" t="str">
        <f>VLOOKUP(E92,VIP!$A$2:$O13198,2,0)</f>
        <v>DRBR319</v>
      </c>
      <c r="G92" s="134" t="str">
        <f>VLOOKUP(E92,'LISTADO ATM'!$A$2:$B$897,2,0)</f>
        <v>ATM Autobanco Lopez de Vega</v>
      </c>
      <c r="H92" s="134" t="str">
        <f>VLOOKUP(E92,VIP!$A$2:$O18061,7,FALSE)</f>
        <v>Si</v>
      </c>
      <c r="I92" s="134" t="str">
        <f>VLOOKUP(E92,VIP!$A$2:$O10026,8,FALSE)</f>
        <v>Si</v>
      </c>
      <c r="J92" s="134" t="str">
        <f>VLOOKUP(E92,VIP!$A$2:$O9976,8,FALSE)</f>
        <v>Si</v>
      </c>
      <c r="K92" s="134" t="str">
        <f>VLOOKUP(E92,VIP!$A$2:$O13550,6,0)</f>
        <v>NO</v>
      </c>
      <c r="L92" s="125" t="s">
        <v>2219</v>
      </c>
      <c r="M92" s="135" t="s">
        <v>2447</v>
      </c>
      <c r="N92" s="135" t="s">
        <v>2564</v>
      </c>
      <c r="O92" s="134" t="s">
        <v>2456</v>
      </c>
      <c r="P92" s="137"/>
      <c r="Q92" s="145" t="s">
        <v>2219</v>
      </c>
    </row>
    <row r="93" spans="1:17" s="96" customFormat="1" ht="18" x14ac:dyDescent="0.25">
      <c r="A93" s="134" t="str">
        <f>VLOOKUP(E93,'LISTADO ATM'!$A$2:$C$898,3,0)</f>
        <v>ESTE</v>
      </c>
      <c r="B93" s="129" t="s">
        <v>2632</v>
      </c>
      <c r="C93" s="136">
        <v>44334.312280092592</v>
      </c>
      <c r="D93" s="136" t="s">
        <v>2180</v>
      </c>
      <c r="E93" s="124">
        <v>680</v>
      </c>
      <c r="F93" s="158" t="str">
        <f>VLOOKUP(E93,VIP!$A$2:$O13197,2,0)</f>
        <v>DRBR680</v>
      </c>
      <c r="G93" s="134" t="str">
        <f>VLOOKUP(E93,'LISTADO ATM'!$A$2:$B$897,2,0)</f>
        <v>ATM Hotel Royalton</v>
      </c>
      <c r="H93" s="134" t="str">
        <f>VLOOKUP(E93,VIP!$A$2:$O18060,7,FALSE)</f>
        <v>NO</v>
      </c>
      <c r="I93" s="134" t="str">
        <f>VLOOKUP(E93,VIP!$A$2:$O10025,8,FALSE)</f>
        <v>NO</v>
      </c>
      <c r="J93" s="134" t="str">
        <f>VLOOKUP(E93,VIP!$A$2:$O9975,8,FALSE)</f>
        <v>NO</v>
      </c>
      <c r="K93" s="134" t="str">
        <f>VLOOKUP(E93,VIP!$A$2:$O13549,6,0)</f>
        <v>NO</v>
      </c>
      <c r="L93" s="125" t="s">
        <v>2219</v>
      </c>
      <c r="M93" s="146" t="s">
        <v>2611</v>
      </c>
      <c r="N93" s="135" t="s">
        <v>2564</v>
      </c>
      <c r="O93" s="134" t="s">
        <v>2456</v>
      </c>
      <c r="P93" s="137"/>
      <c r="Q93" s="160">
        <v>44334.601111111115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2631</v>
      </c>
      <c r="C94" s="136">
        <v>44334.313391203701</v>
      </c>
      <c r="D94" s="136" t="s">
        <v>2181</v>
      </c>
      <c r="E94" s="124">
        <v>633</v>
      </c>
      <c r="F94" s="158" t="str">
        <f>VLOOKUP(E94,VIP!$A$2:$O13196,2,0)</f>
        <v>DRBR260</v>
      </c>
      <c r="G94" s="134" t="str">
        <f>VLOOKUP(E94,'LISTADO ATM'!$A$2:$B$897,2,0)</f>
        <v xml:space="preserve">ATM Autobanco Las Colinas </v>
      </c>
      <c r="H94" s="134" t="str">
        <f>VLOOKUP(E94,VIP!$A$2:$O18059,7,FALSE)</f>
        <v>Si</v>
      </c>
      <c r="I94" s="134" t="str">
        <f>VLOOKUP(E94,VIP!$A$2:$O10024,8,FALSE)</f>
        <v>Si</v>
      </c>
      <c r="J94" s="134" t="str">
        <f>VLOOKUP(E94,VIP!$A$2:$O9974,8,FALSE)</f>
        <v>Si</v>
      </c>
      <c r="K94" s="134" t="str">
        <f>VLOOKUP(E94,VIP!$A$2:$O13548,6,0)</f>
        <v>SI</v>
      </c>
      <c r="L94" s="125" t="s">
        <v>2219</v>
      </c>
      <c r="M94" s="135" t="s">
        <v>2447</v>
      </c>
      <c r="N94" s="135" t="s">
        <v>2454</v>
      </c>
      <c r="O94" s="134" t="s">
        <v>2572</v>
      </c>
      <c r="P94" s="137"/>
      <c r="Q94" s="145" t="s">
        <v>2219</v>
      </c>
    </row>
    <row r="95" spans="1:17" s="96" customFormat="1" ht="18" x14ac:dyDescent="0.25">
      <c r="A95" s="134" t="str">
        <f>VLOOKUP(E95,'LISTADO ATM'!$A$2:$C$898,3,0)</f>
        <v>NORTE</v>
      </c>
      <c r="B95" s="129" t="s">
        <v>2630</v>
      </c>
      <c r="C95" s="136">
        <v>44334.318078703705</v>
      </c>
      <c r="D95" s="136" t="s">
        <v>2181</v>
      </c>
      <c r="E95" s="124">
        <v>40</v>
      </c>
      <c r="F95" s="158" t="str">
        <f>VLOOKUP(E95,VIP!$A$2:$O13195,2,0)</f>
        <v>DRBR040</v>
      </c>
      <c r="G95" s="134" t="str">
        <f>VLOOKUP(E95,'LISTADO ATM'!$A$2:$B$897,2,0)</f>
        <v xml:space="preserve">ATM Oficina El Puñal </v>
      </c>
      <c r="H95" s="134" t="str">
        <f>VLOOKUP(E95,VIP!$A$2:$O18058,7,FALSE)</f>
        <v>Si</v>
      </c>
      <c r="I95" s="134" t="str">
        <f>VLOOKUP(E95,VIP!$A$2:$O10023,8,FALSE)</f>
        <v>Si</v>
      </c>
      <c r="J95" s="134" t="str">
        <f>VLOOKUP(E95,VIP!$A$2:$O9973,8,FALSE)</f>
        <v>Si</v>
      </c>
      <c r="K95" s="134" t="str">
        <f>VLOOKUP(E95,VIP!$A$2:$O13547,6,0)</f>
        <v>NO</v>
      </c>
      <c r="L95" s="125" t="s">
        <v>2219</v>
      </c>
      <c r="M95" s="146" t="s">
        <v>2611</v>
      </c>
      <c r="N95" s="135" t="s">
        <v>2454</v>
      </c>
      <c r="O95" s="134" t="s">
        <v>2572</v>
      </c>
      <c r="P95" s="137"/>
      <c r="Q95" s="160" t="s">
        <v>2656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2629</v>
      </c>
      <c r="C96" s="136">
        <v>44334.327546296299</v>
      </c>
      <c r="D96" s="136" t="s">
        <v>2450</v>
      </c>
      <c r="E96" s="124">
        <v>823</v>
      </c>
      <c r="F96" s="158" t="str">
        <f>VLOOKUP(E96,VIP!$A$2:$O13194,2,0)</f>
        <v>DRBR823</v>
      </c>
      <c r="G96" s="134" t="str">
        <f>VLOOKUP(E96,'LISTADO ATM'!$A$2:$B$897,2,0)</f>
        <v xml:space="preserve">ATM UNP El Carril (Haina) </v>
      </c>
      <c r="H96" s="134" t="str">
        <f>VLOOKUP(E96,VIP!$A$2:$O18057,7,FALSE)</f>
        <v>Si</v>
      </c>
      <c r="I96" s="134" t="str">
        <f>VLOOKUP(E96,VIP!$A$2:$O10022,8,FALSE)</f>
        <v>Si</v>
      </c>
      <c r="J96" s="134" t="str">
        <f>VLOOKUP(E96,VIP!$A$2:$O9972,8,FALSE)</f>
        <v>Si</v>
      </c>
      <c r="K96" s="134" t="str">
        <f>VLOOKUP(E96,VIP!$A$2:$O13546,6,0)</f>
        <v>NO</v>
      </c>
      <c r="L96" s="125" t="s">
        <v>2443</v>
      </c>
      <c r="M96" s="146" t="s">
        <v>2611</v>
      </c>
      <c r="N96" s="135" t="s">
        <v>2454</v>
      </c>
      <c r="O96" s="134" t="s">
        <v>2455</v>
      </c>
      <c r="P96" s="137"/>
      <c r="Q96" s="160">
        <v>44334.614745370367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2628</v>
      </c>
      <c r="C97" s="136">
        <v>44334.328865740739</v>
      </c>
      <c r="D97" s="136" t="s">
        <v>2450</v>
      </c>
      <c r="E97" s="124">
        <v>13</v>
      </c>
      <c r="F97" s="158" t="str">
        <f>VLOOKUP(E97,VIP!$A$2:$O13193,2,0)</f>
        <v>DRBR013</v>
      </c>
      <c r="G97" s="134" t="str">
        <f>VLOOKUP(E97,'LISTADO ATM'!$A$2:$B$897,2,0)</f>
        <v xml:space="preserve">ATM CDEEE </v>
      </c>
      <c r="H97" s="134" t="str">
        <f>VLOOKUP(E97,VIP!$A$2:$O18056,7,FALSE)</f>
        <v>Si</v>
      </c>
      <c r="I97" s="134" t="str">
        <f>VLOOKUP(E97,VIP!$A$2:$O10021,8,FALSE)</f>
        <v>Si</v>
      </c>
      <c r="J97" s="134" t="str">
        <f>VLOOKUP(E97,VIP!$A$2:$O9971,8,FALSE)</f>
        <v>Si</v>
      </c>
      <c r="K97" s="134" t="str">
        <f>VLOOKUP(E97,VIP!$A$2:$O13545,6,0)</f>
        <v>NO</v>
      </c>
      <c r="L97" s="125" t="s">
        <v>2418</v>
      </c>
      <c r="M97" s="146" t="s">
        <v>2611</v>
      </c>
      <c r="N97" s="135" t="s">
        <v>2454</v>
      </c>
      <c r="O97" s="134" t="s">
        <v>2455</v>
      </c>
      <c r="P97" s="137"/>
      <c r="Q97" s="160">
        <v>44334.625243055554</v>
      </c>
    </row>
    <row r="98" spans="1:17" s="96" customFormat="1" ht="18" x14ac:dyDescent="0.25">
      <c r="A98" s="134" t="str">
        <f>VLOOKUP(E98,'LISTADO ATM'!$A$2:$C$898,3,0)</f>
        <v>NORTE</v>
      </c>
      <c r="B98" s="129" t="s">
        <v>2627</v>
      </c>
      <c r="C98" s="136">
        <v>44334.352187500001</v>
      </c>
      <c r="D98" s="136" t="s">
        <v>2473</v>
      </c>
      <c r="E98" s="124">
        <v>511</v>
      </c>
      <c r="F98" s="158" t="str">
        <f>VLOOKUP(E98,VIP!$A$2:$O13192,2,0)</f>
        <v>DRBR511</v>
      </c>
      <c r="G98" s="134" t="str">
        <f>VLOOKUP(E98,'LISTADO ATM'!$A$2:$B$897,2,0)</f>
        <v xml:space="preserve">ATM UNP Río San Juan (Nagua) </v>
      </c>
      <c r="H98" s="134" t="str">
        <f>VLOOKUP(E98,VIP!$A$2:$O18055,7,FALSE)</f>
        <v>Si</v>
      </c>
      <c r="I98" s="134" t="str">
        <f>VLOOKUP(E98,VIP!$A$2:$O10020,8,FALSE)</f>
        <v>Si</v>
      </c>
      <c r="J98" s="134" t="str">
        <f>VLOOKUP(E98,VIP!$A$2:$O9970,8,FALSE)</f>
        <v>Si</v>
      </c>
      <c r="K98" s="134" t="str">
        <f>VLOOKUP(E98,VIP!$A$2:$O13544,6,0)</f>
        <v>NO</v>
      </c>
      <c r="L98" s="125" t="s">
        <v>2443</v>
      </c>
      <c r="M98" s="146" t="s">
        <v>2611</v>
      </c>
      <c r="N98" s="135" t="s">
        <v>2454</v>
      </c>
      <c r="O98" s="134" t="s">
        <v>2638</v>
      </c>
      <c r="P98" s="137"/>
      <c r="Q98" s="160">
        <v>44334.616006944445</v>
      </c>
    </row>
    <row r="99" spans="1:17" s="96" customFormat="1" ht="18" x14ac:dyDescent="0.25">
      <c r="A99" s="134" t="str">
        <f>VLOOKUP(E99,'LISTADO ATM'!$A$2:$C$898,3,0)</f>
        <v>ESTE</v>
      </c>
      <c r="B99" s="129" t="s">
        <v>2626</v>
      </c>
      <c r="C99" s="136">
        <v>44334.357905092591</v>
      </c>
      <c r="D99" s="136" t="s">
        <v>2180</v>
      </c>
      <c r="E99" s="124">
        <v>121</v>
      </c>
      <c r="F99" s="158" t="str">
        <f>VLOOKUP(E99,VIP!$A$2:$O13191,2,0)</f>
        <v>DRBR121</v>
      </c>
      <c r="G99" s="134" t="str">
        <f>VLOOKUP(E99,'LISTADO ATM'!$A$2:$B$897,2,0)</f>
        <v xml:space="preserve">ATM Oficina Bayaguana </v>
      </c>
      <c r="H99" s="134" t="str">
        <f>VLOOKUP(E99,VIP!$A$2:$O18054,7,FALSE)</f>
        <v>Si</v>
      </c>
      <c r="I99" s="134" t="str">
        <f>VLOOKUP(E99,VIP!$A$2:$O10019,8,FALSE)</f>
        <v>Si</v>
      </c>
      <c r="J99" s="134" t="str">
        <f>VLOOKUP(E99,VIP!$A$2:$O9969,8,FALSE)</f>
        <v>Si</v>
      </c>
      <c r="K99" s="134" t="str">
        <f>VLOOKUP(E99,VIP!$A$2:$O13543,6,0)</f>
        <v>SI</v>
      </c>
      <c r="L99" s="125" t="s">
        <v>2637</v>
      </c>
      <c r="M99" s="146" t="s">
        <v>2611</v>
      </c>
      <c r="N99" s="135" t="s">
        <v>2454</v>
      </c>
      <c r="O99" s="134" t="s">
        <v>2456</v>
      </c>
      <c r="P99" s="137"/>
      <c r="Q99" s="160" t="s">
        <v>2656</v>
      </c>
    </row>
    <row r="100" spans="1:17" s="96" customFormat="1" ht="18" x14ac:dyDescent="0.25">
      <c r="A100" s="134" t="str">
        <f>VLOOKUP(E100,'LISTADO ATM'!$A$2:$C$898,3,0)</f>
        <v>NORTE</v>
      </c>
      <c r="B100" s="129" t="s">
        <v>2625</v>
      </c>
      <c r="C100" s="136">
        <v>44334.358738425923</v>
      </c>
      <c r="D100" s="136" t="s">
        <v>2181</v>
      </c>
      <c r="E100" s="124">
        <v>840</v>
      </c>
      <c r="F100" s="158" t="str">
        <f>VLOOKUP(E100,VIP!$A$2:$O13190,2,0)</f>
        <v>DRBR840</v>
      </c>
      <c r="G100" s="134" t="str">
        <f>VLOOKUP(E100,'LISTADO ATM'!$A$2:$B$897,2,0)</f>
        <v xml:space="preserve">ATM PUCMM (Santiago) </v>
      </c>
      <c r="H100" s="134" t="str">
        <f>VLOOKUP(E100,VIP!$A$2:$O18053,7,FALSE)</f>
        <v>Si</v>
      </c>
      <c r="I100" s="134" t="str">
        <f>VLOOKUP(E100,VIP!$A$2:$O10018,8,FALSE)</f>
        <v>Si</v>
      </c>
      <c r="J100" s="134" t="str">
        <f>VLOOKUP(E100,VIP!$A$2:$O9968,8,FALSE)</f>
        <v>Si</v>
      </c>
      <c r="K100" s="134" t="str">
        <f>VLOOKUP(E100,VIP!$A$2:$O13542,6,0)</f>
        <v>NO</v>
      </c>
      <c r="L100" s="125" t="s">
        <v>2637</v>
      </c>
      <c r="M100" s="146" t="s">
        <v>2611</v>
      </c>
      <c r="N100" s="135" t="s">
        <v>2454</v>
      </c>
      <c r="O100" s="134" t="s">
        <v>2572</v>
      </c>
      <c r="P100" s="137"/>
      <c r="Q100" s="160">
        <v>44334.596574074072</v>
      </c>
    </row>
    <row r="101" spans="1:17" s="96" customFormat="1" ht="18" x14ac:dyDescent="0.25">
      <c r="A101" s="134" t="str">
        <f>VLOOKUP(E101,'LISTADO ATM'!$A$2:$C$898,3,0)</f>
        <v>SUR</v>
      </c>
      <c r="B101" s="129" t="s">
        <v>2624</v>
      </c>
      <c r="C101" s="136">
        <v>44334.38621527778</v>
      </c>
      <c r="D101" s="136" t="s">
        <v>2180</v>
      </c>
      <c r="E101" s="124">
        <v>584</v>
      </c>
      <c r="F101" s="158" t="str">
        <f>VLOOKUP(E101,VIP!$A$2:$O13189,2,0)</f>
        <v>DRBR404</v>
      </c>
      <c r="G101" s="134" t="str">
        <f>VLOOKUP(E101,'LISTADO ATM'!$A$2:$B$897,2,0)</f>
        <v xml:space="preserve">ATM Oficina San Cristóbal I </v>
      </c>
      <c r="H101" s="134" t="str">
        <f>VLOOKUP(E101,VIP!$A$2:$O18052,7,FALSE)</f>
        <v>Si</v>
      </c>
      <c r="I101" s="134" t="str">
        <f>VLOOKUP(E101,VIP!$A$2:$O10017,8,FALSE)</f>
        <v>Si</v>
      </c>
      <c r="J101" s="134" t="str">
        <f>VLOOKUP(E101,VIP!$A$2:$O9967,8,FALSE)</f>
        <v>Si</v>
      </c>
      <c r="K101" s="134" t="str">
        <f>VLOOKUP(E101,VIP!$A$2:$O13541,6,0)</f>
        <v>SI</v>
      </c>
      <c r="L101" s="125" t="s">
        <v>2469</v>
      </c>
      <c r="M101" s="146" t="s">
        <v>2611</v>
      </c>
      <c r="N101" s="135" t="s">
        <v>2454</v>
      </c>
      <c r="O101" s="134" t="s">
        <v>2456</v>
      </c>
      <c r="P101" s="137"/>
      <c r="Q101" s="160">
        <v>44334.61451388889</v>
      </c>
    </row>
    <row r="102" spans="1:17" s="96" customFormat="1" ht="18" x14ac:dyDescent="0.25">
      <c r="A102" s="134" t="str">
        <f>VLOOKUP(E102,'LISTADO ATM'!$A$2:$C$898,3,0)</f>
        <v>ESTE</v>
      </c>
      <c r="B102" s="129" t="s">
        <v>2623</v>
      </c>
      <c r="C102" s="136">
        <v>44334.387939814813</v>
      </c>
      <c r="D102" s="136" t="s">
        <v>2180</v>
      </c>
      <c r="E102" s="124">
        <v>27</v>
      </c>
      <c r="F102" s="158" t="str">
        <f>VLOOKUP(E102,VIP!$A$2:$O13188,2,0)</f>
        <v>DRBR240</v>
      </c>
      <c r="G102" s="134" t="str">
        <f>VLOOKUP(E102,'LISTADO ATM'!$A$2:$B$897,2,0)</f>
        <v>ATM Oficina El Seibo II</v>
      </c>
      <c r="H102" s="134" t="str">
        <f>VLOOKUP(E102,VIP!$A$2:$O18051,7,FALSE)</f>
        <v>Si</v>
      </c>
      <c r="I102" s="134" t="str">
        <f>VLOOKUP(E102,VIP!$A$2:$O10016,8,FALSE)</f>
        <v>Si</v>
      </c>
      <c r="J102" s="134" t="str">
        <f>VLOOKUP(E102,VIP!$A$2:$O9966,8,FALSE)</f>
        <v>Si</v>
      </c>
      <c r="K102" s="134" t="str">
        <f>VLOOKUP(E102,VIP!$A$2:$O13540,6,0)</f>
        <v>NO</v>
      </c>
      <c r="L102" s="125" t="s">
        <v>2245</v>
      </c>
      <c r="M102" s="135" t="s">
        <v>2447</v>
      </c>
      <c r="N102" s="135" t="s">
        <v>2454</v>
      </c>
      <c r="O102" s="134" t="s">
        <v>2456</v>
      </c>
      <c r="P102" s="137"/>
      <c r="Q102" s="145" t="s">
        <v>2245</v>
      </c>
    </row>
    <row r="103" spans="1:17" s="96" customFormat="1" ht="18" x14ac:dyDescent="0.25">
      <c r="A103" s="134" t="str">
        <f>VLOOKUP(E103,'LISTADO ATM'!$A$2:$C$898,3,0)</f>
        <v>NORTE</v>
      </c>
      <c r="B103" s="129" t="s">
        <v>2622</v>
      </c>
      <c r="C103" s="136">
        <v>44334.394571759258</v>
      </c>
      <c r="D103" s="136" t="s">
        <v>2181</v>
      </c>
      <c r="E103" s="124">
        <v>729</v>
      </c>
      <c r="F103" s="158" t="str">
        <f>VLOOKUP(E103,VIP!$A$2:$O13187,2,0)</f>
        <v>DRBR055</v>
      </c>
      <c r="G103" s="134" t="str">
        <f>VLOOKUP(E103,'LISTADO ATM'!$A$2:$B$897,2,0)</f>
        <v xml:space="preserve">ATM Zona Franca (La Vega) </v>
      </c>
      <c r="H103" s="134" t="str">
        <f>VLOOKUP(E103,VIP!$A$2:$O18050,7,FALSE)</f>
        <v>Si</v>
      </c>
      <c r="I103" s="134" t="str">
        <f>VLOOKUP(E103,VIP!$A$2:$O10015,8,FALSE)</f>
        <v>Si</v>
      </c>
      <c r="J103" s="134" t="str">
        <f>VLOOKUP(E103,VIP!$A$2:$O9965,8,FALSE)</f>
        <v>Si</v>
      </c>
      <c r="K103" s="134" t="str">
        <f>VLOOKUP(E103,VIP!$A$2:$O13539,6,0)</f>
        <v>NO</v>
      </c>
      <c r="L103" s="125" t="s">
        <v>2219</v>
      </c>
      <c r="M103" s="146" t="s">
        <v>2611</v>
      </c>
      <c r="N103" s="135" t="s">
        <v>2454</v>
      </c>
      <c r="O103" s="134" t="s">
        <v>2572</v>
      </c>
      <c r="P103" s="137"/>
      <c r="Q103" s="160">
        <v>44334.599490740744</v>
      </c>
    </row>
    <row r="104" spans="1:17" s="96" customFormat="1" ht="18" x14ac:dyDescent="0.25">
      <c r="A104" s="134" t="str">
        <f>VLOOKUP(E104,'LISTADO ATM'!$A$2:$C$898,3,0)</f>
        <v>NORTE</v>
      </c>
      <c r="B104" s="129" t="s">
        <v>2621</v>
      </c>
      <c r="C104" s="136">
        <v>44334.395428240743</v>
      </c>
      <c r="D104" s="136" t="s">
        <v>2181</v>
      </c>
      <c r="E104" s="124">
        <v>257</v>
      </c>
      <c r="F104" s="158" t="str">
        <f>VLOOKUP(E104,VIP!$A$2:$O13186,2,0)</f>
        <v>DRBR257</v>
      </c>
      <c r="G104" s="134" t="str">
        <f>VLOOKUP(E104,'LISTADO ATM'!$A$2:$B$897,2,0)</f>
        <v xml:space="preserve">ATM S/M Pola (Santiago) </v>
      </c>
      <c r="H104" s="134" t="str">
        <f>VLOOKUP(E104,VIP!$A$2:$O18049,7,FALSE)</f>
        <v>Si</v>
      </c>
      <c r="I104" s="134" t="str">
        <f>VLOOKUP(E104,VIP!$A$2:$O10014,8,FALSE)</f>
        <v>Si</v>
      </c>
      <c r="J104" s="134" t="str">
        <f>VLOOKUP(E104,VIP!$A$2:$O9964,8,FALSE)</f>
        <v>Si</v>
      </c>
      <c r="K104" s="134" t="str">
        <f>VLOOKUP(E104,VIP!$A$2:$O13538,6,0)</f>
        <v>NO</v>
      </c>
      <c r="L104" s="125" t="s">
        <v>2219</v>
      </c>
      <c r="M104" s="146" t="s">
        <v>2611</v>
      </c>
      <c r="N104" s="135" t="s">
        <v>2454</v>
      </c>
      <c r="O104" s="134" t="s">
        <v>2572</v>
      </c>
      <c r="P104" s="137"/>
      <c r="Q104" s="160" t="s">
        <v>2656</v>
      </c>
    </row>
    <row r="105" spans="1:17" s="96" customFormat="1" ht="18" x14ac:dyDescent="0.25">
      <c r="A105" s="134" t="str">
        <f>VLOOKUP(E105,'LISTADO ATM'!$A$2:$C$898,3,0)</f>
        <v>DISTRITO NACIONAL</v>
      </c>
      <c r="B105" s="129" t="s">
        <v>2620</v>
      </c>
      <c r="C105" s="136">
        <v>44334.397152777776</v>
      </c>
      <c r="D105" s="136" t="s">
        <v>2180</v>
      </c>
      <c r="E105" s="124">
        <v>915</v>
      </c>
      <c r="F105" s="158" t="str">
        <f>VLOOKUP(E105,VIP!$A$2:$O13185,2,0)</f>
        <v>DRBR24F</v>
      </c>
      <c r="G105" s="134" t="str">
        <f>VLOOKUP(E105,'LISTADO ATM'!$A$2:$B$897,2,0)</f>
        <v xml:space="preserve">ATM Multicentro La Sirena Aut. Duarte </v>
      </c>
      <c r="H105" s="134" t="str">
        <f>VLOOKUP(E105,VIP!$A$2:$O18048,7,FALSE)</f>
        <v>Si</v>
      </c>
      <c r="I105" s="134" t="str">
        <f>VLOOKUP(E105,VIP!$A$2:$O10013,8,FALSE)</f>
        <v>Si</v>
      </c>
      <c r="J105" s="134" t="str">
        <f>VLOOKUP(E105,VIP!$A$2:$O9963,8,FALSE)</f>
        <v>Si</v>
      </c>
      <c r="K105" s="134" t="str">
        <f>VLOOKUP(E105,VIP!$A$2:$O13537,6,0)</f>
        <v>SI</v>
      </c>
      <c r="L105" s="125" t="s">
        <v>2219</v>
      </c>
      <c r="M105" s="135" t="s">
        <v>2447</v>
      </c>
      <c r="N105" s="135" t="s">
        <v>2454</v>
      </c>
      <c r="O105" s="134" t="s">
        <v>2456</v>
      </c>
      <c r="P105" s="137"/>
      <c r="Q105" s="145" t="s">
        <v>2219</v>
      </c>
    </row>
    <row r="106" spans="1:17" s="96" customFormat="1" ht="18" x14ac:dyDescent="0.25">
      <c r="A106" s="134" t="str">
        <f>VLOOKUP(E106,'LISTADO ATM'!$A$2:$C$898,3,0)</f>
        <v>SUR</v>
      </c>
      <c r="B106" s="129" t="s">
        <v>2619</v>
      </c>
      <c r="C106" s="136">
        <v>44334.406423611108</v>
      </c>
      <c r="D106" s="136" t="s">
        <v>2450</v>
      </c>
      <c r="E106" s="124">
        <v>84</v>
      </c>
      <c r="F106" s="158" t="str">
        <f>VLOOKUP(E106,VIP!$A$2:$O13184,2,0)</f>
        <v>DRBR084</v>
      </c>
      <c r="G106" s="134" t="str">
        <f>VLOOKUP(E106,'LISTADO ATM'!$A$2:$B$897,2,0)</f>
        <v xml:space="preserve">ATM Oficina Multicentro Sirena San Cristóbal </v>
      </c>
      <c r="H106" s="134" t="str">
        <f>VLOOKUP(E106,VIP!$A$2:$O18047,7,FALSE)</f>
        <v>Si</v>
      </c>
      <c r="I106" s="134" t="str">
        <f>VLOOKUP(E106,VIP!$A$2:$O10012,8,FALSE)</f>
        <v>Si</v>
      </c>
      <c r="J106" s="134" t="str">
        <f>VLOOKUP(E106,VIP!$A$2:$O9962,8,FALSE)</f>
        <v>Si</v>
      </c>
      <c r="K106" s="134" t="str">
        <f>VLOOKUP(E106,VIP!$A$2:$O13536,6,0)</f>
        <v>SI</v>
      </c>
      <c r="L106" s="125" t="s">
        <v>2418</v>
      </c>
      <c r="M106" s="146" t="s">
        <v>2611</v>
      </c>
      <c r="N106" s="135" t="s">
        <v>2454</v>
      </c>
      <c r="O106" s="134" t="s">
        <v>2455</v>
      </c>
      <c r="P106" s="137"/>
      <c r="Q106" s="160">
        <v>44334.625659722224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2618</v>
      </c>
      <c r="C107" s="136">
        <v>44334.411504629628</v>
      </c>
      <c r="D107" s="136" t="s">
        <v>2450</v>
      </c>
      <c r="E107" s="124">
        <v>507</v>
      </c>
      <c r="F107" s="158" t="str">
        <f>VLOOKUP(E107,VIP!$A$2:$O13183,2,0)</f>
        <v>DRBR507</v>
      </c>
      <c r="G107" s="134" t="str">
        <f>VLOOKUP(E107,'LISTADO ATM'!$A$2:$B$897,2,0)</f>
        <v>ATM Estación Sigma Boca Chica</v>
      </c>
      <c r="H107" s="134" t="str">
        <f>VLOOKUP(E107,VIP!$A$2:$O18046,7,FALSE)</f>
        <v>Si</v>
      </c>
      <c r="I107" s="134" t="str">
        <f>VLOOKUP(E107,VIP!$A$2:$O10011,8,FALSE)</f>
        <v>Si</v>
      </c>
      <c r="J107" s="134" t="str">
        <f>VLOOKUP(E107,VIP!$A$2:$O9961,8,FALSE)</f>
        <v>Si</v>
      </c>
      <c r="K107" s="134" t="str">
        <f>VLOOKUP(E107,VIP!$A$2:$O13535,6,0)</f>
        <v>NO</v>
      </c>
      <c r="L107" s="125" t="s">
        <v>2443</v>
      </c>
      <c r="M107" s="146" t="s">
        <v>2611</v>
      </c>
      <c r="N107" s="135" t="s">
        <v>2454</v>
      </c>
      <c r="O107" s="134" t="s">
        <v>2455</v>
      </c>
      <c r="P107" s="137"/>
      <c r="Q107" s="160">
        <v>44334.615960648145</v>
      </c>
    </row>
    <row r="108" spans="1:17" s="96" customFormat="1" ht="18" x14ac:dyDescent="0.25">
      <c r="A108" s="134" t="str">
        <f>VLOOKUP(E108,'LISTADO ATM'!$A$2:$C$898,3,0)</f>
        <v>SUR</v>
      </c>
      <c r="B108" s="129" t="s">
        <v>2617</v>
      </c>
      <c r="C108" s="136">
        <v>44334.413206018522</v>
      </c>
      <c r="D108" s="136" t="s">
        <v>2473</v>
      </c>
      <c r="E108" s="124">
        <v>89</v>
      </c>
      <c r="F108" s="158" t="str">
        <f>VLOOKUP(E108,VIP!$A$2:$O13182,2,0)</f>
        <v>DRBR089</v>
      </c>
      <c r="G108" s="134" t="str">
        <f>VLOOKUP(E108,'LISTADO ATM'!$A$2:$B$897,2,0)</f>
        <v xml:space="preserve">ATM UNP El Cercado (San Juan) </v>
      </c>
      <c r="H108" s="134" t="str">
        <f>VLOOKUP(E108,VIP!$A$2:$O18045,7,FALSE)</f>
        <v>Si</v>
      </c>
      <c r="I108" s="134" t="str">
        <f>VLOOKUP(E108,VIP!$A$2:$O10010,8,FALSE)</f>
        <v>Si</v>
      </c>
      <c r="J108" s="134" t="str">
        <f>VLOOKUP(E108,VIP!$A$2:$O9960,8,FALSE)</f>
        <v>Si</v>
      </c>
      <c r="K108" s="134" t="str">
        <f>VLOOKUP(E108,VIP!$A$2:$O13534,6,0)</f>
        <v>NO</v>
      </c>
      <c r="L108" s="125" t="s">
        <v>2418</v>
      </c>
      <c r="M108" s="146" t="s">
        <v>2611</v>
      </c>
      <c r="N108" s="135" t="s">
        <v>2454</v>
      </c>
      <c r="O108" s="134" t="s">
        <v>2638</v>
      </c>
      <c r="P108" s="137"/>
      <c r="Q108" s="160">
        <v>44334.626238425924</v>
      </c>
    </row>
    <row r="109" spans="1:17" s="96" customFormat="1" ht="18" x14ac:dyDescent="0.25">
      <c r="A109" s="134" t="str">
        <f>VLOOKUP(E109,'LISTADO ATM'!$A$2:$C$898,3,0)</f>
        <v>NORTE</v>
      </c>
      <c r="B109" s="129" t="s">
        <v>2616</v>
      </c>
      <c r="C109" s="136">
        <v>44334.414733796293</v>
      </c>
      <c r="D109" s="136" t="s">
        <v>2473</v>
      </c>
      <c r="E109" s="124">
        <v>990</v>
      </c>
      <c r="F109" s="158" t="str">
        <f>VLOOKUP(E109,VIP!$A$2:$O13181,2,0)</f>
        <v>DRBR742</v>
      </c>
      <c r="G109" s="134" t="str">
        <f>VLOOKUP(E109,'LISTADO ATM'!$A$2:$B$897,2,0)</f>
        <v xml:space="preserve">ATM Autoservicio Bonao II </v>
      </c>
      <c r="H109" s="134" t="str">
        <f>VLOOKUP(E109,VIP!$A$2:$O18044,7,FALSE)</f>
        <v>Si</v>
      </c>
      <c r="I109" s="134" t="str">
        <f>VLOOKUP(E109,VIP!$A$2:$O10009,8,FALSE)</f>
        <v>Si</v>
      </c>
      <c r="J109" s="134" t="str">
        <f>VLOOKUP(E109,VIP!$A$2:$O9959,8,FALSE)</f>
        <v>Si</v>
      </c>
      <c r="K109" s="134" t="str">
        <f>VLOOKUP(E109,VIP!$A$2:$O13533,6,0)</f>
        <v>NO</v>
      </c>
      <c r="L109" s="125" t="s">
        <v>2418</v>
      </c>
      <c r="M109" s="146" t="s">
        <v>2611</v>
      </c>
      <c r="N109" s="135" t="s">
        <v>2454</v>
      </c>
      <c r="O109" s="134" t="s">
        <v>2638</v>
      </c>
      <c r="P109" s="137"/>
      <c r="Q109" s="160">
        <v>44334.625289351854</v>
      </c>
    </row>
    <row r="110" spans="1:17" s="96" customFormat="1" ht="18" x14ac:dyDescent="0.25">
      <c r="A110" s="134" t="str">
        <f>VLOOKUP(E110,'LISTADO ATM'!$A$2:$C$898,3,0)</f>
        <v>NORTE</v>
      </c>
      <c r="B110" s="129" t="s">
        <v>2615</v>
      </c>
      <c r="C110" s="136">
        <v>44334.420324074075</v>
      </c>
      <c r="D110" s="136" t="s">
        <v>2181</v>
      </c>
      <c r="E110" s="124">
        <v>936</v>
      </c>
      <c r="F110" s="158" t="str">
        <f>VLOOKUP(E110,VIP!$A$2:$O13180,2,0)</f>
        <v>DRBR936</v>
      </c>
      <c r="G110" s="134" t="str">
        <f>VLOOKUP(E110,'LISTADO ATM'!$A$2:$B$897,2,0)</f>
        <v xml:space="preserve">ATM Autobanco Oficina La Vega I </v>
      </c>
      <c r="H110" s="134" t="str">
        <f>VLOOKUP(E110,VIP!$A$2:$O18043,7,FALSE)</f>
        <v>Si</v>
      </c>
      <c r="I110" s="134" t="str">
        <f>VLOOKUP(E110,VIP!$A$2:$O10008,8,FALSE)</f>
        <v>Si</v>
      </c>
      <c r="J110" s="134" t="str">
        <f>VLOOKUP(E110,VIP!$A$2:$O9958,8,FALSE)</f>
        <v>Si</v>
      </c>
      <c r="K110" s="134" t="str">
        <f>VLOOKUP(E110,VIP!$A$2:$O13532,6,0)</f>
        <v>NO</v>
      </c>
      <c r="L110" s="125" t="s">
        <v>2219</v>
      </c>
      <c r="M110" s="135" t="s">
        <v>2447</v>
      </c>
      <c r="N110" s="135" t="s">
        <v>2454</v>
      </c>
      <c r="O110" s="134" t="s">
        <v>2572</v>
      </c>
      <c r="P110" s="137"/>
      <c r="Q110" s="145" t="s">
        <v>2219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2614</v>
      </c>
      <c r="C111" s="136">
        <v>44334.431932870371</v>
      </c>
      <c r="D111" s="136" t="s">
        <v>2181</v>
      </c>
      <c r="E111" s="124">
        <v>432</v>
      </c>
      <c r="F111" s="158" t="str">
        <f>VLOOKUP(E111,VIP!$A$2:$O13179,2,0)</f>
        <v>DRBR432</v>
      </c>
      <c r="G111" s="134" t="str">
        <f>VLOOKUP(E111,'LISTADO ATM'!$A$2:$B$897,2,0)</f>
        <v xml:space="preserve">ATM Oficina Puerto Plata II </v>
      </c>
      <c r="H111" s="134" t="str">
        <f>VLOOKUP(E111,VIP!$A$2:$O18042,7,FALSE)</f>
        <v>Si</v>
      </c>
      <c r="I111" s="134" t="str">
        <f>VLOOKUP(E111,VIP!$A$2:$O10007,8,FALSE)</f>
        <v>Si</v>
      </c>
      <c r="J111" s="134" t="str">
        <f>VLOOKUP(E111,VIP!$A$2:$O9957,8,FALSE)</f>
        <v>Si</v>
      </c>
      <c r="K111" s="134" t="str">
        <f>VLOOKUP(E111,VIP!$A$2:$O13531,6,0)</f>
        <v>SI</v>
      </c>
      <c r="L111" s="125" t="s">
        <v>2219</v>
      </c>
      <c r="M111" s="146" t="s">
        <v>2611</v>
      </c>
      <c r="N111" s="135" t="s">
        <v>2454</v>
      </c>
      <c r="O111" s="134" t="s">
        <v>2572</v>
      </c>
      <c r="P111" s="137"/>
      <c r="Q111" s="160">
        <v>44334.600740740738</v>
      </c>
    </row>
    <row r="112" spans="1:17" s="96" customFormat="1" ht="18" x14ac:dyDescent="0.25">
      <c r="A112" s="134" t="str">
        <f>VLOOKUP(E112,'LISTADO ATM'!$A$2:$C$898,3,0)</f>
        <v>NORTE</v>
      </c>
      <c r="B112" s="129" t="s">
        <v>2613</v>
      </c>
      <c r="C112" s="136">
        <v>44334.432627314818</v>
      </c>
      <c r="D112" s="136" t="s">
        <v>2181</v>
      </c>
      <c r="E112" s="124">
        <v>937</v>
      </c>
      <c r="F112" s="158" t="str">
        <f>VLOOKUP(E112,VIP!$A$2:$O13178,2,0)</f>
        <v>DRBR937</v>
      </c>
      <c r="G112" s="134" t="str">
        <f>VLOOKUP(E112,'LISTADO ATM'!$A$2:$B$897,2,0)</f>
        <v xml:space="preserve">ATM Autobanco Oficina La Vega II </v>
      </c>
      <c r="H112" s="134" t="str">
        <f>VLOOKUP(E112,VIP!$A$2:$O18041,7,FALSE)</f>
        <v>Si</v>
      </c>
      <c r="I112" s="134" t="str">
        <f>VLOOKUP(E112,VIP!$A$2:$O10006,8,FALSE)</f>
        <v>Si</v>
      </c>
      <c r="J112" s="134" t="str">
        <f>VLOOKUP(E112,VIP!$A$2:$O9956,8,FALSE)</f>
        <v>Si</v>
      </c>
      <c r="K112" s="134" t="str">
        <f>VLOOKUP(E112,VIP!$A$2:$O13530,6,0)</f>
        <v>NO</v>
      </c>
      <c r="L112" s="125" t="s">
        <v>2219</v>
      </c>
      <c r="M112" s="146" t="s">
        <v>2611</v>
      </c>
      <c r="N112" s="135" t="s">
        <v>2454</v>
      </c>
      <c r="O112" s="134" t="s">
        <v>2572</v>
      </c>
      <c r="P112" s="137"/>
      <c r="Q112" s="160">
        <v>44334.596331018518</v>
      </c>
    </row>
    <row r="113" spans="1:17" s="96" customFormat="1" ht="18" x14ac:dyDescent="0.25">
      <c r="A113" s="134" t="str">
        <f>VLOOKUP(E113,'LISTADO ATM'!$A$2:$C$898,3,0)</f>
        <v>ESTE</v>
      </c>
      <c r="B113" s="129" t="s">
        <v>2612</v>
      </c>
      <c r="C113" s="136">
        <v>44334.440370370372</v>
      </c>
      <c r="D113" s="136" t="s">
        <v>2180</v>
      </c>
      <c r="E113" s="124">
        <v>213</v>
      </c>
      <c r="F113" s="158" t="str">
        <f>VLOOKUP(E113,VIP!$A$2:$O13176,2,0)</f>
        <v>DRBR213</v>
      </c>
      <c r="G113" s="134" t="str">
        <f>VLOOKUP(E113,'LISTADO ATM'!$A$2:$B$897,2,0)</f>
        <v xml:space="preserve">ATM Almacenes Iberia (La Romana) </v>
      </c>
      <c r="H113" s="134" t="str">
        <f>VLOOKUP(E113,VIP!$A$2:$O18039,7,FALSE)</f>
        <v>Si</v>
      </c>
      <c r="I113" s="134" t="str">
        <f>VLOOKUP(E113,VIP!$A$2:$O10004,8,FALSE)</f>
        <v>Si</v>
      </c>
      <c r="J113" s="134" t="str">
        <f>VLOOKUP(E113,VIP!$A$2:$O9954,8,FALSE)</f>
        <v>Si</v>
      </c>
      <c r="K113" s="134" t="str">
        <f>VLOOKUP(E113,VIP!$A$2:$O13528,6,0)</f>
        <v>NO</v>
      </c>
      <c r="L113" s="125" t="s">
        <v>2245</v>
      </c>
      <c r="M113" s="146" t="s">
        <v>2611</v>
      </c>
      <c r="N113" s="135" t="s">
        <v>2454</v>
      </c>
      <c r="O113" s="134" t="s">
        <v>2456</v>
      </c>
      <c r="P113" s="137"/>
      <c r="Q113" s="160">
        <v>44334.59983796296</v>
      </c>
    </row>
    <row r="114" spans="1:17" s="96" customFormat="1" ht="18" x14ac:dyDescent="0.25">
      <c r="A114" s="134" t="str">
        <f>VLOOKUP(E114,'LISTADO ATM'!$A$2:$C$898,3,0)</f>
        <v>DISTRITO NACIONAL</v>
      </c>
      <c r="B114" s="129" t="s">
        <v>2653</v>
      </c>
      <c r="C114" s="136">
        <v>44334.453692129631</v>
      </c>
      <c r="D114" s="136" t="s">
        <v>2180</v>
      </c>
      <c r="E114" s="124">
        <v>583</v>
      </c>
      <c r="F114" s="158" t="str">
        <f>VLOOKUP(E114,VIP!$A$2:$O13189,2,0)</f>
        <v>DRBR431</v>
      </c>
      <c r="G114" s="134" t="str">
        <f>VLOOKUP(E114,'LISTADO ATM'!$A$2:$B$897,2,0)</f>
        <v xml:space="preserve">ATM Ministerio Fuerzas Armadas I </v>
      </c>
      <c r="H114" s="134" t="str">
        <f>VLOOKUP(E114,VIP!$A$2:$O18052,7,FALSE)</f>
        <v>Si</v>
      </c>
      <c r="I114" s="134" t="str">
        <f>VLOOKUP(E114,VIP!$A$2:$O10017,8,FALSE)</f>
        <v>Si</v>
      </c>
      <c r="J114" s="134" t="str">
        <f>VLOOKUP(E114,VIP!$A$2:$O9967,8,FALSE)</f>
        <v>Si</v>
      </c>
      <c r="K114" s="134" t="str">
        <f>VLOOKUP(E114,VIP!$A$2:$O13541,6,0)</f>
        <v>NO</v>
      </c>
      <c r="L114" s="125" t="s">
        <v>2654</v>
      </c>
      <c r="M114" s="135" t="s">
        <v>2447</v>
      </c>
      <c r="N114" s="135" t="s">
        <v>2454</v>
      </c>
      <c r="O114" s="134" t="s">
        <v>2456</v>
      </c>
      <c r="P114" s="137"/>
      <c r="Q114" s="145" t="s">
        <v>2654</v>
      </c>
    </row>
    <row r="115" spans="1:17" s="96" customFormat="1" ht="18" x14ac:dyDescent="0.25">
      <c r="A115" s="134" t="str">
        <f>VLOOKUP(E115,'LISTADO ATM'!$A$2:$C$898,3,0)</f>
        <v>SUR</v>
      </c>
      <c r="B115" s="129" t="s">
        <v>2652</v>
      </c>
      <c r="C115" s="136">
        <v>44334.45548611111</v>
      </c>
      <c r="D115" s="136" t="s">
        <v>2180</v>
      </c>
      <c r="E115" s="124">
        <v>131</v>
      </c>
      <c r="F115" s="158" t="str">
        <f>VLOOKUP(E115,VIP!$A$2:$O13188,2,0)</f>
        <v>DRBR131</v>
      </c>
      <c r="G115" s="134" t="str">
        <f>VLOOKUP(E115,'LISTADO ATM'!$A$2:$B$897,2,0)</f>
        <v xml:space="preserve">ATM Oficina Baní I </v>
      </c>
      <c r="H115" s="134" t="str">
        <f>VLOOKUP(E115,VIP!$A$2:$O18051,7,FALSE)</f>
        <v>Si</v>
      </c>
      <c r="I115" s="134" t="str">
        <f>VLOOKUP(E115,VIP!$A$2:$O10016,8,FALSE)</f>
        <v>Si</v>
      </c>
      <c r="J115" s="134" t="str">
        <f>VLOOKUP(E115,VIP!$A$2:$O9966,8,FALSE)</f>
        <v>Si</v>
      </c>
      <c r="K115" s="134" t="str">
        <f>VLOOKUP(E115,VIP!$A$2:$O13540,6,0)</f>
        <v>NO</v>
      </c>
      <c r="L115" s="125" t="s">
        <v>2245</v>
      </c>
      <c r="M115" s="146" t="s">
        <v>2611</v>
      </c>
      <c r="N115" s="135" t="s">
        <v>2454</v>
      </c>
      <c r="O115" s="134" t="s">
        <v>2456</v>
      </c>
      <c r="P115" s="137"/>
      <c r="Q115" s="160" t="s">
        <v>2656</v>
      </c>
    </row>
    <row r="116" spans="1:17" s="96" customFormat="1" ht="18" x14ac:dyDescent="0.25">
      <c r="A116" s="134" t="str">
        <f>VLOOKUP(E116,'LISTADO ATM'!$A$2:$C$898,3,0)</f>
        <v>DISTRITO NACIONAL</v>
      </c>
      <c r="B116" s="129" t="s">
        <v>2651</v>
      </c>
      <c r="C116" s="136">
        <v>44334.465046296296</v>
      </c>
      <c r="D116" s="136" t="s">
        <v>2450</v>
      </c>
      <c r="E116" s="124">
        <v>139</v>
      </c>
      <c r="F116" s="158" t="str">
        <f>VLOOKUP(E116,VIP!$A$2:$O13187,2,0)</f>
        <v>DRBR139</v>
      </c>
      <c r="G116" s="134" t="str">
        <f>VLOOKUP(E116,'LISTADO ATM'!$A$2:$B$897,2,0)</f>
        <v xml:space="preserve">ATM Oficina Plaza Lama Zona Oriental I </v>
      </c>
      <c r="H116" s="134" t="str">
        <f>VLOOKUP(E116,VIP!$A$2:$O18050,7,FALSE)</f>
        <v>Si</v>
      </c>
      <c r="I116" s="134" t="str">
        <f>VLOOKUP(E116,VIP!$A$2:$O10015,8,FALSE)</f>
        <v>Si</v>
      </c>
      <c r="J116" s="134" t="str">
        <f>VLOOKUP(E116,VIP!$A$2:$O9965,8,FALSE)</f>
        <v>Si</v>
      </c>
      <c r="K116" s="134" t="str">
        <f>VLOOKUP(E116,VIP!$A$2:$O13539,6,0)</f>
        <v>NO</v>
      </c>
      <c r="L116" s="125" t="s">
        <v>2636</v>
      </c>
      <c r="M116" s="146" t="s">
        <v>2611</v>
      </c>
      <c r="N116" s="135" t="s">
        <v>2454</v>
      </c>
      <c r="O116" s="134" t="s">
        <v>2455</v>
      </c>
      <c r="P116" s="137"/>
      <c r="Q116" s="160" t="s">
        <v>2656</v>
      </c>
    </row>
    <row r="117" spans="1:17" s="96" customFormat="1" ht="18" x14ac:dyDescent="0.25">
      <c r="A117" s="134" t="str">
        <f>VLOOKUP(E117,'LISTADO ATM'!$A$2:$C$898,3,0)</f>
        <v>ESTE</v>
      </c>
      <c r="B117" s="129" t="s">
        <v>2650</v>
      </c>
      <c r="C117" s="136">
        <v>44334.47</v>
      </c>
      <c r="D117" s="136" t="s">
        <v>2450</v>
      </c>
      <c r="E117" s="124">
        <v>429</v>
      </c>
      <c r="F117" s="158" t="str">
        <f>VLOOKUP(E117,VIP!$A$2:$O13186,2,0)</f>
        <v>DRBR429</v>
      </c>
      <c r="G117" s="134" t="str">
        <f>VLOOKUP(E117,'LISTADO ATM'!$A$2:$B$897,2,0)</f>
        <v xml:space="preserve">ATM Oficina Jumbo La Romana </v>
      </c>
      <c r="H117" s="134" t="str">
        <f>VLOOKUP(E117,VIP!$A$2:$O18049,7,FALSE)</f>
        <v>Si</v>
      </c>
      <c r="I117" s="134" t="str">
        <f>VLOOKUP(E117,VIP!$A$2:$O10014,8,FALSE)</f>
        <v>Si</v>
      </c>
      <c r="J117" s="134" t="str">
        <f>VLOOKUP(E117,VIP!$A$2:$O9964,8,FALSE)</f>
        <v>Si</v>
      </c>
      <c r="K117" s="134" t="str">
        <f>VLOOKUP(E117,VIP!$A$2:$O13538,6,0)</f>
        <v>NO</v>
      </c>
      <c r="L117" s="125" t="s">
        <v>2418</v>
      </c>
      <c r="M117" s="135" t="s">
        <v>2447</v>
      </c>
      <c r="N117" s="135" t="s">
        <v>2454</v>
      </c>
      <c r="O117" s="134" t="s">
        <v>2455</v>
      </c>
      <c r="P117" s="137"/>
      <c r="Q117" s="145" t="s">
        <v>2418</v>
      </c>
    </row>
    <row r="118" spans="1:17" s="96" customFormat="1" ht="18" x14ac:dyDescent="0.25">
      <c r="A118" s="134" t="str">
        <f>VLOOKUP(E118,'LISTADO ATM'!$A$2:$C$898,3,0)</f>
        <v>SUR</v>
      </c>
      <c r="B118" s="129" t="s">
        <v>2649</v>
      </c>
      <c r="C118" s="136">
        <v>44334.492523148147</v>
      </c>
      <c r="D118" s="136" t="s">
        <v>2450</v>
      </c>
      <c r="E118" s="124">
        <v>750</v>
      </c>
      <c r="F118" s="158" t="str">
        <f>VLOOKUP(E118,VIP!$A$2:$O13185,2,0)</f>
        <v>DRBR265</v>
      </c>
      <c r="G118" s="134" t="str">
        <f>VLOOKUP(E118,'LISTADO ATM'!$A$2:$B$897,2,0)</f>
        <v xml:space="preserve">ATM UNP Duvergé </v>
      </c>
      <c r="H118" s="134" t="str">
        <f>VLOOKUP(E118,VIP!$A$2:$O18048,7,FALSE)</f>
        <v>Si</v>
      </c>
      <c r="I118" s="134" t="str">
        <f>VLOOKUP(E118,VIP!$A$2:$O10013,8,FALSE)</f>
        <v>Si</v>
      </c>
      <c r="J118" s="134" t="str">
        <f>VLOOKUP(E118,VIP!$A$2:$O9963,8,FALSE)</f>
        <v>Si</v>
      </c>
      <c r="K118" s="134" t="str">
        <f>VLOOKUP(E118,VIP!$A$2:$O13537,6,0)</f>
        <v>SI</v>
      </c>
      <c r="L118" s="125" t="s">
        <v>2418</v>
      </c>
      <c r="M118" s="135" t="s">
        <v>2447</v>
      </c>
      <c r="N118" s="135" t="s">
        <v>2454</v>
      </c>
      <c r="O118" s="134" t="s">
        <v>2455</v>
      </c>
      <c r="P118" s="137"/>
      <c r="Q118" s="145" t="s">
        <v>2418</v>
      </c>
    </row>
    <row r="119" spans="1:17" s="96" customFormat="1" ht="18" x14ac:dyDescent="0.25">
      <c r="A119" s="134" t="str">
        <f>VLOOKUP(E119,'LISTADO ATM'!$A$2:$C$898,3,0)</f>
        <v>DISTRITO NACIONAL</v>
      </c>
      <c r="B119" s="129" t="s">
        <v>2648</v>
      </c>
      <c r="C119" s="136">
        <v>44334.494131944448</v>
      </c>
      <c r="D119" s="136" t="s">
        <v>2473</v>
      </c>
      <c r="E119" s="124">
        <v>234</v>
      </c>
      <c r="F119" s="158" t="str">
        <f>VLOOKUP(E119,VIP!$A$2:$O13184,2,0)</f>
        <v>DRBR234</v>
      </c>
      <c r="G119" s="134" t="str">
        <f>VLOOKUP(E119,'LISTADO ATM'!$A$2:$B$897,2,0)</f>
        <v xml:space="preserve">ATM Oficina Boca Chica I </v>
      </c>
      <c r="H119" s="134" t="str">
        <f>VLOOKUP(E119,VIP!$A$2:$O18047,7,FALSE)</f>
        <v>Si</v>
      </c>
      <c r="I119" s="134" t="str">
        <f>VLOOKUP(E119,VIP!$A$2:$O10012,8,FALSE)</f>
        <v>Si</v>
      </c>
      <c r="J119" s="134" t="str">
        <f>VLOOKUP(E119,VIP!$A$2:$O9962,8,FALSE)</f>
        <v>Si</v>
      </c>
      <c r="K119" s="134" t="str">
        <f>VLOOKUP(E119,VIP!$A$2:$O13536,6,0)</f>
        <v>NO</v>
      </c>
      <c r="L119" s="125" t="s">
        <v>2418</v>
      </c>
      <c r="M119" s="135" t="s">
        <v>2447</v>
      </c>
      <c r="N119" s="135" t="s">
        <v>2454</v>
      </c>
      <c r="O119" s="134" t="s">
        <v>2638</v>
      </c>
      <c r="P119" s="137"/>
      <c r="Q119" s="145" t="s">
        <v>2418</v>
      </c>
    </row>
    <row r="120" spans="1:17" s="96" customFormat="1" ht="18" x14ac:dyDescent="0.25">
      <c r="A120" s="134" t="str">
        <f>VLOOKUP(E120,'LISTADO ATM'!$A$2:$C$898,3,0)</f>
        <v>ESTE</v>
      </c>
      <c r="B120" s="129" t="s">
        <v>2647</v>
      </c>
      <c r="C120" s="136">
        <v>44334.5312037037</v>
      </c>
      <c r="D120" s="136" t="s">
        <v>2180</v>
      </c>
      <c r="E120" s="124">
        <v>824</v>
      </c>
      <c r="F120" s="158" t="str">
        <f>VLOOKUP(E120,VIP!$A$2:$O13183,2,0)</f>
        <v>DRBR824</v>
      </c>
      <c r="G120" s="134" t="str">
        <f>VLOOKUP(E120,'LISTADO ATM'!$A$2:$B$897,2,0)</f>
        <v xml:space="preserve">ATM Multiplaza (Higuey) </v>
      </c>
      <c r="H120" s="134" t="str">
        <f>VLOOKUP(E120,VIP!$A$2:$O18046,7,FALSE)</f>
        <v>Si</v>
      </c>
      <c r="I120" s="134" t="str">
        <f>VLOOKUP(E120,VIP!$A$2:$O10011,8,FALSE)</f>
        <v>Si</v>
      </c>
      <c r="J120" s="134" t="str">
        <f>VLOOKUP(E120,VIP!$A$2:$O9961,8,FALSE)</f>
        <v>Si</v>
      </c>
      <c r="K120" s="134" t="str">
        <f>VLOOKUP(E120,VIP!$A$2:$O13535,6,0)</f>
        <v>NO</v>
      </c>
      <c r="L120" s="125" t="s">
        <v>2637</v>
      </c>
      <c r="M120" s="146" t="s">
        <v>2611</v>
      </c>
      <c r="N120" s="135" t="s">
        <v>2454</v>
      </c>
      <c r="O120" s="134" t="s">
        <v>2456</v>
      </c>
      <c r="P120" s="137"/>
      <c r="Q120" s="160" t="s">
        <v>2656</v>
      </c>
    </row>
    <row r="121" spans="1:17" s="96" customFormat="1" ht="18" x14ac:dyDescent="0.25">
      <c r="A121" s="134" t="str">
        <f>VLOOKUP(E121,'LISTADO ATM'!$A$2:$C$898,3,0)</f>
        <v>DISTRITO NACIONAL</v>
      </c>
      <c r="B121" s="129" t="s">
        <v>2646</v>
      </c>
      <c r="C121" s="136">
        <v>44334.535381944443</v>
      </c>
      <c r="D121" s="136" t="s">
        <v>2473</v>
      </c>
      <c r="E121" s="124">
        <v>721</v>
      </c>
      <c r="F121" s="158" t="str">
        <f>VLOOKUP(E121,VIP!$A$2:$O13182,2,0)</f>
        <v>DRBR23A</v>
      </c>
      <c r="G121" s="134" t="str">
        <f>VLOOKUP(E121,'LISTADO ATM'!$A$2:$B$897,2,0)</f>
        <v xml:space="preserve">ATM Oficina Charles de Gaulle II </v>
      </c>
      <c r="H121" s="134" t="str">
        <f>VLOOKUP(E121,VIP!$A$2:$O18045,7,FALSE)</f>
        <v>Si</v>
      </c>
      <c r="I121" s="134" t="str">
        <f>VLOOKUP(E121,VIP!$A$2:$O10010,8,FALSE)</f>
        <v>Si</v>
      </c>
      <c r="J121" s="134" t="str">
        <f>VLOOKUP(E121,VIP!$A$2:$O9960,8,FALSE)</f>
        <v>Si</v>
      </c>
      <c r="K121" s="134" t="str">
        <f>VLOOKUP(E121,VIP!$A$2:$O13534,6,0)</f>
        <v>NO</v>
      </c>
      <c r="L121" s="125" t="s">
        <v>2443</v>
      </c>
      <c r="M121" s="146" t="s">
        <v>2611</v>
      </c>
      <c r="N121" s="135" t="s">
        <v>2454</v>
      </c>
      <c r="O121" s="134" t="s">
        <v>2638</v>
      </c>
      <c r="P121" s="137"/>
      <c r="Q121" s="160" t="s">
        <v>2656</v>
      </c>
    </row>
    <row r="122" spans="1:17" s="96" customFormat="1" ht="18" x14ac:dyDescent="0.25">
      <c r="A122" s="134" t="str">
        <f>VLOOKUP(E122,'LISTADO ATM'!$A$2:$C$898,3,0)</f>
        <v>ESTE</v>
      </c>
      <c r="B122" s="129" t="s">
        <v>2645</v>
      </c>
      <c r="C122" s="136">
        <v>44334.543171296296</v>
      </c>
      <c r="D122" s="136" t="s">
        <v>2450</v>
      </c>
      <c r="E122" s="124">
        <v>608</v>
      </c>
      <c r="F122" s="158" t="str">
        <f>VLOOKUP(E122,VIP!$A$2:$O13181,2,0)</f>
        <v>DRBR305</v>
      </c>
      <c r="G122" s="134" t="str">
        <f>VLOOKUP(E122,'LISTADO ATM'!$A$2:$B$897,2,0)</f>
        <v xml:space="preserve">ATM Oficina Jumbo (San Pedro) </v>
      </c>
      <c r="H122" s="134" t="str">
        <f>VLOOKUP(E122,VIP!$A$2:$O18044,7,FALSE)</f>
        <v>Si</v>
      </c>
      <c r="I122" s="134" t="str">
        <f>VLOOKUP(E122,VIP!$A$2:$O10009,8,FALSE)</f>
        <v>Si</v>
      </c>
      <c r="J122" s="134" t="str">
        <f>VLOOKUP(E122,VIP!$A$2:$O9959,8,FALSE)</f>
        <v>Si</v>
      </c>
      <c r="K122" s="134" t="str">
        <f>VLOOKUP(E122,VIP!$A$2:$O13533,6,0)</f>
        <v>SI</v>
      </c>
      <c r="L122" s="125" t="s">
        <v>2418</v>
      </c>
      <c r="M122" s="135" t="s">
        <v>2447</v>
      </c>
      <c r="N122" s="135" t="s">
        <v>2454</v>
      </c>
      <c r="O122" s="134" t="s">
        <v>2455</v>
      </c>
      <c r="P122" s="137"/>
      <c r="Q122" s="145" t="s">
        <v>2418</v>
      </c>
    </row>
    <row r="123" spans="1:17" s="96" customFormat="1" ht="18" x14ac:dyDescent="0.25">
      <c r="A123" s="134" t="str">
        <f>VLOOKUP(E123,'LISTADO ATM'!$A$2:$C$898,3,0)</f>
        <v>DISTRITO NACIONAL</v>
      </c>
      <c r="B123" s="129" t="s">
        <v>2644</v>
      </c>
      <c r="C123" s="136">
        <v>44334.545706018522</v>
      </c>
      <c r="D123" s="136" t="s">
        <v>2450</v>
      </c>
      <c r="E123" s="124">
        <v>300</v>
      </c>
      <c r="F123" s="158" t="str">
        <f>VLOOKUP(E123,VIP!$A$2:$O13180,2,0)</f>
        <v>DRBR300</v>
      </c>
      <c r="G123" s="134" t="str">
        <f>VLOOKUP(E123,'LISTADO ATM'!$A$2:$B$897,2,0)</f>
        <v xml:space="preserve">ATM S/M Aprezio Los Guaricanos </v>
      </c>
      <c r="H123" s="134" t="str">
        <f>VLOOKUP(E123,VIP!$A$2:$O18043,7,FALSE)</f>
        <v>Si</v>
      </c>
      <c r="I123" s="134" t="str">
        <f>VLOOKUP(E123,VIP!$A$2:$O10008,8,FALSE)</f>
        <v>Si</v>
      </c>
      <c r="J123" s="134" t="str">
        <f>VLOOKUP(E123,VIP!$A$2:$O9958,8,FALSE)</f>
        <v>Si</v>
      </c>
      <c r="K123" s="134" t="str">
        <f>VLOOKUP(E123,VIP!$A$2:$O13532,6,0)</f>
        <v>NO</v>
      </c>
      <c r="L123" s="125" t="s">
        <v>2443</v>
      </c>
      <c r="M123" s="146" t="s">
        <v>2611</v>
      </c>
      <c r="N123" s="135" t="s">
        <v>2454</v>
      </c>
      <c r="O123" s="134" t="s">
        <v>2455</v>
      </c>
      <c r="P123" s="137"/>
      <c r="Q123" s="160" t="s">
        <v>2656</v>
      </c>
    </row>
    <row r="124" spans="1:17" s="96" customFormat="1" ht="18" x14ac:dyDescent="0.25">
      <c r="A124" s="134" t="str">
        <f>VLOOKUP(E124,'LISTADO ATM'!$A$2:$C$898,3,0)</f>
        <v>NORTE</v>
      </c>
      <c r="B124" s="129" t="s">
        <v>2643</v>
      </c>
      <c r="C124" s="136">
        <v>44334.549305555556</v>
      </c>
      <c r="D124" s="136" t="s">
        <v>2573</v>
      </c>
      <c r="E124" s="124">
        <v>129</v>
      </c>
      <c r="F124" s="158" t="str">
        <f>VLOOKUP(E124,VIP!$A$2:$O13179,2,0)</f>
        <v>DRBR129</v>
      </c>
      <c r="G124" s="134" t="str">
        <f>VLOOKUP(E124,'LISTADO ATM'!$A$2:$B$897,2,0)</f>
        <v xml:space="preserve">ATM Multicentro La Sirena (Santiago) </v>
      </c>
      <c r="H124" s="134" t="str">
        <f>VLOOKUP(E124,VIP!$A$2:$O18042,7,FALSE)</f>
        <v>Si</v>
      </c>
      <c r="I124" s="134" t="str">
        <f>VLOOKUP(E124,VIP!$A$2:$O10007,8,FALSE)</f>
        <v>Si</v>
      </c>
      <c r="J124" s="134" t="str">
        <f>VLOOKUP(E124,VIP!$A$2:$O9957,8,FALSE)</f>
        <v>Si</v>
      </c>
      <c r="K124" s="134" t="str">
        <f>VLOOKUP(E124,VIP!$A$2:$O13531,6,0)</f>
        <v>SI</v>
      </c>
      <c r="L124" s="125" t="s">
        <v>2418</v>
      </c>
      <c r="M124" s="146" t="s">
        <v>2611</v>
      </c>
      <c r="N124" s="135" t="s">
        <v>2454</v>
      </c>
      <c r="O124" s="134" t="s">
        <v>2574</v>
      </c>
      <c r="P124" s="137"/>
      <c r="Q124" s="160" t="s">
        <v>2656</v>
      </c>
    </row>
    <row r="125" spans="1:17" s="96" customFormat="1" ht="18" x14ac:dyDescent="0.25">
      <c r="A125" s="134" t="str">
        <f>VLOOKUP(E125,'LISTADO ATM'!$A$2:$C$898,3,0)</f>
        <v>DISTRITO NACIONAL</v>
      </c>
      <c r="B125" s="129" t="s">
        <v>2642</v>
      </c>
      <c r="C125" s="136">
        <v>44334.587789351855</v>
      </c>
      <c r="D125" s="136" t="s">
        <v>2180</v>
      </c>
      <c r="E125" s="124">
        <v>624</v>
      </c>
      <c r="F125" s="158" t="str">
        <f>VLOOKUP(E125,VIP!$A$2:$O13178,2,0)</f>
        <v>DRBR624</v>
      </c>
      <c r="G125" s="134" t="str">
        <f>VLOOKUP(E125,'LISTADO ATM'!$A$2:$B$897,2,0)</f>
        <v xml:space="preserve">ATM Policía Nacional I </v>
      </c>
      <c r="H125" s="134" t="str">
        <f>VLOOKUP(E125,VIP!$A$2:$O18041,7,FALSE)</f>
        <v>Si</v>
      </c>
      <c r="I125" s="134" t="str">
        <f>VLOOKUP(E125,VIP!$A$2:$O10006,8,FALSE)</f>
        <v>Si</v>
      </c>
      <c r="J125" s="134" t="str">
        <f>VLOOKUP(E125,VIP!$A$2:$O9956,8,FALSE)</f>
        <v>Si</v>
      </c>
      <c r="K125" s="134" t="str">
        <f>VLOOKUP(E125,VIP!$A$2:$O13530,6,0)</f>
        <v>NO</v>
      </c>
      <c r="L125" s="125" t="s">
        <v>2637</v>
      </c>
      <c r="M125" s="135" t="s">
        <v>2447</v>
      </c>
      <c r="N125" s="135" t="s">
        <v>2454</v>
      </c>
      <c r="O125" s="134" t="s">
        <v>2456</v>
      </c>
      <c r="P125" s="137"/>
      <c r="Q125" s="145" t="s">
        <v>2637</v>
      </c>
    </row>
    <row r="126" spans="1:17" s="96" customFormat="1" ht="18" x14ac:dyDescent="0.25">
      <c r="A126" s="134" t="str">
        <f>VLOOKUP(E126,'LISTADO ATM'!$A$2:$C$898,3,0)</f>
        <v>SUR</v>
      </c>
      <c r="B126" s="129" t="s">
        <v>2641</v>
      </c>
      <c r="C126" s="136">
        <v>44334.588773148149</v>
      </c>
      <c r="D126" s="136" t="s">
        <v>2180</v>
      </c>
      <c r="E126" s="124">
        <v>873</v>
      </c>
      <c r="F126" s="158" t="str">
        <f>VLOOKUP(E126,VIP!$A$2:$O13177,2,0)</f>
        <v>DRBR873</v>
      </c>
      <c r="G126" s="134" t="str">
        <f>VLOOKUP(E126,'LISTADO ATM'!$A$2:$B$897,2,0)</f>
        <v xml:space="preserve">ATM Centro de Caja San Cristóbal II </v>
      </c>
      <c r="H126" s="134" t="str">
        <f>VLOOKUP(E126,VIP!$A$2:$O18040,7,FALSE)</f>
        <v>Si</v>
      </c>
      <c r="I126" s="134" t="str">
        <f>VLOOKUP(E126,VIP!$A$2:$O10005,8,FALSE)</f>
        <v>Si</v>
      </c>
      <c r="J126" s="134" t="str">
        <f>VLOOKUP(E126,VIP!$A$2:$O9955,8,FALSE)</f>
        <v>Si</v>
      </c>
      <c r="K126" s="134" t="str">
        <f>VLOOKUP(E126,VIP!$A$2:$O13529,6,0)</f>
        <v>SI</v>
      </c>
      <c r="L126" s="125" t="s">
        <v>2637</v>
      </c>
      <c r="M126" s="135" t="s">
        <v>2447</v>
      </c>
      <c r="N126" s="135" t="s">
        <v>2454</v>
      </c>
      <c r="O126" s="134" t="s">
        <v>2456</v>
      </c>
      <c r="P126" s="137"/>
      <c r="Q126" s="145" t="s">
        <v>2637</v>
      </c>
    </row>
    <row r="127" spans="1:17" s="96" customFormat="1" ht="18" x14ac:dyDescent="0.25">
      <c r="A127" s="134" t="str">
        <f>VLOOKUP(E127,'LISTADO ATM'!$A$2:$C$898,3,0)</f>
        <v>NORTE</v>
      </c>
      <c r="B127" s="129" t="s">
        <v>2640</v>
      </c>
      <c r="C127" s="136">
        <v>44334.605081018519</v>
      </c>
      <c r="D127" s="136" t="s">
        <v>2180</v>
      </c>
      <c r="E127" s="124">
        <v>154</v>
      </c>
      <c r="F127" s="158" t="str">
        <f>VLOOKUP(E127,VIP!$A$2:$O13176,2,0)</f>
        <v>DRBR154</v>
      </c>
      <c r="G127" s="134" t="str">
        <f>VLOOKUP(E127,'LISTADO ATM'!$A$2:$B$897,2,0)</f>
        <v xml:space="preserve">ATM Oficina Sánchez </v>
      </c>
      <c r="H127" s="134" t="str">
        <f>VLOOKUP(E127,VIP!$A$2:$O18039,7,FALSE)</f>
        <v>Si</v>
      </c>
      <c r="I127" s="134" t="str">
        <f>VLOOKUP(E127,VIP!$A$2:$O10004,8,FALSE)</f>
        <v>Si</v>
      </c>
      <c r="J127" s="134" t="str">
        <f>VLOOKUP(E127,VIP!$A$2:$O9954,8,FALSE)</f>
        <v>Si</v>
      </c>
      <c r="K127" s="134" t="str">
        <f>VLOOKUP(E127,VIP!$A$2:$O13528,6,0)</f>
        <v>SI</v>
      </c>
      <c r="L127" s="125" t="s">
        <v>2219</v>
      </c>
      <c r="M127" s="146" t="s">
        <v>2611</v>
      </c>
      <c r="N127" s="135" t="s">
        <v>2454</v>
      </c>
      <c r="O127" s="134" t="s">
        <v>2655</v>
      </c>
      <c r="P127" s="137"/>
      <c r="Q127" s="160" t="s">
        <v>2656</v>
      </c>
    </row>
    <row r="128" spans="1:17" ht="18" x14ac:dyDescent="0.25">
      <c r="A128" s="134" t="str">
        <f>VLOOKUP(E128,'LISTADO ATM'!$A$2:$C$898,3,0)</f>
        <v>DISTRITO NACIONAL</v>
      </c>
      <c r="B128" s="129" t="s">
        <v>2657</v>
      </c>
      <c r="C128" s="136">
        <v>44334.632824074077</v>
      </c>
      <c r="D128" s="136" t="s">
        <v>2450</v>
      </c>
      <c r="E128" s="124">
        <v>993</v>
      </c>
      <c r="F128" s="159" t="str">
        <f>VLOOKUP(E128,VIP!$A$2:$O13177,2,0)</f>
        <v>DRBR993</v>
      </c>
      <c r="G128" s="134" t="str">
        <f>VLOOKUP(E128,'LISTADO ATM'!$A$2:$B$897,2,0)</f>
        <v xml:space="preserve">ATM Centro Medico Integral II </v>
      </c>
      <c r="H128" s="134" t="str">
        <f>VLOOKUP(E128,VIP!$A$2:$O18040,7,FALSE)</f>
        <v>Si</v>
      </c>
      <c r="I128" s="134" t="str">
        <f>VLOOKUP(E128,VIP!$A$2:$O10005,8,FALSE)</f>
        <v>Si</v>
      </c>
      <c r="J128" s="134" t="str">
        <f>VLOOKUP(E128,VIP!$A$2:$O9955,8,FALSE)</f>
        <v>Si</v>
      </c>
      <c r="K128" s="134" t="str">
        <f>VLOOKUP(E128,VIP!$A$2:$O13529,6,0)</f>
        <v>NO</v>
      </c>
      <c r="L128" s="125" t="s">
        <v>2418</v>
      </c>
      <c r="M128" s="135" t="s">
        <v>2447</v>
      </c>
      <c r="N128" s="135" t="s">
        <v>2454</v>
      </c>
      <c r="O128" s="134" t="s">
        <v>2455</v>
      </c>
      <c r="P128" s="137"/>
      <c r="Q128" s="145" t="s">
        <v>2418</v>
      </c>
    </row>
    <row r="129" spans="1:17" ht="18" x14ac:dyDescent="0.25">
      <c r="A129" s="134" t="str">
        <f>VLOOKUP(E129,'LISTADO ATM'!$A$2:$C$898,3,0)</f>
        <v>DISTRITO NACIONAL</v>
      </c>
      <c r="B129" s="129" t="s">
        <v>2658</v>
      </c>
      <c r="C129" s="136">
        <v>44334.634340277778</v>
      </c>
      <c r="D129" s="136" t="s">
        <v>2180</v>
      </c>
      <c r="E129" s="124">
        <v>593</v>
      </c>
      <c r="F129" s="159" t="str">
        <f>VLOOKUP(E129,VIP!$A$2:$O13178,2,0)</f>
        <v>DRBR242</v>
      </c>
      <c r="G129" s="134" t="str">
        <f>VLOOKUP(E129,'LISTADO ATM'!$A$2:$B$897,2,0)</f>
        <v xml:space="preserve">ATM Ministerio Fuerzas Armadas II </v>
      </c>
      <c r="H129" s="134" t="str">
        <f>VLOOKUP(E129,VIP!$A$2:$O18041,7,FALSE)</f>
        <v>Si</v>
      </c>
      <c r="I129" s="134" t="str">
        <f>VLOOKUP(E129,VIP!$A$2:$O10006,8,FALSE)</f>
        <v>Si</v>
      </c>
      <c r="J129" s="134" t="str">
        <f>VLOOKUP(E129,VIP!$A$2:$O9956,8,FALSE)</f>
        <v>Si</v>
      </c>
      <c r="K129" s="134" t="str">
        <f>VLOOKUP(E129,VIP!$A$2:$O13530,6,0)</f>
        <v>NO</v>
      </c>
      <c r="L129" s="125" t="s">
        <v>2245</v>
      </c>
      <c r="M129" s="135" t="s">
        <v>2447</v>
      </c>
      <c r="N129" s="135" t="s">
        <v>2454</v>
      </c>
      <c r="O129" s="134" t="s">
        <v>2456</v>
      </c>
      <c r="P129" s="137"/>
      <c r="Q129" s="145" t="s">
        <v>2245</v>
      </c>
    </row>
    <row r="130" spans="1:17" ht="18" x14ac:dyDescent="0.25">
      <c r="A130" s="134" t="str">
        <f>VLOOKUP(E130,'LISTADO ATM'!$A$2:$C$898,3,0)</f>
        <v>ESTE</v>
      </c>
      <c r="B130" s="129" t="s">
        <v>2659</v>
      </c>
      <c r="C130" s="136">
        <v>44334.635428240741</v>
      </c>
      <c r="D130" s="136" t="s">
        <v>2180</v>
      </c>
      <c r="E130" s="124">
        <v>867</v>
      </c>
      <c r="F130" s="159" t="str">
        <f>VLOOKUP(E130,VIP!$A$2:$O13179,2,0)</f>
        <v>DRBR867</v>
      </c>
      <c r="G130" s="134" t="str">
        <f>VLOOKUP(E130,'LISTADO ATM'!$A$2:$B$897,2,0)</f>
        <v xml:space="preserve">ATM Estación Combustible Autopista El Coral </v>
      </c>
      <c r="H130" s="134" t="str">
        <f>VLOOKUP(E130,VIP!$A$2:$O18042,7,FALSE)</f>
        <v>Si</v>
      </c>
      <c r="I130" s="134" t="str">
        <f>VLOOKUP(E130,VIP!$A$2:$O10007,8,FALSE)</f>
        <v>Si</v>
      </c>
      <c r="J130" s="134" t="str">
        <f>VLOOKUP(E130,VIP!$A$2:$O9957,8,FALSE)</f>
        <v>Si</v>
      </c>
      <c r="K130" s="134" t="str">
        <f>VLOOKUP(E130,VIP!$A$2:$O13531,6,0)</f>
        <v>NO</v>
      </c>
      <c r="L130" s="125" t="s">
        <v>2245</v>
      </c>
      <c r="M130" s="135" t="s">
        <v>2447</v>
      </c>
      <c r="N130" s="135" t="s">
        <v>2454</v>
      </c>
      <c r="O130" s="134" t="s">
        <v>2456</v>
      </c>
      <c r="P130" s="137"/>
      <c r="Q130" s="145" t="s">
        <v>2245</v>
      </c>
    </row>
    <row r="131" spans="1:17" ht="18" x14ac:dyDescent="0.25">
      <c r="A131" s="134" t="str">
        <f>VLOOKUP(E131,'LISTADO ATM'!$A$2:$C$898,3,0)</f>
        <v>DISTRITO NACIONAL</v>
      </c>
      <c r="B131" s="129" t="s">
        <v>2660</v>
      </c>
      <c r="C131" s="136">
        <v>44334.638101851851</v>
      </c>
      <c r="D131" s="136" t="s">
        <v>2450</v>
      </c>
      <c r="E131" s="124">
        <v>169</v>
      </c>
      <c r="F131" s="159" t="str">
        <f>VLOOKUP(E131,VIP!$A$2:$O13180,2,0)</f>
        <v>DRBR169</v>
      </c>
      <c r="G131" s="134" t="str">
        <f>VLOOKUP(E131,'LISTADO ATM'!$A$2:$B$897,2,0)</f>
        <v xml:space="preserve">ATM Oficina Caonabo </v>
      </c>
      <c r="H131" s="134" t="str">
        <f>VLOOKUP(E131,VIP!$A$2:$O18043,7,FALSE)</f>
        <v>Si</v>
      </c>
      <c r="I131" s="134" t="str">
        <f>VLOOKUP(E131,VIP!$A$2:$O10008,8,FALSE)</f>
        <v>Si</v>
      </c>
      <c r="J131" s="134" t="str">
        <f>VLOOKUP(E131,VIP!$A$2:$O9958,8,FALSE)</f>
        <v>Si</v>
      </c>
      <c r="K131" s="134" t="str">
        <f>VLOOKUP(E131,VIP!$A$2:$O13532,6,0)</f>
        <v>NO</v>
      </c>
      <c r="L131" s="125" t="s">
        <v>2418</v>
      </c>
      <c r="M131" s="135" t="s">
        <v>2447</v>
      </c>
      <c r="N131" s="135" t="s">
        <v>2454</v>
      </c>
      <c r="O131" s="134" t="s">
        <v>2455</v>
      </c>
      <c r="P131" s="137"/>
      <c r="Q131" s="145" t="s">
        <v>2418</v>
      </c>
    </row>
    <row r="132" spans="1:17" ht="18" x14ac:dyDescent="0.25">
      <c r="A132" s="134" t="str">
        <f>VLOOKUP(E132,'LISTADO ATM'!$A$2:$C$898,3,0)</f>
        <v>ESTE</v>
      </c>
      <c r="B132" s="129" t="s">
        <v>2661</v>
      </c>
      <c r="C132" s="136">
        <v>44334.63894675926</v>
      </c>
      <c r="D132" s="136" t="s">
        <v>2180</v>
      </c>
      <c r="E132" s="124">
        <v>1</v>
      </c>
      <c r="F132" s="159" t="str">
        <f>VLOOKUP(E132,VIP!$A$2:$O13181,2,0)</f>
        <v>DRBR001</v>
      </c>
      <c r="G132" s="134" t="str">
        <f>VLOOKUP(E132,'LISTADO ATM'!$A$2:$B$897,2,0)</f>
        <v>ATM S/M San Rafael del Yuma</v>
      </c>
      <c r="H132" s="134" t="str">
        <f>VLOOKUP(E132,VIP!$A$2:$O18044,7,FALSE)</f>
        <v>Si</v>
      </c>
      <c r="I132" s="134" t="str">
        <f>VLOOKUP(E132,VIP!$A$2:$O10009,8,FALSE)</f>
        <v>Si</v>
      </c>
      <c r="J132" s="134" t="str">
        <f>VLOOKUP(E132,VIP!$A$2:$O9959,8,FALSE)</f>
        <v>Si</v>
      </c>
      <c r="K132" s="134" t="str">
        <f>VLOOKUP(E132,VIP!$A$2:$O13533,6,0)</f>
        <v>NO</v>
      </c>
      <c r="L132" s="125" t="s">
        <v>2245</v>
      </c>
      <c r="M132" s="135" t="s">
        <v>2447</v>
      </c>
      <c r="N132" s="135" t="s">
        <v>2454</v>
      </c>
      <c r="O132" s="134" t="s">
        <v>2456</v>
      </c>
      <c r="P132" s="137"/>
      <c r="Q132" s="145" t="s">
        <v>2245</v>
      </c>
    </row>
    <row r="133" spans="1:17" ht="18" x14ac:dyDescent="0.25">
      <c r="A133" s="134" t="str">
        <f>VLOOKUP(E133,'LISTADO ATM'!$A$2:$C$898,3,0)</f>
        <v>SUR</v>
      </c>
      <c r="B133" s="129" t="s">
        <v>2662</v>
      </c>
      <c r="C133" s="136">
        <v>44334.639976851853</v>
      </c>
      <c r="D133" s="136" t="s">
        <v>2473</v>
      </c>
      <c r="E133" s="124">
        <v>767</v>
      </c>
      <c r="F133" s="159" t="str">
        <f>VLOOKUP(E133,VIP!$A$2:$O13182,2,0)</f>
        <v>DRBR059</v>
      </c>
      <c r="G133" s="134" t="str">
        <f>VLOOKUP(E133,'LISTADO ATM'!$A$2:$B$897,2,0)</f>
        <v xml:space="preserve">ATM S/M Diverso (Azua) </v>
      </c>
      <c r="H133" s="134" t="str">
        <f>VLOOKUP(E133,VIP!$A$2:$O18045,7,FALSE)</f>
        <v>Si</v>
      </c>
      <c r="I133" s="134" t="str">
        <f>VLOOKUP(E133,VIP!$A$2:$O10010,8,FALSE)</f>
        <v>No</v>
      </c>
      <c r="J133" s="134" t="str">
        <f>VLOOKUP(E133,VIP!$A$2:$O9960,8,FALSE)</f>
        <v>No</v>
      </c>
      <c r="K133" s="134" t="str">
        <f>VLOOKUP(E133,VIP!$A$2:$O13534,6,0)</f>
        <v>NO</v>
      </c>
      <c r="L133" s="125" t="s">
        <v>2418</v>
      </c>
      <c r="M133" s="135" t="s">
        <v>2447</v>
      </c>
      <c r="N133" s="135" t="s">
        <v>2454</v>
      </c>
      <c r="O133" s="134" t="s">
        <v>2638</v>
      </c>
      <c r="P133" s="137"/>
      <c r="Q133" s="145" t="s">
        <v>2418</v>
      </c>
    </row>
    <row r="134" spans="1:17" ht="18" x14ac:dyDescent="0.25">
      <c r="A134" s="134" t="str">
        <f>VLOOKUP(E134,'LISTADO ATM'!$A$2:$C$898,3,0)</f>
        <v>SUR</v>
      </c>
      <c r="B134" s="129" t="s">
        <v>2663</v>
      </c>
      <c r="C134" s="136">
        <v>44334.640231481484</v>
      </c>
      <c r="D134" s="136" t="s">
        <v>2180</v>
      </c>
      <c r="E134" s="124">
        <v>890</v>
      </c>
      <c r="F134" s="159" t="str">
        <f>VLOOKUP(E134,VIP!$A$2:$O13183,2,0)</f>
        <v>DRBR890</v>
      </c>
      <c r="G134" s="134" t="str">
        <f>VLOOKUP(E134,'LISTADO ATM'!$A$2:$B$897,2,0)</f>
        <v xml:space="preserve">ATM Escuela Penitenciaria (San Cristóbal) </v>
      </c>
      <c r="H134" s="134" t="str">
        <f>VLOOKUP(E134,VIP!$A$2:$O18046,7,FALSE)</f>
        <v>Si</v>
      </c>
      <c r="I134" s="134" t="str">
        <f>VLOOKUP(E134,VIP!$A$2:$O10011,8,FALSE)</f>
        <v>Si</v>
      </c>
      <c r="J134" s="134" t="str">
        <f>VLOOKUP(E134,VIP!$A$2:$O9961,8,FALSE)</f>
        <v>Si</v>
      </c>
      <c r="K134" s="134" t="str">
        <f>VLOOKUP(E134,VIP!$A$2:$O13535,6,0)</f>
        <v>NO</v>
      </c>
      <c r="L134" s="125" t="s">
        <v>2245</v>
      </c>
      <c r="M134" s="135" t="s">
        <v>2447</v>
      </c>
      <c r="N134" s="135" t="s">
        <v>2454</v>
      </c>
      <c r="O134" s="134" t="s">
        <v>2456</v>
      </c>
      <c r="P134" s="137"/>
      <c r="Q134" s="145" t="s">
        <v>2691</v>
      </c>
    </row>
    <row r="135" spans="1:17" ht="18" x14ac:dyDescent="0.25">
      <c r="A135" s="134" t="str">
        <f>VLOOKUP(E135,'LISTADO ATM'!$A$2:$C$898,3,0)</f>
        <v>SUR</v>
      </c>
      <c r="B135" s="129" t="s">
        <v>2664</v>
      </c>
      <c r="C135" s="136">
        <v>44334.643391203703</v>
      </c>
      <c r="D135" s="136" t="s">
        <v>2180</v>
      </c>
      <c r="E135" s="124">
        <v>5</v>
      </c>
      <c r="F135" s="159" t="str">
        <f>VLOOKUP(E135,VIP!$A$2:$O13184,2,0)</f>
        <v>DRBR005</v>
      </c>
      <c r="G135" s="134" t="str">
        <f>VLOOKUP(E135,'LISTADO ATM'!$A$2:$B$897,2,0)</f>
        <v>ATM Oficina Autoservicio Villa Ofelia (San Juan)</v>
      </c>
      <c r="H135" s="134" t="str">
        <f>VLOOKUP(E135,VIP!$A$2:$O18047,7,FALSE)</f>
        <v>Si</v>
      </c>
      <c r="I135" s="134" t="str">
        <f>VLOOKUP(E135,VIP!$A$2:$O10012,8,FALSE)</f>
        <v>Si</v>
      </c>
      <c r="J135" s="134" t="str">
        <f>VLOOKUP(E135,VIP!$A$2:$O9962,8,FALSE)</f>
        <v>Si</v>
      </c>
      <c r="K135" s="134" t="str">
        <f>VLOOKUP(E135,VIP!$A$2:$O13536,6,0)</f>
        <v>NO</v>
      </c>
      <c r="L135" s="125" t="s">
        <v>2219</v>
      </c>
      <c r="M135" s="135" t="s">
        <v>2447</v>
      </c>
      <c r="N135" s="135" t="s">
        <v>2454</v>
      </c>
      <c r="O135" s="134" t="s">
        <v>2456</v>
      </c>
      <c r="P135" s="137"/>
      <c r="Q135" s="145" t="s">
        <v>2219</v>
      </c>
    </row>
    <row r="136" spans="1:17" ht="18" x14ac:dyDescent="0.25">
      <c r="A136" s="134" t="str">
        <f>VLOOKUP(E136,'LISTADO ATM'!$A$2:$C$898,3,0)</f>
        <v>ESTE</v>
      </c>
      <c r="B136" s="129" t="s">
        <v>2665</v>
      </c>
      <c r="C136" s="136">
        <v>44334.643391203703</v>
      </c>
      <c r="D136" s="136" t="s">
        <v>2450</v>
      </c>
      <c r="E136" s="124">
        <v>385</v>
      </c>
      <c r="F136" s="159" t="str">
        <f>VLOOKUP(E136,VIP!$A$2:$O13185,2,0)</f>
        <v>DRBR385</v>
      </c>
      <c r="G136" s="134" t="str">
        <f>VLOOKUP(E136,'LISTADO ATM'!$A$2:$B$897,2,0)</f>
        <v xml:space="preserve">ATM Plaza Verón I </v>
      </c>
      <c r="H136" s="134" t="str">
        <f>VLOOKUP(E136,VIP!$A$2:$O18048,7,FALSE)</f>
        <v>Si</v>
      </c>
      <c r="I136" s="134" t="str">
        <f>VLOOKUP(E136,VIP!$A$2:$O10013,8,FALSE)</f>
        <v>Si</v>
      </c>
      <c r="J136" s="134" t="str">
        <f>VLOOKUP(E136,VIP!$A$2:$O9963,8,FALSE)</f>
        <v>Si</v>
      </c>
      <c r="K136" s="134" t="str">
        <f>VLOOKUP(E136,VIP!$A$2:$O13537,6,0)</f>
        <v>NO</v>
      </c>
      <c r="L136" s="125" t="s">
        <v>2418</v>
      </c>
      <c r="M136" s="135" t="s">
        <v>2447</v>
      </c>
      <c r="N136" s="135" t="s">
        <v>2454</v>
      </c>
      <c r="O136" s="134" t="s">
        <v>2455</v>
      </c>
      <c r="P136" s="137"/>
      <c r="Q136" s="145" t="s">
        <v>2418</v>
      </c>
    </row>
    <row r="137" spans="1:17" ht="18" x14ac:dyDescent="0.25">
      <c r="A137" s="134" t="str">
        <f>VLOOKUP(E137,'LISTADO ATM'!$A$2:$C$898,3,0)</f>
        <v>ESTE</v>
      </c>
      <c r="B137" s="129" t="s">
        <v>2666</v>
      </c>
      <c r="C137" s="136">
        <v>44334.644652777781</v>
      </c>
      <c r="D137" s="136" t="s">
        <v>2180</v>
      </c>
      <c r="E137" s="124">
        <v>28</v>
      </c>
      <c r="F137" s="159" t="str">
        <f>VLOOKUP(E137,VIP!$A$2:$O13186,2,0)</f>
        <v>DRBR028</v>
      </c>
      <c r="G137" s="134" t="str">
        <f>VLOOKUP(E137,'LISTADO ATM'!$A$2:$B$897,2,0)</f>
        <v>ATM UNP Cabeza de Toro</v>
      </c>
      <c r="H137" s="134" t="str">
        <f>VLOOKUP(E137,VIP!$A$2:$O18049,7,FALSE)</f>
        <v>N/A</v>
      </c>
      <c r="I137" s="134" t="str">
        <f>VLOOKUP(E137,VIP!$A$2:$O10014,8,FALSE)</f>
        <v>N/A</v>
      </c>
      <c r="J137" s="134" t="str">
        <f>VLOOKUP(E137,VIP!$A$2:$O9964,8,FALSE)</f>
        <v>N/A</v>
      </c>
      <c r="K137" s="134" t="str">
        <f>VLOOKUP(E137,VIP!$A$2:$O13538,6,0)</f>
        <v>N/A</v>
      </c>
      <c r="L137" s="125" t="s">
        <v>2219</v>
      </c>
      <c r="M137" s="135" t="s">
        <v>2447</v>
      </c>
      <c r="N137" s="135" t="s">
        <v>2454</v>
      </c>
      <c r="O137" s="134" t="s">
        <v>2456</v>
      </c>
      <c r="P137" s="137"/>
      <c r="Q137" s="145" t="s">
        <v>2219</v>
      </c>
    </row>
    <row r="138" spans="1:17" ht="18" x14ac:dyDescent="0.25">
      <c r="A138" s="134" t="str">
        <f>VLOOKUP(E138,'LISTADO ATM'!$A$2:$C$898,3,0)</f>
        <v>DISTRITO NACIONAL</v>
      </c>
      <c r="B138" s="129" t="s">
        <v>2667</v>
      </c>
      <c r="C138" s="136">
        <v>44334.649467592593</v>
      </c>
      <c r="D138" s="136" t="s">
        <v>2180</v>
      </c>
      <c r="E138" s="124">
        <v>394</v>
      </c>
      <c r="F138" s="159" t="str">
        <f>VLOOKUP(E138,VIP!$A$2:$O13187,2,0)</f>
        <v>DRBR394</v>
      </c>
      <c r="G138" s="134" t="str">
        <f>VLOOKUP(E138,'LISTADO ATM'!$A$2:$B$897,2,0)</f>
        <v xml:space="preserve">ATM Multicentro La Sirena Luperón </v>
      </c>
      <c r="H138" s="134" t="str">
        <f>VLOOKUP(E138,VIP!$A$2:$O18050,7,FALSE)</f>
        <v>Si</v>
      </c>
      <c r="I138" s="134" t="str">
        <f>VLOOKUP(E138,VIP!$A$2:$O10015,8,FALSE)</f>
        <v>Si</v>
      </c>
      <c r="J138" s="134" t="str">
        <f>VLOOKUP(E138,VIP!$A$2:$O9965,8,FALSE)</f>
        <v>Si</v>
      </c>
      <c r="K138" s="134" t="str">
        <f>VLOOKUP(E138,VIP!$A$2:$O13539,6,0)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7"/>
      <c r="Q138" s="145" t="s">
        <v>2469</v>
      </c>
    </row>
    <row r="139" spans="1:17" ht="18" x14ac:dyDescent="0.25">
      <c r="A139" s="134" t="str">
        <f>VLOOKUP(E139,'LISTADO ATM'!$A$2:$C$898,3,0)</f>
        <v>NORTE</v>
      </c>
      <c r="B139" s="129" t="s">
        <v>2668</v>
      </c>
      <c r="C139" s="136">
        <v>44334.649525462963</v>
      </c>
      <c r="D139" s="136" t="s">
        <v>2473</v>
      </c>
      <c r="E139" s="124">
        <v>431</v>
      </c>
      <c r="F139" s="159" t="str">
        <f>VLOOKUP(E139,VIP!$A$2:$O13188,2,0)</f>
        <v>DRBR583</v>
      </c>
      <c r="G139" s="134" t="str">
        <f>VLOOKUP(E139,'LISTADO ATM'!$A$2:$B$897,2,0)</f>
        <v xml:space="preserve">ATM Autoservicio Sol (Santiago) </v>
      </c>
      <c r="H139" s="134" t="str">
        <f>VLOOKUP(E139,VIP!$A$2:$O18051,7,FALSE)</f>
        <v>Si</v>
      </c>
      <c r="I139" s="134" t="str">
        <f>VLOOKUP(E139,VIP!$A$2:$O10016,8,FALSE)</f>
        <v>Si</v>
      </c>
      <c r="J139" s="134" t="str">
        <f>VLOOKUP(E139,VIP!$A$2:$O9966,8,FALSE)</f>
        <v>Si</v>
      </c>
      <c r="K139" s="134" t="str">
        <f>VLOOKUP(E139,VIP!$A$2:$O13540,6,0)</f>
        <v>SI</v>
      </c>
      <c r="L139" s="125" t="s">
        <v>2418</v>
      </c>
      <c r="M139" s="135" t="s">
        <v>2447</v>
      </c>
      <c r="N139" s="135" t="s">
        <v>2454</v>
      </c>
      <c r="O139" s="134" t="s">
        <v>2638</v>
      </c>
      <c r="P139" s="137"/>
      <c r="Q139" s="145" t="s">
        <v>2418</v>
      </c>
    </row>
    <row r="140" spans="1:17" ht="18" x14ac:dyDescent="0.25">
      <c r="A140" s="134" t="str">
        <f>VLOOKUP(E140,'LISTADO ATM'!$A$2:$C$898,3,0)</f>
        <v>DISTRITO NACIONAL</v>
      </c>
      <c r="B140" s="129" t="s">
        <v>2669</v>
      </c>
      <c r="C140" s="136">
        <v>44334.651122685187</v>
      </c>
      <c r="D140" s="136" t="s">
        <v>2180</v>
      </c>
      <c r="E140" s="124">
        <v>952</v>
      </c>
      <c r="F140" s="159" t="str">
        <f>VLOOKUP(E140,VIP!$A$2:$O13189,2,0)</f>
        <v>DRBR16L</v>
      </c>
      <c r="G140" s="134" t="str">
        <f>VLOOKUP(E140,'LISTADO ATM'!$A$2:$B$897,2,0)</f>
        <v xml:space="preserve">ATM Alvarez Rivas </v>
      </c>
      <c r="H140" s="134" t="str">
        <f>VLOOKUP(E140,VIP!$A$2:$O18052,7,FALSE)</f>
        <v>Si</v>
      </c>
      <c r="I140" s="134" t="str">
        <f>VLOOKUP(E140,VIP!$A$2:$O10017,8,FALSE)</f>
        <v>Si</v>
      </c>
      <c r="J140" s="134" t="str">
        <f>VLOOKUP(E140,VIP!$A$2:$O9967,8,FALSE)</f>
        <v>Si</v>
      </c>
      <c r="K140" s="134" t="str">
        <f>VLOOKUP(E140,VIP!$A$2:$O13541,6,0)</f>
        <v>NO</v>
      </c>
      <c r="L140" s="125" t="s">
        <v>2637</v>
      </c>
      <c r="M140" s="135" t="s">
        <v>2447</v>
      </c>
      <c r="N140" s="135" t="s">
        <v>2454</v>
      </c>
      <c r="O140" s="134" t="s">
        <v>2456</v>
      </c>
      <c r="P140" s="137"/>
      <c r="Q140" s="145" t="s">
        <v>2637</v>
      </c>
    </row>
    <row r="141" spans="1:17" ht="18" x14ac:dyDescent="0.25">
      <c r="A141" s="134" t="str">
        <f>VLOOKUP(E141,'LISTADO ATM'!$A$2:$C$898,3,0)</f>
        <v>DISTRITO NACIONAL</v>
      </c>
      <c r="B141" s="129" t="s">
        <v>2670</v>
      </c>
      <c r="C141" s="136">
        <v>44334.651643518519</v>
      </c>
      <c r="D141" s="136" t="s">
        <v>2450</v>
      </c>
      <c r="E141" s="124">
        <v>713</v>
      </c>
      <c r="F141" s="159" t="str">
        <f>VLOOKUP(E141,VIP!$A$2:$O13190,2,0)</f>
        <v>DRBR016</v>
      </c>
      <c r="G141" s="134" t="str">
        <f>VLOOKUP(E141,'LISTADO ATM'!$A$2:$B$897,2,0)</f>
        <v xml:space="preserve">ATM Oficina Las Américas </v>
      </c>
      <c r="H141" s="134" t="str">
        <f>VLOOKUP(E141,VIP!$A$2:$O18053,7,FALSE)</f>
        <v>Si</v>
      </c>
      <c r="I141" s="134" t="str">
        <f>VLOOKUP(E141,VIP!$A$2:$O10018,8,FALSE)</f>
        <v>Si</v>
      </c>
      <c r="J141" s="134" t="str">
        <f>VLOOKUP(E141,VIP!$A$2:$O9968,8,FALSE)</f>
        <v>Si</v>
      </c>
      <c r="K141" s="134" t="str">
        <f>VLOOKUP(E141,VIP!$A$2:$O13542,6,0)</f>
        <v>NO</v>
      </c>
      <c r="L141" s="125" t="s">
        <v>2418</v>
      </c>
      <c r="M141" s="135" t="s">
        <v>2447</v>
      </c>
      <c r="N141" s="135" t="s">
        <v>2454</v>
      </c>
      <c r="O141" s="134" t="s">
        <v>2455</v>
      </c>
      <c r="P141" s="137"/>
      <c r="Q141" s="145" t="s">
        <v>2418</v>
      </c>
    </row>
    <row r="142" spans="1:17" ht="18" x14ac:dyDescent="0.25">
      <c r="A142" s="134" t="str">
        <f>VLOOKUP(E142,'LISTADO ATM'!$A$2:$C$898,3,0)</f>
        <v>NORTE</v>
      </c>
      <c r="B142" s="129" t="s">
        <v>2671</v>
      </c>
      <c r="C142" s="136">
        <v>44334.673495370371</v>
      </c>
      <c r="D142" s="136" t="s">
        <v>2473</v>
      </c>
      <c r="E142" s="124">
        <v>969</v>
      </c>
      <c r="F142" s="159" t="str">
        <f>VLOOKUP(E142,VIP!$A$2:$O13191,2,0)</f>
        <v>DRBR12F</v>
      </c>
      <c r="G142" s="134" t="str">
        <f>VLOOKUP(E142,'LISTADO ATM'!$A$2:$B$897,2,0)</f>
        <v xml:space="preserve">ATM Oficina El Sol I (Santiago) </v>
      </c>
      <c r="H142" s="134" t="str">
        <f>VLOOKUP(E142,VIP!$A$2:$O18054,7,FALSE)</f>
        <v>Si</v>
      </c>
      <c r="I142" s="134" t="str">
        <f>VLOOKUP(E142,VIP!$A$2:$O10019,8,FALSE)</f>
        <v>Si</v>
      </c>
      <c r="J142" s="134" t="str">
        <f>VLOOKUP(E142,VIP!$A$2:$O9969,8,FALSE)</f>
        <v>Si</v>
      </c>
      <c r="K142" s="134" t="str">
        <f>VLOOKUP(E142,VIP!$A$2:$O13543,6,0)</f>
        <v>SI</v>
      </c>
      <c r="L142" s="125" t="s">
        <v>2418</v>
      </c>
      <c r="M142" s="135" t="s">
        <v>2447</v>
      </c>
      <c r="N142" s="135" t="s">
        <v>2454</v>
      </c>
      <c r="O142" s="134" t="s">
        <v>2474</v>
      </c>
      <c r="P142" s="137"/>
      <c r="Q142" s="145" t="s">
        <v>2418</v>
      </c>
    </row>
    <row r="143" spans="1:17" ht="18" x14ac:dyDescent="0.25">
      <c r="A143" s="134" t="str">
        <f>VLOOKUP(E143,'LISTADO ATM'!$A$2:$C$898,3,0)</f>
        <v>SUR</v>
      </c>
      <c r="B143" s="129" t="s">
        <v>2672</v>
      </c>
      <c r="C143" s="136">
        <v>44334.674490740741</v>
      </c>
      <c r="D143" s="136" t="s">
        <v>2180</v>
      </c>
      <c r="E143" s="124">
        <v>764</v>
      </c>
      <c r="F143" s="159" t="str">
        <f>VLOOKUP(E143,VIP!$A$2:$O13192,2,0)</f>
        <v>DRBR451</v>
      </c>
      <c r="G143" s="134" t="str">
        <f>VLOOKUP(E143,'LISTADO ATM'!$A$2:$B$897,2,0)</f>
        <v xml:space="preserve">ATM Oficina Elías Piña </v>
      </c>
      <c r="H143" s="134" t="str">
        <f>VLOOKUP(E143,VIP!$A$2:$O18055,7,FALSE)</f>
        <v>Si</v>
      </c>
      <c r="I143" s="134" t="str">
        <f>VLOOKUP(E143,VIP!$A$2:$O10020,8,FALSE)</f>
        <v>Si</v>
      </c>
      <c r="J143" s="134" t="str">
        <f>VLOOKUP(E143,VIP!$A$2:$O9970,8,FALSE)</f>
        <v>Si</v>
      </c>
      <c r="K143" s="134" t="str">
        <f>VLOOKUP(E143,VIP!$A$2:$O13544,6,0)</f>
        <v>NO</v>
      </c>
      <c r="L143" s="125" t="s">
        <v>2219</v>
      </c>
      <c r="M143" s="135" t="s">
        <v>2447</v>
      </c>
      <c r="N143" s="135" t="s">
        <v>2454</v>
      </c>
      <c r="O143" s="134" t="s">
        <v>2456</v>
      </c>
      <c r="P143" s="137"/>
      <c r="Q143" s="145" t="s">
        <v>2219</v>
      </c>
    </row>
    <row r="144" spans="1:17" ht="18" x14ac:dyDescent="0.25">
      <c r="A144" s="134" t="str">
        <f>VLOOKUP(E144,'LISTADO ATM'!$A$2:$C$898,3,0)</f>
        <v>DISTRITO NACIONAL</v>
      </c>
      <c r="B144" s="129" t="s">
        <v>2673</v>
      </c>
      <c r="C144" s="136">
        <v>44334.685011574074</v>
      </c>
      <c r="D144" s="136" t="s">
        <v>2180</v>
      </c>
      <c r="E144" s="124">
        <v>973</v>
      </c>
      <c r="F144" s="159" t="str">
        <f>VLOOKUP(E144,VIP!$A$2:$O13193,2,0)</f>
        <v>DRBR912</v>
      </c>
      <c r="G144" s="134" t="str">
        <f>VLOOKUP(E144,'LISTADO ATM'!$A$2:$B$897,2,0)</f>
        <v xml:space="preserve">ATM Oficina Sabana de la Mar </v>
      </c>
      <c r="H144" s="134" t="str">
        <f>VLOOKUP(E144,VIP!$A$2:$O18056,7,FALSE)</f>
        <v>Si</v>
      </c>
      <c r="I144" s="134" t="str">
        <f>VLOOKUP(E144,VIP!$A$2:$O10021,8,FALSE)</f>
        <v>Si</v>
      </c>
      <c r="J144" s="134" t="str">
        <f>VLOOKUP(E144,VIP!$A$2:$O9971,8,FALSE)</f>
        <v>Si</v>
      </c>
      <c r="K144" s="134" t="str">
        <f>VLOOKUP(E144,VIP!$A$2:$O13545,6,0)</f>
        <v>NO</v>
      </c>
      <c r="L144" s="125" t="s">
        <v>2245</v>
      </c>
      <c r="M144" s="135" t="s">
        <v>2447</v>
      </c>
      <c r="N144" s="135" t="s">
        <v>2454</v>
      </c>
      <c r="O144" s="134" t="s">
        <v>2456</v>
      </c>
      <c r="P144" s="137"/>
      <c r="Q144" s="145" t="s">
        <v>2245</v>
      </c>
    </row>
    <row r="145" spans="1:17" ht="18" x14ac:dyDescent="0.25">
      <c r="A145" s="134" t="str">
        <f>VLOOKUP(E145,'LISTADO ATM'!$A$2:$C$898,3,0)</f>
        <v>DISTRITO NACIONAL</v>
      </c>
      <c r="B145" s="129" t="s">
        <v>2674</v>
      </c>
      <c r="C145" s="136">
        <v>44334.694548611114</v>
      </c>
      <c r="D145" s="136" t="s">
        <v>2450</v>
      </c>
      <c r="E145" s="124">
        <v>162</v>
      </c>
      <c r="F145" s="159" t="str">
        <f>VLOOKUP(E145,VIP!$A$2:$O13194,2,0)</f>
        <v>DRBR162</v>
      </c>
      <c r="G145" s="134" t="str">
        <f>VLOOKUP(E145,'LISTADO ATM'!$A$2:$B$897,2,0)</f>
        <v xml:space="preserve">ATM Oficina Tiradentes I </v>
      </c>
      <c r="H145" s="134" t="str">
        <f>VLOOKUP(E145,VIP!$A$2:$O18057,7,FALSE)</f>
        <v>Si</v>
      </c>
      <c r="I145" s="134" t="str">
        <f>VLOOKUP(E145,VIP!$A$2:$O10022,8,FALSE)</f>
        <v>Si</v>
      </c>
      <c r="J145" s="134" t="str">
        <f>VLOOKUP(E145,VIP!$A$2:$O9972,8,FALSE)</f>
        <v>Si</v>
      </c>
      <c r="K145" s="134" t="str">
        <f>VLOOKUP(E145,VIP!$A$2:$O13546,6,0)</f>
        <v>NO</v>
      </c>
      <c r="L145" s="125" t="s">
        <v>2418</v>
      </c>
      <c r="M145" s="135" t="s">
        <v>2447</v>
      </c>
      <c r="N145" s="135" t="s">
        <v>2454</v>
      </c>
      <c r="O145" s="134" t="s">
        <v>2455</v>
      </c>
      <c r="P145" s="137"/>
      <c r="Q145" s="145" t="s">
        <v>2418</v>
      </c>
    </row>
    <row r="146" spans="1:17" ht="18" x14ac:dyDescent="0.25">
      <c r="A146" s="134" t="str">
        <f>VLOOKUP(E146,'LISTADO ATM'!$A$2:$C$898,3,0)</f>
        <v>DISTRITO NACIONAL</v>
      </c>
      <c r="B146" s="129" t="s">
        <v>2675</v>
      </c>
      <c r="C146" s="136">
        <v>44334.696134259262</v>
      </c>
      <c r="D146" s="136" t="s">
        <v>2450</v>
      </c>
      <c r="E146" s="124">
        <v>336</v>
      </c>
      <c r="F146" s="159" t="str">
        <f>VLOOKUP(E146,VIP!$A$2:$O13195,2,0)</f>
        <v>DRBR336</v>
      </c>
      <c r="G146" s="134" t="str">
        <f>VLOOKUP(E146,'LISTADO ATM'!$A$2:$B$897,2,0)</f>
        <v>ATM Instituto Nacional de Cancer (incart)</v>
      </c>
      <c r="H146" s="134" t="str">
        <f>VLOOKUP(E146,VIP!$A$2:$O18058,7,FALSE)</f>
        <v>Si</v>
      </c>
      <c r="I146" s="134" t="str">
        <f>VLOOKUP(E146,VIP!$A$2:$O10023,8,FALSE)</f>
        <v>Si</v>
      </c>
      <c r="J146" s="134" t="str">
        <f>VLOOKUP(E146,VIP!$A$2:$O9973,8,FALSE)</f>
        <v>Si</v>
      </c>
      <c r="K146" s="134" t="str">
        <f>VLOOKUP(E146,VIP!$A$2:$O13547,6,0)</f>
        <v>NO</v>
      </c>
      <c r="L146" s="125" t="s">
        <v>2418</v>
      </c>
      <c r="M146" s="135" t="s">
        <v>2447</v>
      </c>
      <c r="N146" s="135" t="s">
        <v>2454</v>
      </c>
      <c r="O146" s="134" t="s">
        <v>2455</v>
      </c>
      <c r="P146" s="137"/>
      <c r="Q146" s="145" t="s">
        <v>2418</v>
      </c>
    </row>
    <row r="147" spans="1:17" ht="18" x14ac:dyDescent="0.25">
      <c r="A147" s="134" t="str">
        <f>VLOOKUP(E147,'LISTADO ATM'!$A$2:$C$898,3,0)</f>
        <v>ESTE</v>
      </c>
      <c r="B147" s="129" t="s">
        <v>2676</v>
      </c>
      <c r="C147" s="136">
        <v>44334.697152777779</v>
      </c>
      <c r="D147" s="136" t="s">
        <v>2473</v>
      </c>
      <c r="E147" s="124">
        <v>631</v>
      </c>
      <c r="F147" s="159" t="str">
        <f>VLOOKUP(E147,VIP!$A$2:$O13196,2,0)</f>
        <v>DRBR417</v>
      </c>
      <c r="G147" s="134" t="str">
        <f>VLOOKUP(E147,'LISTADO ATM'!$A$2:$B$897,2,0)</f>
        <v xml:space="preserve">ATM ASOCODEQUI (San Pedro) </v>
      </c>
      <c r="H147" s="134" t="str">
        <f>VLOOKUP(E147,VIP!$A$2:$O18059,7,FALSE)</f>
        <v>Si</v>
      </c>
      <c r="I147" s="134" t="str">
        <f>VLOOKUP(E147,VIP!$A$2:$O10024,8,FALSE)</f>
        <v>Si</v>
      </c>
      <c r="J147" s="134" t="str">
        <f>VLOOKUP(E147,VIP!$A$2:$O9974,8,FALSE)</f>
        <v>Si</v>
      </c>
      <c r="K147" s="134" t="str">
        <f>VLOOKUP(E147,VIP!$A$2:$O13548,6,0)</f>
        <v>NO</v>
      </c>
      <c r="L147" s="125" t="s">
        <v>2418</v>
      </c>
      <c r="M147" s="135" t="s">
        <v>2447</v>
      </c>
      <c r="N147" s="135" t="s">
        <v>2454</v>
      </c>
      <c r="O147" s="134" t="s">
        <v>2474</v>
      </c>
      <c r="P147" s="137"/>
      <c r="Q147" s="145" t="s">
        <v>2418</v>
      </c>
    </row>
    <row r="148" spans="1:17" ht="18" x14ac:dyDescent="0.25">
      <c r="A148" s="134" t="str">
        <f>VLOOKUP(E148,'LISTADO ATM'!$A$2:$C$898,3,0)</f>
        <v>DISTRITO NACIONAL</v>
      </c>
      <c r="B148" s="129" t="s">
        <v>2677</v>
      </c>
      <c r="C148" s="136">
        <v>44334.736840277779</v>
      </c>
      <c r="D148" s="136" t="s">
        <v>2180</v>
      </c>
      <c r="E148" s="124">
        <v>887</v>
      </c>
      <c r="F148" s="159" t="str">
        <f>VLOOKUP(E148,VIP!$A$2:$O13197,2,0)</f>
        <v>DRBR887</v>
      </c>
      <c r="G148" s="134" t="str">
        <f>VLOOKUP(E148,'LISTADO ATM'!$A$2:$B$897,2,0)</f>
        <v>ATM S/M Bravo Los Proceres</v>
      </c>
      <c r="H148" s="134" t="str">
        <f>VLOOKUP(E148,VIP!$A$2:$O18060,7,FALSE)</f>
        <v>Si</v>
      </c>
      <c r="I148" s="134" t="str">
        <f>VLOOKUP(E148,VIP!$A$2:$O10025,8,FALSE)</f>
        <v>Si</v>
      </c>
      <c r="J148" s="134" t="str">
        <f>VLOOKUP(E148,VIP!$A$2:$O9975,8,FALSE)</f>
        <v>Si</v>
      </c>
      <c r="K148" s="134" t="str">
        <f>VLOOKUP(E148,VIP!$A$2:$O13549,6,0)</f>
        <v>NO</v>
      </c>
      <c r="L148" s="125" t="s">
        <v>2469</v>
      </c>
      <c r="M148" s="135" t="s">
        <v>2447</v>
      </c>
      <c r="N148" s="135" t="s">
        <v>2454</v>
      </c>
      <c r="O148" s="134" t="s">
        <v>2456</v>
      </c>
      <c r="P148" s="137"/>
      <c r="Q148" s="145" t="s">
        <v>2469</v>
      </c>
    </row>
    <row r="149" spans="1:17" ht="18" x14ac:dyDescent="0.25">
      <c r="A149" s="134" t="str">
        <f>VLOOKUP(E149,'LISTADO ATM'!$A$2:$C$898,3,0)</f>
        <v>DISTRITO NACIONAL</v>
      </c>
      <c r="B149" s="129" t="s">
        <v>2678</v>
      </c>
      <c r="C149" s="136">
        <v>44334.737905092596</v>
      </c>
      <c r="D149" s="136" t="s">
        <v>2180</v>
      </c>
      <c r="E149" s="124">
        <v>13</v>
      </c>
      <c r="F149" s="159" t="str">
        <f>VLOOKUP(E149,VIP!$A$2:$O13198,2,0)</f>
        <v>DRBR013</v>
      </c>
      <c r="G149" s="134" t="str">
        <f>VLOOKUP(E149,'LISTADO ATM'!$A$2:$B$897,2,0)</f>
        <v xml:space="preserve">ATM CDEEE </v>
      </c>
      <c r="H149" s="134" t="str">
        <f>VLOOKUP(E149,VIP!$A$2:$O18061,7,FALSE)</f>
        <v>Si</v>
      </c>
      <c r="I149" s="134" t="str">
        <f>VLOOKUP(E149,VIP!$A$2:$O10026,8,FALSE)</f>
        <v>Si</v>
      </c>
      <c r="J149" s="134" t="str">
        <f>VLOOKUP(E149,VIP!$A$2:$O9976,8,FALSE)</f>
        <v>Si</v>
      </c>
      <c r="K149" s="134" t="str">
        <f>VLOOKUP(E149,VIP!$A$2:$O13550,6,0)</f>
        <v>NO</v>
      </c>
      <c r="L149" s="125" t="s">
        <v>2219</v>
      </c>
      <c r="M149" s="135" t="s">
        <v>2447</v>
      </c>
      <c r="N149" s="135" t="s">
        <v>2454</v>
      </c>
      <c r="O149" s="134" t="s">
        <v>2456</v>
      </c>
      <c r="P149" s="137"/>
      <c r="Q149" s="145" t="s">
        <v>2219</v>
      </c>
    </row>
    <row r="150" spans="1:17" ht="18" x14ac:dyDescent="0.25">
      <c r="A150" s="134" t="str">
        <f>VLOOKUP(E150,'LISTADO ATM'!$A$2:$C$898,3,0)</f>
        <v>DISTRITO NACIONAL</v>
      </c>
      <c r="B150" s="129" t="s">
        <v>2679</v>
      </c>
      <c r="C150" s="136">
        <v>44334.738287037035</v>
      </c>
      <c r="D150" s="136" t="s">
        <v>2180</v>
      </c>
      <c r="E150" s="124">
        <v>390</v>
      </c>
      <c r="F150" s="159" t="str">
        <f>VLOOKUP(E150,VIP!$A$2:$O13199,2,0)</f>
        <v>DRBR390</v>
      </c>
      <c r="G150" s="134" t="str">
        <f>VLOOKUP(E150,'LISTADO ATM'!$A$2:$B$897,2,0)</f>
        <v xml:space="preserve">ATM Oficina Boca Chica II </v>
      </c>
      <c r="H150" s="134" t="str">
        <f>VLOOKUP(E150,VIP!$A$2:$O18062,7,FALSE)</f>
        <v>Si</v>
      </c>
      <c r="I150" s="134" t="str">
        <f>VLOOKUP(E150,VIP!$A$2:$O10027,8,FALSE)</f>
        <v>Si</v>
      </c>
      <c r="J150" s="134" t="str">
        <f>VLOOKUP(E150,VIP!$A$2:$O9977,8,FALSE)</f>
        <v>Si</v>
      </c>
      <c r="K150" s="134" t="str">
        <f>VLOOKUP(E150,VIP!$A$2:$O13551,6,0)</f>
        <v>NO</v>
      </c>
      <c r="L150" s="125" t="s">
        <v>2469</v>
      </c>
      <c r="M150" s="135" t="s">
        <v>2447</v>
      </c>
      <c r="N150" s="135" t="s">
        <v>2454</v>
      </c>
      <c r="O150" s="134" t="s">
        <v>2456</v>
      </c>
      <c r="P150" s="137"/>
      <c r="Q150" s="145" t="s">
        <v>2469</v>
      </c>
    </row>
    <row r="151" spans="1:17" ht="18" x14ac:dyDescent="0.25">
      <c r="A151" s="134" t="str">
        <f>VLOOKUP(E151,'LISTADO ATM'!$A$2:$C$898,3,0)</f>
        <v>DISTRITO NACIONAL</v>
      </c>
      <c r="B151" s="129" t="s">
        <v>2680</v>
      </c>
      <c r="C151" s="136">
        <v>44334.738449074073</v>
      </c>
      <c r="D151" s="136" t="s">
        <v>2180</v>
      </c>
      <c r="E151" s="124">
        <v>955</v>
      </c>
      <c r="F151" s="159" t="str">
        <f>VLOOKUP(E151,VIP!$A$2:$O13200,2,0)</f>
        <v>DRBR955</v>
      </c>
      <c r="G151" s="134" t="str">
        <f>VLOOKUP(E151,'LISTADO ATM'!$A$2:$B$897,2,0)</f>
        <v xml:space="preserve">ATM Oficina Americana Independencia II </v>
      </c>
      <c r="H151" s="134" t="str">
        <f>VLOOKUP(E151,VIP!$A$2:$O18063,7,FALSE)</f>
        <v>Si</v>
      </c>
      <c r="I151" s="134" t="str">
        <f>VLOOKUP(E151,VIP!$A$2:$O10028,8,FALSE)</f>
        <v>Si</v>
      </c>
      <c r="J151" s="134" t="str">
        <f>VLOOKUP(E151,VIP!$A$2:$O9978,8,FALSE)</f>
        <v>Si</v>
      </c>
      <c r="K151" s="134" t="str">
        <f>VLOOKUP(E151,VIP!$A$2:$O13552,6,0)</f>
        <v>NO</v>
      </c>
      <c r="L151" s="125" t="s">
        <v>2219</v>
      </c>
      <c r="M151" s="135" t="s">
        <v>2447</v>
      </c>
      <c r="N151" s="135" t="s">
        <v>2454</v>
      </c>
      <c r="O151" s="134" t="s">
        <v>2456</v>
      </c>
      <c r="P151" s="137"/>
      <c r="Q151" s="145" t="s">
        <v>2219</v>
      </c>
    </row>
    <row r="152" spans="1:17" ht="18" x14ac:dyDescent="0.25">
      <c r="A152" s="134" t="str">
        <f>VLOOKUP(E152,'LISTADO ATM'!$A$2:$C$898,3,0)</f>
        <v>DISTRITO NACIONAL</v>
      </c>
      <c r="B152" s="129" t="s">
        <v>2681</v>
      </c>
      <c r="C152" s="136">
        <v>44334.739131944443</v>
      </c>
      <c r="D152" s="136" t="s">
        <v>2180</v>
      </c>
      <c r="E152" s="124">
        <v>642</v>
      </c>
      <c r="F152" s="159" t="str">
        <f>VLOOKUP(E152,VIP!$A$2:$O13201,2,0)</f>
        <v>DRBR24O</v>
      </c>
      <c r="G152" s="134" t="str">
        <f>VLOOKUP(E152,'LISTADO ATM'!$A$2:$B$897,2,0)</f>
        <v xml:space="preserve">ATM OMSA Sto. Dgo. </v>
      </c>
      <c r="H152" s="134" t="str">
        <f>VLOOKUP(E152,VIP!$A$2:$O18064,7,FALSE)</f>
        <v>Si</v>
      </c>
      <c r="I152" s="134" t="str">
        <f>VLOOKUP(E152,VIP!$A$2:$O10029,8,FALSE)</f>
        <v>Si</v>
      </c>
      <c r="J152" s="134" t="str">
        <f>VLOOKUP(E152,VIP!$A$2:$O9979,8,FALSE)</f>
        <v>Si</v>
      </c>
      <c r="K152" s="134" t="str">
        <f>VLOOKUP(E152,VIP!$A$2:$O13553,6,0)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7"/>
      <c r="Q152" s="145" t="s">
        <v>2219</v>
      </c>
    </row>
    <row r="153" spans="1:17" ht="18" x14ac:dyDescent="0.25">
      <c r="A153" s="134" t="str">
        <f>VLOOKUP(E153,'LISTADO ATM'!$A$2:$C$898,3,0)</f>
        <v>DISTRITO NACIONAL</v>
      </c>
      <c r="B153" s="129" t="s">
        <v>2682</v>
      </c>
      <c r="C153" s="136">
        <v>44334.739212962966</v>
      </c>
      <c r="D153" s="136" t="s">
        <v>2180</v>
      </c>
      <c r="E153" s="124">
        <v>437</v>
      </c>
      <c r="F153" s="159" t="str">
        <f>VLOOKUP(E153,VIP!$A$2:$O13202,2,0)</f>
        <v>DRBR437</v>
      </c>
      <c r="G153" s="134" t="str">
        <f>VLOOKUP(E153,'LISTADO ATM'!$A$2:$B$897,2,0)</f>
        <v xml:space="preserve">ATM Autobanco Torre III </v>
      </c>
      <c r="H153" s="134" t="str">
        <f>VLOOKUP(E153,VIP!$A$2:$O18065,7,FALSE)</f>
        <v>Si</v>
      </c>
      <c r="I153" s="134" t="str">
        <f>VLOOKUP(E153,VIP!$A$2:$O10030,8,FALSE)</f>
        <v>Si</v>
      </c>
      <c r="J153" s="134" t="str">
        <f>VLOOKUP(E153,VIP!$A$2:$O9980,8,FALSE)</f>
        <v>Si</v>
      </c>
      <c r="K153" s="134" t="str">
        <f>VLOOKUP(E153,VIP!$A$2:$O13554,6,0)</f>
        <v>SI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7"/>
      <c r="Q153" s="145" t="s">
        <v>2469</v>
      </c>
    </row>
    <row r="154" spans="1:17" ht="18" x14ac:dyDescent="0.25">
      <c r="A154" s="134" t="str">
        <f>VLOOKUP(E154,'LISTADO ATM'!$A$2:$C$898,3,0)</f>
        <v>SUR</v>
      </c>
      <c r="B154" s="129" t="s">
        <v>2683</v>
      </c>
      <c r="C154" s="136">
        <v>44334.739733796298</v>
      </c>
      <c r="D154" s="136" t="s">
        <v>2180</v>
      </c>
      <c r="E154" s="124">
        <v>829</v>
      </c>
      <c r="F154" s="159" t="str">
        <f>VLOOKUP(E154,VIP!$A$2:$O13203,2,0)</f>
        <v>DRBR829</v>
      </c>
      <c r="G154" s="134" t="str">
        <f>VLOOKUP(E154,'LISTADO ATM'!$A$2:$B$897,2,0)</f>
        <v xml:space="preserve">ATM UNP Multicentro Sirena Baní </v>
      </c>
      <c r="H154" s="134" t="str">
        <f>VLOOKUP(E154,VIP!$A$2:$O18066,7,FALSE)</f>
        <v>Si</v>
      </c>
      <c r="I154" s="134" t="str">
        <f>VLOOKUP(E154,VIP!$A$2:$O10031,8,FALSE)</f>
        <v>Si</v>
      </c>
      <c r="J154" s="134" t="str">
        <f>VLOOKUP(E154,VIP!$A$2:$O9981,8,FALSE)</f>
        <v>Si</v>
      </c>
      <c r="K154" s="134" t="str">
        <f>VLOOKUP(E154,VIP!$A$2:$O13555,6,0)</f>
        <v>NO</v>
      </c>
      <c r="L154" s="125" t="s">
        <v>2469</v>
      </c>
      <c r="M154" s="135" t="s">
        <v>2447</v>
      </c>
      <c r="N154" s="135" t="s">
        <v>2454</v>
      </c>
      <c r="O154" s="134" t="s">
        <v>2456</v>
      </c>
      <c r="P154" s="137"/>
      <c r="Q154" s="145" t="s">
        <v>2469</v>
      </c>
    </row>
    <row r="155" spans="1:17" ht="18" x14ac:dyDescent="0.25">
      <c r="A155" s="134" t="str">
        <f>VLOOKUP(E155,'LISTADO ATM'!$A$2:$C$898,3,0)</f>
        <v>SUR</v>
      </c>
      <c r="B155" s="129" t="s">
        <v>2684</v>
      </c>
      <c r="C155" s="136">
        <v>44334.741041666668</v>
      </c>
      <c r="D155" s="136" t="s">
        <v>2180</v>
      </c>
      <c r="E155" s="124">
        <v>45</v>
      </c>
      <c r="F155" s="159" t="str">
        <f>VLOOKUP(E155,VIP!$A$2:$O13204,2,0)</f>
        <v>DRBR045</v>
      </c>
      <c r="G155" s="134" t="str">
        <f>VLOOKUP(E155,'LISTADO ATM'!$A$2:$B$897,2,0)</f>
        <v xml:space="preserve">ATM Oficina Tamayo </v>
      </c>
      <c r="H155" s="134" t="str">
        <f>VLOOKUP(E155,VIP!$A$2:$O18067,7,FALSE)</f>
        <v>Si</v>
      </c>
      <c r="I155" s="134" t="str">
        <f>VLOOKUP(E155,VIP!$A$2:$O10032,8,FALSE)</f>
        <v>Si</v>
      </c>
      <c r="J155" s="134" t="str">
        <f>VLOOKUP(E155,VIP!$A$2:$O9982,8,FALSE)</f>
        <v>Si</v>
      </c>
      <c r="K155" s="134" t="str">
        <f>VLOOKUP(E155,VIP!$A$2:$O13556,6,0)</f>
        <v>SI</v>
      </c>
      <c r="L155" s="125" t="s">
        <v>2692</v>
      </c>
      <c r="M155" s="135" t="s">
        <v>2447</v>
      </c>
      <c r="N155" s="135" t="s">
        <v>2454</v>
      </c>
      <c r="O155" s="134" t="s">
        <v>2456</v>
      </c>
      <c r="P155" s="137"/>
      <c r="Q155" s="145" t="s">
        <v>2692</v>
      </c>
    </row>
    <row r="156" spans="1:17" ht="18" x14ac:dyDescent="0.25">
      <c r="A156" s="134" t="str">
        <f>VLOOKUP(E156,'LISTADO ATM'!$A$2:$C$898,3,0)</f>
        <v>DISTRITO NACIONAL</v>
      </c>
      <c r="B156" s="129" t="s">
        <v>2685</v>
      </c>
      <c r="C156" s="136">
        <v>44334.747581018521</v>
      </c>
      <c r="D156" s="136" t="s">
        <v>2180</v>
      </c>
      <c r="E156" s="124">
        <v>407</v>
      </c>
      <c r="F156" s="159" t="str">
        <f>VLOOKUP(E156,VIP!$A$2:$O13205,2,0)</f>
        <v>DRBR407</v>
      </c>
      <c r="G156" s="134" t="str">
        <f>VLOOKUP(E156,'LISTADO ATM'!$A$2:$B$897,2,0)</f>
        <v xml:space="preserve">ATM Multicentro La Sirena Villa Mella </v>
      </c>
      <c r="H156" s="134" t="str">
        <f>VLOOKUP(E156,VIP!$A$2:$O18068,7,FALSE)</f>
        <v>Si</v>
      </c>
      <c r="I156" s="134" t="str">
        <f>VLOOKUP(E156,VIP!$A$2:$O10033,8,FALSE)</f>
        <v>Si</v>
      </c>
      <c r="J156" s="134" t="str">
        <f>VLOOKUP(E156,VIP!$A$2:$O9983,8,FALSE)</f>
        <v>Si</v>
      </c>
      <c r="K156" s="134" t="str">
        <f>VLOOKUP(E156,VIP!$A$2:$O13557,6,0)</f>
        <v>NO</v>
      </c>
      <c r="L156" s="125" t="s">
        <v>2469</v>
      </c>
      <c r="M156" s="135" t="s">
        <v>2447</v>
      </c>
      <c r="N156" s="135" t="s">
        <v>2454</v>
      </c>
      <c r="O156" s="134" t="s">
        <v>2456</v>
      </c>
      <c r="P156" s="137"/>
      <c r="Q156" s="145" t="s">
        <v>2469</v>
      </c>
    </row>
    <row r="157" spans="1:17" ht="18" x14ac:dyDescent="0.25">
      <c r="A157" s="134" t="str">
        <f>VLOOKUP(E157,'LISTADO ATM'!$A$2:$C$898,3,0)</f>
        <v>DISTRITO NACIONAL</v>
      </c>
      <c r="B157" s="129" t="s">
        <v>2686</v>
      </c>
      <c r="C157" s="136">
        <v>44334.748344907406</v>
      </c>
      <c r="D157" s="136" t="s">
        <v>2180</v>
      </c>
      <c r="E157" s="124">
        <v>409</v>
      </c>
      <c r="F157" s="159" t="str">
        <f>VLOOKUP(E157,VIP!$A$2:$O13206,2,0)</f>
        <v>DRBR409</v>
      </c>
      <c r="G157" s="134" t="str">
        <f>VLOOKUP(E157,'LISTADO ATM'!$A$2:$B$897,2,0)</f>
        <v xml:space="preserve">ATM Oficina Las Palmas de Herrera I </v>
      </c>
      <c r="H157" s="134" t="str">
        <f>VLOOKUP(E157,VIP!$A$2:$O18069,7,FALSE)</f>
        <v>Si</v>
      </c>
      <c r="I157" s="134" t="str">
        <f>VLOOKUP(E157,VIP!$A$2:$O10034,8,FALSE)</f>
        <v>Si</v>
      </c>
      <c r="J157" s="134" t="str">
        <f>VLOOKUP(E157,VIP!$A$2:$O9984,8,FALSE)</f>
        <v>Si</v>
      </c>
      <c r="K157" s="134" t="str">
        <f>VLOOKUP(E157,VIP!$A$2:$O13558,6,0)</f>
        <v>NO</v>
      </c>
      <c r="L157" s="125" t="s">
        <v>2469</v>
      </c>
      <c r="M157" s="135" t="s">
        <v>2447</v>
      </c>
      <c r="N157" s="135" t="s">
        <v>2454</v>
      </c>
      <c r="O157" s="134" t="s">
        <v>2456</v>
      </c>
      <c r="P157" s="137"/>
      <c r="Q157" s="145" t="s">
        <v>2469</v>
      </c>
    </row>
    <row r="158" spans="1:17" ht="18" x14ac:dyDescent="0.25">
      <c r="A158" s="134" t="str">
        <f>VLOOKUP(E158,'LISTADO ATM'!$A$2:$C$898,3,0)</f>
        <v>DISTRITO NACIONAL</v>
      </c>
      <c r="B158" s="129" t="s">
        <v>2687</v>
      </c>
      <c r="C158" s="136">
        <v>44334.750393518516</v>
      </c>
      <c r="D158" s="136" t="s">
        <v>2180</v>
      </c>
      <c r="E158" s="124">
        <v>165</v>
      </c>
      <c r="F158" s="159" t="str">
        <f>VLOOKUP(E158,VIP!$A$2:$O13207,2,0)</f>
        <v>DRBR165</v>
      </c>
      <c r="G158" s="134" t="str">
        <f>VLOOKUP(E158,'LISTADO ATM'!$A$2:$B$897,2,0)</f>
        <v>ATM Autoservicio Megacentro</v>
      </c>
      <c r="H158" s="134" t="str">
        <f>VLOOKUP(E158,VIP!$A$2:$O18070,7,FALSE)</f>
        <v>Si</v>
      </c>
      <c r="I158" s="134" t="str">
        <f>VLOOKUP(E158,VIP!$A$2:$O10035,8,FALSE)</f>
        <v>Si</v>
      </c>
      <c r="J158" s="134" t="str">
        <f>VLOOKUP(E158,VIP!$A$2:$O9985,8,FALSE)</f>
        <v>Si</v>
      </c>
      <c r="K158" s="134" t="str">
        <f>VLOOKUP(E158,VIP!$A$2:$O13559,6,0)</f>
        <v>SI</v>
      </c>
      <c r="L158" s="125" t="s">
        <v>2219</v>
      </c>
      <c r="M158" s="135" t="s">
        <v>2447</v>
      </c>
      <c r="N158" s="135" t="s">
        <v>2454</v>
      </c>
      <c r="O158" s="134" t="s">
        <v>2456</v>
      </c>
      <c r="P158" s="137"/>
      <c r="Q158" s="145" t="s">
        <v>2219</v>
      </c>
    </row>
    <row r="159" spans="1:17" ht="18" x14ac:dyDescent="0.25">
      <c r="A159" s="134" t="str">
        <f>VLOOKUP(E159,'LISTADO ATM'!$A$2:$C$898,3,0)</f>
        <v>DISTRITO NACIONAL</v>
      </c>
      <c r="B159" s="129" t="s">
        <v>2688</v>
      </c>
      <c r="C159" s="136">
        <v>44334.755949074075</v>
      </c>
      <c r="D159" s="136" t="s">
        <v>2450</v>
      </c>
      <c r="E159" s="124">
        <v>706</v>
      </c>
      <c r="F159" s="159" t="str">
        <f>VLOOKUP(E159,VIP!$A$2:$O13208,2,0)</f>
        <v>DRBR706</v>
      </c>
      <c r="G159" s="134" t="str">
        <f>VLOOKUP(E159,'LISTADO ATM'!$A$2:$B$897,2,0)</f>
        <v xml:space="preserve">ATM S/M Pristine </v>
      </c>
      <c r="H159" s="134" t="str">
        <f>VLOOKUP(E159,VIP!$A$2:$O18071,7,FALSE)</f>
        <v>Si</v>
      </c>
      <c r="I159" s="134" t="str">
        <f>VLOOKUP(E159,VIP!$A$2:$O10036,8,FALSE)</f>
        <v>Si</v>
      </c>
      <c r="J159" s="134" t="str">
        <f>VLOOKUP(E159,VIP!$A$2:$O9986,8,FALSE)</f>
        <v>Si</v>
      </c>
      <c r="K159" s="134" t="str">
        <f>VLOOKUP(E159,VIP!$A$2:$O13560,6,0)</f>
        <v>NO</v>
      </c>
      <c r="L159" s="125" t="s">
        <v>2418</v>
      </c>
      <c r="M159" s="135" t="s">
        <v>2447</v>
      </c>
      <c r="N159" s="135" t="s">
        <v>2454</v>
      </c>
      <c r="O159" s="134" t="s">
        <v>2455</v>
      </c>
      <c r="P159" s="137"/>
      <c r="Q159" s="145" t="s">
        <v>2418</v>
      </c>
    </row>
    <row r="160" spans="1:17" ht="18" x14ac:dyDescent="0.25">
      <c r="A160" s="134" t="str">
        <f>VLOOKUP(E160,'LISTADO ATM'!$A$2:$C$898,3,0)</f>
        <v>ESTE</v>
      </c>
      <c r="B160" s="129">
        <v>3335891171</v>
      </c>
      <c r="C160" s="136">
        <v>44334.758032407408</v>
      </c>
      <c r="D160" s="136" t="s">
        <v>2473</v>
      </c>
      <c r="E160" s="124">
        <v>612</v>
      </c>
      <c r="F160" s="159" t="str">
        <f>VLOOKUP(E160,VIP!$A$2:$O13209,2,0)</f>
        <v>DRBR220</v>
      </c>
      <c r="G160" s="134" t="str">
        <f>VLOOKUP(E160,'LISTADO ATM'!$A$2:$B$897,2,0)</f>
        <v xml:space="preserve">ATM Plaza Orense (La Romana) </v>
      </c>
      <c r="H160" s="134" t="str">
        <f>VLOOKUP(E160,VIP!$A$2:$O18072,7,FALSE)</f>
        <v>Si</v>
      </c>
      <c r="I160" s="134" t="str">
        <f>VLOOKUP(E160,VIP!$A$2:$O10037,8,FALSE)</f>
        <v>Si</v>
      </c>
      <c r="J160" s="134" t="str">
        <f>VLOOKUP(E160,VIP!$A$2:$O9987,8,FALSE)</f>
        <v>Si</v>
      </c>
      <c r="K160" s="134" t="str">
        <f>VLOOKUP(E160,VIP!$A$2:$O13561,6,0)</f>
        <v>NO</v>
      </c>
      <c r="L160" s="125" t="s">
        <v>2418</v>
      </c>
      <c r="M160" s="135" t="s">
        <v>2447</v>
      </c>
      <c r="N160" s="135" t="s">
        <v>2454</v>
      </c>
      <c r="O160" s="134" t="s">
        <v>2474</v>
      </c>
      <c r="P160" s="137"/>
      <c r="Q160" s="145" t="s">
        <v>2418</v>
      </c>
    </row>
    <row r="161" spans="1:17" ht="18" x14ac:dyDescent="0.25">
      <c r="A161" s="134" t="str">
        <f>VLOOKUP(E161,'LISTADO ATM'!$A$2:$C$898,3,0)</f>
        <v>NORTE</v>
      </c>
      <c r="B161" s="129" t="s">
        <v>2689</v>
      </c>
      <c r="C161" s="136">
        <v>44334.760312500002</v>
      </c>
      <c r="D161" s="136" t="s">
        <v>2573</v>
      </c>
      <c r="E161" s="124">
        <v>599</v>
      </c>
      <c r="F161" s="159" t="str">
        <f>VLOOKUP(E161,VIP!$A$2:$O13210,2,0)</f>
        <v>DRBR258</v>
      </c>
      <c r="G161" s="134" t="str">
        <f>VLOOKUP(E161,'LISTADO ATM'!$A$2:$B$897,2,0)</f>
        <v xml:space="preserve">ATM Oficina Plaza Internacional (Santiago) </v>
      </c>
      <c r="H161" s="134" t="str">
        <f>VLOOKUP(E161,VIP!$A$2:$O18073,7,FALSE)</f>
        <v>Si</v>
      </c>
      <c r="I161" s="134" t="str">
        <f>VLOOKUP(E161,VIP!$A$2:$O10038,8,FALSE)</f>
        <v>Si</v>
      </c>
      <c r="J161" s="134" t="str">
        <f>VLOOKUP(E161,VIP!$A$2:$O9988,8,FALSE)</f>
        <v>Si</v>
      </c>
      <c r="K161" s="134" t="str">
        <f>VLOOKUP(E161,VIP!$A$2:$O13562,6,0)</f>
        <v>NO</v>
      </c>
      <c r="L161" s="125" t="s">
        <v>2575</v>
      </c>
      <c r="M161" s="135" t="s">
        <v>2447</v>
      </c>
      <c r="N161" s="135" t="s">
        <v>2454</v>
      </c>
      <c r="O161" s="134" t="s">
        <v>2574</v>
      </c>
      <c r="P161" s="137"/>
      <c r="Q161" s="145" t="s">
        <v>2693</v>
      </c>
    </row>
    <row r="162" spans="1:17" ht="18" x14ac:dyDescent="0.25">
      <c r="A162" s="134" t="str">
        <f>VLOOKUP(E162,'LISTADO ATM'!$A$2:$C$898,3,0)</f>
        <v>DISTRITO NACIONAL</v>
      </c>
      <c r="B162" s="129" t="s">
        <v>2690</v>
      </c>
      <c r="C162" s="136">
        <v>44334.763923611114</v>
      </c>
      <c r="D162" s="136" t="s">
        <v>2450</v>
      </c>
      <c r="E162" s="124">
        <v>359</v>
      </c>
      <c r="F162" s="159" t="str">
        <f>VLOOKUP(E162,VIP!$A$2:$O13211,2,0)</f>
        <v>DRBR359</v>
      </c>
      <c r="G162" s="134" t="str">
        <f>VLOOKUP(E162,'LISTADO ATM'!$A$2:$B$897,2,0)</f>
        <v>ATM S/M Bravo Ozama</v>
      </c>
      <c r="H162" s="134" t="str">
        <f>VLOOKUP(E162,VIP!$A$2:$O18074,7,FALSE)</f>
        <v>N/A</v>
      </c>
      <c r="I162" s="134" t="str">
        <f>VLOOKUP(E162,VIP!$A$2:$O10039,8,FALSE)</f>
        <v>N/A</v>
      </c>
      <c r="J162" s="134" t="str">
        <f>VLOOKUP(E162,VIP!$A$2:$O9989,8,FALSE)</f>
        <v>N/A</v>
      </c>
      <c r="K162" s="134" t="str">
        <f>VLOOKUP(E162,VIP!$A$2:$O13563,6,0)</f>
        <v>N/A</v>
      </c>
      <c r="L162" s="125" t="s">
        <v>2418</v>
      </c>
      <c r="M162" s="135" t="s">
        <v>2447</v>
      </c>
      <c r="N162" s="135" t="s">
        <v>2454</v>
      </c>
      <c r="O162" s="134" t="s">
        <v>2455</v>
      </c>
      <c r="P162" s="137"/>
      <c r="Q162" s="145" t="s">
        <v>2418</v>
      </c>
    </row>
  </sheetData>
  <autoFilter ref="A4:Q162">
    <sortState ref="A5:Q127">
      <sortCondition ref="C4:C1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3:E1048576 E32:E83 E1:E4">
    <cfRule type="duplicateValues" dxfId="79" priority="71"/>
  </conditionalFormatting>
  <conditionalFormatting sqref="E163:E1048576">
    <cfRule type="duplicateValues" dxfId="78" priority="119712"/>
  </conditionalFormatting>
  <conditionalFormatting sqref="B163:B1048576 B1:B83">
    <cfRule type="duplicateValues" dxfId="77" priority="119715"/>
  </conditionalFormatting>
  <conditionalFormatting sqref="E163:E1048576 E32:E83">
    <cfRule type="duplicateValues" dxfId="76" priority="44"/>
  </conditionalFormatting>
  <conditionalFormatting sqref="E163:E1048576 E1:E83">
    <cfRule type="duplicateValues" dxfId="75" priority="26"/>
  </conditionalFormatting>
  <conditionalFormatting sqref="B163:B1048576 B56:B83">
    <cfRule type="duplicateValues" dxfId="74" priority="24"/>
  </conditionalFormatting>
  <conditionalFormatting sqref="E5:E8">
    <cfRule type="duplicateValues" dxfId="73" priority="120002"/>
  </conditionalFormatting>
  <conditionalFormatting sqref="B5:B8">
    <cfRule type="duplicateValues" dxfId="72" priority="120003"/>
  </conditionalFormatting>
  <conditionalFormatting sqref="E9:E62">
    <cfRule type="duplicateValues" dxfId="71" priority="120055"/>
  </conditionalFormatting>
  <conditionalFormatting sqref="E63:E83">
    <cfRule type="duplicateValues" dxfId="70" priority="120083"/>
  </conditionalFormatting>
  <conditionalFormatting sqref="B9:B83">
    <cfRule type="duplicateValues" dxfId="69" priority="120085"/>
  </conditionalFormatting>
  <conditionalFormatting sqref="E77:E89">
    <cfRule type="duplicateValues" dxfId="68" priority="120101"/>
  </conditionalFormatting>
  <conditionalFormatting sqref="B77:B89">
    <cfRule type="duplicateValues" dxfId="67" priority="120103"/>
  </conditionalFormatting>
  <conditionalFormatting sqref="E90:E113">
    <cfRule type="duplicateValues" dxfId="66" priority="120110"/>
  </conditionalFormatting>
  <conditionalFormatting sqref="B90:B113">
    <cfRule type="duplicateValues" dxfId="65" priority="120112"/>
  </conditionalFormatting>
  <conditionalFormatting sqref="E114:E127">
    <cfRule type="duplicateValues" dxfId="64" priority="120119"/>
  </conditionalFormatting>
  <conditionalFormatting sqref="B114:B127">
    <cfRule type="duplicateValues" dxfId="63" priority="120120"/>
  </conditionalFormatting>
  <conditionalFormatting sqref="E128:E162">
    <cfRule type="duplicateValues" dxfId="1" priority="120127"/>
  </conditionalFormatting>
  <conditionalFormatting sqref="B128:B162">
    <cfRule type="duplicateValues" dxfId="0" priority="120128"/>
  </conditionalFormatting>
  <hyperlinks>
    <hyperlink ref="B162" r:id="rId7" display="http://s460-helpdesk/CAisd/pdmweb.exe?OP=SEARCH+FACTORY=in+SKIPLIST=1+QBE.EQ.id=3599586"/>
    <hyperlink ref="B161" r:id="rId8" display="http://s460-helpdesk/CAisd/pdmweb.exe?OP=SEARCH+FACTORY=in+SKIPLIST=1+QBE.EQ.id=3599580"/>
    <hyperlink ref="B160" r:id="rId9" display="http://s460-helpdesk/CAisd/pdmweb.exe?OP=SEARCH+FACTORY=in+SKIPLIST=1+QBE.EQ.id=3599578"/>
    <hyperlink ref="B159" r:id="rId10" display="http://s460-helpdesk/CAisd/pdmweb.exe?OP=SEARCH+FACTORY=in+SKIPLIST=1+QBE.EQ.id=3599576"/>
    <hyperlink ref="B158" r:id="rId11" display="http://s460-helpdesk/CAisd/pdmweb.exe?OP=SEARCH+FACTORY=in+SKIPLIST=1+QBE.EQ.id=3599573"/>
    <hyperlink ref="B157" r:id="rId12" display="http://s460-helpdesk/CAisd/pdmweb.exe?OP=SEARCH+FACTORY=in+SKIPLIST=1+QBE.EQ.id=3599563"/>
    <hyperlink ref="B156" r:id="rId13" display="http://s460-helpdesk/CAisd/pdmweb.exe?OP=SEARCH+FACTORY=in+SKIPLIST=1+QBE.EQ.id=3599562"/>
    <hyperlink ref="B155" r:id="rId14" display="http://s460-helpdesk/CAisd/pdmweb.exe?OP=SEARCH+FACTORY=in+SKIPLIST=1+QBE.EQ.id=3599550"/>
    <hyperlink ref="B154" r:id="rId15" display="http://s460-helpdesk/CAisd/pdmweb.exe?OP=SEARCH+FACTORY=in+SKIPLIST=1+QBE.EQ.id=3599549"/>
    <hyperlink ref="B153" r:id="rId16" display="http://s460-helpdesk/CAisd/pdmweb.exe?OP=SEARCH+FACTORY=in+SKIPLIST=1+QBE.EQ.id=3599548"/>
    <hyperlink ref="B152" r:id="rId17" display="http://s460-helpdesk/CAisd/pdmweb.exe?OP=SEARCH+FACTORY=in+SKIPLIST=1+QBE.EQ.id=3599547"/>
    <hyperlink ref="B151" r:id="rId18" display="http://s460-helpdesk/CAisd/pdmweb.exe?OP=SEARCH+FACTORY=in+SKIPLIST=1+QBE.EQ.id=3599546"/>
    <hyperlink ref="B150" r:id="rId19" display="http://s460-helpdesk/CAisd/pdmweb.exe?OP=SEARCH+FACTORY=in+SKIPLIST=1+QBE.EQ.id=3599545"/>
    <hyperlink ref="B149" r:id="rId20" display="http://s460-helpdesk/CAisd/pdmweb.exe?OP=SEARCH+FACTORY=in+SKIPLIST=1+QBE.EQ.id=3599544"/>
    <hyperlink ref="B148" r:id="rId21" display="http://s460-helpdesk/CAisd/pdmweb.exe?OP=SEARCH+FACTORY=in+SKIPLIST=1+QBE.EQ.id=3599542"/>
    <hyperlink ref="B147" r:id="rId22" display="http://s460-helpdesk/CAisd/pdmweb.exe?OP=SEARCH+FACTORY=in+SKIPLIST=1+QBE.EQ.id=3599463"/>
    <hyperlink ref="B146" r:id="rId23" display="http://s460-helpdesk/CAisd/pdmweb.exe?OP=SEARCH+FACTORY=in+SKIPLIST=1+QBE.EQ.id=3599460"/>
    <hyperlink ref="B145" r:id="rId24" display="http://s460-helpdesk/CAisd/pdmweb.exe?OP=SEARCH+FACTORY=in+SKIPLIST=1+QBE.EQ.id=3599458"/>
    <hyperlink ref="B144" r:id="rId25" display="http://s460-helpdesk/CAisd/pdmweb.exe?OP=SEARCH+FACTORY=in+SKIPLIST=1+QBE.EQ.id=3599421"/>
    <hyperlink ref="B143" r:id="rId26" display="http://s460-helpdesk/CAisd/pdmweb.exe?OP=SEARCH+FACTORY=in+SKIPLIST=1+QBE.EQ.id=3599380"/>
    <hyperlink ref="B142" r:id="rId27" display="http://s460-helpdesk/CAisd/pdmweb.exe?OP=SEARCH+FACTORY=in+SKIPLIST=1+QBE.EQ.id=3599378"/>
    <hyperlink ref="B141" r:id="rId28" display="http://s460-helpdesk/CAisd/pdmweb.exe?OP=SEARCH+FACTORY=in+SKIPLIST=1+QBE.EQ.id=3599303"/>
    <hyperlink ref="B140" r:id="rId29" display="http://s460-helpdesk/CAisd/pdmweb.exe?OP=SEARCH+FACTORY=in+SKIPLIST=1+QBE.EQ.id=3599300"/>
    <hyperlink ref="B139" r:id="rId30" display="http://s460-helpdesk/CAisd/pdmweb.exe?OP=SEARCH+FACTORY=in+SKIPLIST=1+QBE.EQ.id=3599294"/>
    <hyperlink ref="B138" r:id="rId31" display="http://s460-helpdesk/CAisd/pdmweb.exe?OP=SEARCH+FACTORY=in+SKIPLIST=1+QBE.EQ.id=3599293"/>
    <hyperlink ref="B137" r:id="rId32" display="http://s460-helpdesk/CAisd/pdmweb.exe?OP=SEARCH+FACTORY=in+SKIPLIST=1+QBE.EQ.id=3599281"/>
    <hyperlink ref="B135" r:id="rId33" display="http://s460-helpdesk/CAisd/pdmweb.exe?OP=SEARCH+FACTORY=in+SKIPLIST=1+QBE.EQ.id=3599277"/>
    <hyperlink ref="B136" r:id="rId34" display="http://s460-helpdesk/CAisd/pdmweb.exe?OP=SEARCH+FACTORY=in+SKIPLIST=1+QBE.EQ.id=3599278"/>
    <hyperlink ref="B134" r:id="rId35" display="http://s460-helpdesk/CAisd/pdmweb.exe?OP=SEARCH+FACTORY=in+SKIPLIST=1+QBE.EQ.id=3599267"/>
    <hyperlink ref="B133" r:id="rId36" display="http://s460-helpdesk/CAisd/pdmweb.exe?OP=SEARCH+FACTORY=in+SKIPLIST=1+QBE.EQ.id=3599266"/>
    <hyperlink ref="B132" r:id="rId37" display="http://s460-helpdesk/CAisd/pdmweb.exe?OP=SEARCH+FACTORY=in+SKIPLIST=1+QBE.EQ.id=3599258"/>
    <hyperlink ref="B131" r:id="rId38" display="http://s460-helpdesk/CAisd/pdmweb.exe?OP=SEARCH+FACTORY=in+SKIPLIST=1+QBE.EQ.id=3599256"/>
    <hyperlink ref="B130" r:id="rId39" display="http://s460-helpdesk/CAisd/pdmweb.exe?OP=SEARCH+FACTORY=in+SKIPLIST=1+QBE.EQ.id=3599245"/>
    <hyperlink ref="B129" r:id="rId40" display="http://s460-helpdesk/CAisd/pdmweb.exe?OP=SEARCH+FACTORY=in+SKIPLIST=1+QBE.EQ.id=3599242"/>
    <hyperlink ref="B128" r:id="rId41" display="http://s460-helpdesk/CAisd/pdmweb.exe?OP=SEARCH+FACTORY=in+SKIPLIST=1+QBE.EQ.id=3599238"/>
  </hyperlinks>
  <pageMargins left="0.7" right="0.7" top="0.75" bottom="0.75" header="0.3" footer="0.3"/>
  <pageSetup scale="60" orientation="landscape" r:id="rId42"/>
  <legacy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0"/>
      <c r="D10" s="171"/>
      <c r="E10" s="172"/>
    </row>
    <row r="11" spans="1:5" x14ac:dyDescent="0.25">
      <c r="B11" s="102"/>
      <c r="E11" s="102"/>
    </row>
    <row r="12" spans="1:5" ht="18" customHeight="1" x14ac:dyDescent="0.25">
      <c r="A12" s="182" t="s">
        <v>2477</v>
      </c>
      <c r="B12" s="183"/>
      <c r="C12" s="183"/>
      <c r="D12" s="183"/>
      <c r="E12" s="18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0"/>
      <c r="D15" s="171"/>
      <c r="E15" s="172"/>
    </row>
    <row r="16" spans="1:5" ht="15.75" thickBot="1" x14ac:dyDescent="0.3">
      <c r="B16" s="102"/>
      <c r="E16" s="102"/>
    </row>
    <row r="17" spans="1:5" ht="18.75" customHeight="1" thickBot="1" x14ac:dyDescent="0.3">
      <c r="A17" s="173" t="s">
        <v>2478</v>
      </c>
      <c r="B17" s="174"/>
      <c r="C17" s="174"/>
      <c r="D17" s="174"/>
      <c r="E17" s="175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3" t="s">
        <v>2553</v>
      </c>
      <c r="B94" s="174"/>
      <c r="C94" s="174"/>
      <c r="D94" s="174"/>
      <c r="E94" s="175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85" t="s">
        <v>2479</v>
      </c>
      <c r="B119" s="186"/>
      <c r="C119" s="186"/>
      <c r="D119" s="186"/>
      <c r="E119" s="187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2575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2575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2575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2575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2575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2575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2575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2575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8" t="s">
        <v>2480</v>
      </c>
      <c r="B137" s="189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3" t="s">
        <v>2481</v>
      </c>
      <c r="B140" s="174"/>
      <c r="C140" s="174"/>
      <c r="D140" s="174"/>
      <c r="E140" s="175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90"/>
      <c r="E141" s="191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92" t="s">
        <v>2577</v>
      </c>
      <c r="E142" s="193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92" t="s">
        <v>2577</v>
      </c>
      <c r="E143" s="193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92" t="s">
        <v>2577</v>
      </c>
      <c r="E144" s="193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92" t="s">
        <v>2577</v>
      </c>
      <c r="E145" s="193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92" t="s">
        <v>2578</v>
      </c>
      <c r="E146" s="193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92" t="s">
        <v>2577</v>
      </c>
      <c r="E147" s="193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92" t="s">
        <v>2577</v>
      </c>
      <c r="E148" s="193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92" t="s">
        <v>2577</v>
      </c>
      <c r="E149" s="193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92" t="s">
        <v>2579</v>
      </c>
      <c r="E150" s="193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92" t="s">
        <v>2577</v>
      </c>
      <c r="E151" s="193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92" t="s">
        <v>2577</v>
      </c>
      <c r="E152" s="193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D152:E15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94:E94"/>
    <mergeCell ref="A119:E119"/>
    <mergeCell ref="A137:B137"/>
    <mergeCell ref="A140:E140"/>
    <mergeCell ref="D141:E141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2021-05-11T03:06:01Z</cp:lastPrinted>
  <dcterms:created xsi:type="dcterms:W3CDTF">2014-10-01T23:18:29Z</dcterms:created>
  <dcterms:modified xsi:type="dcterms:W3CDTF">2021-05-18T23:14:08Z</dcterms:modified>
</cp:coreProperties>
</file>