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8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REPORTE!$A$4:$Q$55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9" i="1" l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A89" i="1"/>
  <c r="A88" i="1"/>
  <c r="A87" i="1"/>
  <c r="A86" i="1"/>
  <c r="A85" i="1"/>
  <c r="A84" i="1"/>
  <c r="A83" i="1"/>
  <c r="A82" i="1" l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61" i="1" l="1"/>
  <c r="A60" i="1"/>
  <c r="F61" i="1"/>
  <c r="G61" i="1"/>
  <c r="H61" i="1"/>
  <c r="I61" i="1"/>
  <c r="J61" i="1"/>
  <c r="K61" i="1"/>
  <c r="F60" i="1"/>
  <c r="G60" i="1"/>
  <c r="H60" i="1"/>
  <c r="I60" i="1"/>
  <c r="J60" i="1"/>
  <c r="K60" i="1"/>
  <c r="A59" i="1" l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 l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3" i="1"/>
  <c r="A32" i="1"/>
  <c r="A31" i="1"/>
  <c r="A30" i="1"/>
  <c r="A29" i="1"/>
  <c r="A28" i="1"/>
  <c r="A27" i="1"/>
  <c r="F26" i="1" l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6" i="1"/>
  <c r="A25" i="1"/>
  <c r="A24" i="1"/>
  <c r="A23" i="1"/>
  <c r="F22" i="1"/>
  <c r="G22" i="1"/>
  <c r="H22" i="1"/>
  <c r="I22" i="1"/>
  <c r="J22" i="1"/>
  <c r="K22" i="1"/>
  <c r="A22" i="1"/>
  <c r="B158" i="16" l="1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B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B117" i="16"/>
  <c r="C116" i="16"/>
  <c r="A116" i="16"/>
  <c r="C115" i="16"/>
  <c r="A115" i="16"/>
  <c r="C114" i="16"/>
  <c r="A114" i="16"/>
  <c r="G113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92" i="16"/>
  <c r="A138" i="16" s="1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21" i="1" l="1"/>
  <c r="F21" i="1"/>
  <c r="G21" i="1"/>
  <c r="H21" i="1"/>
  <c r="I21" i="1"/>
  <c r="J21" i="1"/>
  <c r="K21" i="1"/>
  <c r="A19" i="1"/>
  <c r="A20" i="1"/>
  <c r="F19" i="1"/>
  <c r="G19" i="1"/>
  <c r="H19" i="1"/>
  <c r="I19" i="1"/>
  <c r="J19" i="1"/>
  <c r="K19" i="1"/>
  <c r="F20" i="1"/>
  <c r="G20" i="1"/>
  <c r="H20" i="1"/>
  <c r="I20" i="1"/>
  <c r="J20" i="1"/>
  <c r="K20" i="1"/>
  <c r="A18" i="1" l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 l="1"/>
  <c r="F15" i="1"/>
  <c r="G15" i="1"/>
  <c r="H15" i="1"/>
  <c r="I15" i="1"/>
  <c r="J15" i="1"/>
  <c r="K15" i="1"/>
  <c r="A14" i="1" l="1"/>
  <c r="F14" i="1"/>
  <c r="G14" i="1"/>
  <c r="H14" i="1"/>
  <c r="I14" i="1"/>
  <c r="J14" i="1"/>
  <c r="K14" i="1"/>
  <c r="A13" i="1" l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 l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62" i="1"/>
  <c r="F62" i="1"/>
  <c r="G62" i="1"/>
  <c r="H62" i="1"/>
  <c r="I62" i="1"/>
  <c r="J62" i="1"/>
  <c r="K62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A6" i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<sst xmlns="http://schemas.openxmlformats.org/spreadsheetml/2006/main" count="13611" uniqueCount="2613">
  <si>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</si>
  <si>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</si>
  <si>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</si>
  <si>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</si>
  <si>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</si>
  <si>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</si>
  <si>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</si>
  <si>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</si>
  <si>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</si>
  <si>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</si>
  <si>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</si>
  <si>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</si>
  <si>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</si>
  <si>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</si>
  <si>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</si>
  <si>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</si>
  <si>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</si>
  <si>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</si>
  <si>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</si>
  <si>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</si>
  <si>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</si>
  <si>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</si>
  <si>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</si>
  <si>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</si>
  <si>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</si>
  <si>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</si>
  <si>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</si>
  <si>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</si>
  <si>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</si>
  <si>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</si>
  <si>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</si>
  <si>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</si>
  <si>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</si>
  <si>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</si>
  <si>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</si>
  <si>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</si>
  <si>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</si>
  <si>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</si>
  <si>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</si>
  <si>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</si>
  <si>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</si>
  <si>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</si>
  <si>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</si>
  <si>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</si>
  <si>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</si>
  <si>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</si>
  <si>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</si>
  <si>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</si>
  <si>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</si>
  <si>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</si>
  <si>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</si>
  <si>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</si>
  <si>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</si>
  <si>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</si>
  <si>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</si>
  <si>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</si>
  <si>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</si>
  <si>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</si>
  <si>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</si>
  <si>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</si>
  <si>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</si>
  <si>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</si>
  <si>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</si>
  <si>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</si>
  <si>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</si>
  <si>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</si>
  <si>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</si>
  <si>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</si>
  <si>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</si>
  <si>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</si>
  <si>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</si>
  <si>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</si>
  <si>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</si>
  <si>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</si>
  <si>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</si>
  <si>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</si>
  <si>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</si>
  <si>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</si>
  <si>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</si>
  <si>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</si>
  <si>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</si>
  <si>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</si>
  <si>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</si>
  <si>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</si>
  <si>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</si>
  <si>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</si>
  <si>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</si>
  <si>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</si>
  <si>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</si>
  <si>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</si>
  <si>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</si>
  <si>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</si>
  <si>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</si>
  <si>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</si>
  <si>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</si>
  <si>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</si>
  <si>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</si>
  <si>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</si>
  <si>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</si>
  <si>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</si>
  <si>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</si>
  <si>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</si>
  <si>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</si>
  <si>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</si>
  <si>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</si>
  <si>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</si>
  <si>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</si>
  <si>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</si>
  <si>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</si>
  <si>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</si>
  <si>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</si>
  <si>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</si>
  <si>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</si>
  <si>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</si>
  <si>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</si>
  <si>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</si>
  <si>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</si>
  <si>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</si>
  <si>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</si>
  <si>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</si>
  <si>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</si>
  <si>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</si>
  <si>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</si>
  <si>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</si>
  <si>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</si>
  <si>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</si>
  <si>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</si>
  <si>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</si>
  <si>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</si>
  <si>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</si>
  <si>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</si>
  <si>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</si>
  <si>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</si>
  <si>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</si>
  <si>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</si>
  <si>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</si>
  <si>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</si>
  <si>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</si>
  <si>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</si>
  <si>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</si>
  <si>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</si>
  <si>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</si>
  <si>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</si>
  <si>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</si>
  <si>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</si>
  <si>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</si>
  <si>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</si>
  <si>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</si>
  <si>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</si>
  <si>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</si>
  <si>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</si>
  <si>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</si>
  <si>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</si>
  <si>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</si>
  <si>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</si>
  <si>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</si>
  <si>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</si>
  <si>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</si>
  <si>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</si>
  <si>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</si>
  <si>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</si>
  <si>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</si>
  <si>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</si>
  <si>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</si>
  <si>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</si>
  <si>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</si>
  <si>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</si>
  <si>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</si>
  <si>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</si>
  <si>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</si>
  <si>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</si>
  <si>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</si>
  <si>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</si>
  <si>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</si>
  <si>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</si>
  <si>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</si>
  <si>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</si>
  <si>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</si>
  <si>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</si>
  <si>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</si>
  <si>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</si>
  <si>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</si>
  <si>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</si>
  <si>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</si>
  <si>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</si>
  <si>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</si>
  <si>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</si>
  <si>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</si>
  <si>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</si>
  <si>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</si>
  <si>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</si>
  <si>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</si>
  <si>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</si>
  <si>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</si>
  <si>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</si>
  <si>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</si>
  <si>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</si>
  <si>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</si>
  <si>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</si>
  <si>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</si>
  <si>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</si>
  <si>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</si>
  <si>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</si>
  <si>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</si>
  <si>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</si>
  <si>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</si>
  <si>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</si>
  <si>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</si>
  <si>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</si>
  <si>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</si>
  <si>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</si>
  <si>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</si>
  <si>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</si>
  <si>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</si>
  <si>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</si>
  <si>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</si>
  <si>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</si>
  <si>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</si>
  <si>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</si>
  <si>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</si>
  <si>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</si>
  <si>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</si>
  <si>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</si>
  <si>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</si>
  <si>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</si>
  <si>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</si>
  <si>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</si>
  <si>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</si>
  <si>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</si>
  <si>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</si>
  <si>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</si>
  <si>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</si>
  <si>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</si>
  <si>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</si>
  <si>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</si>
  <si>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</si>
  <si>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</si>
  <si>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</si>
  <si>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</si>
  <si>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</si>
  <si>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</si>
  <si>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</si>
  <si>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</si>
  <si>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</si>
  <si>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</si>
  <si>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</si>
  <si>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</si>
  <si>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</si>
  <si>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</si>
  <si>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</si>
  <si>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</si>
  <si>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</si>
  <si>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</si>
  <si>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</si>
  <si>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</si>
  <si>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</si>
  <si>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</si>
  <si>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</si>
  <si>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</si>
  <si>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</si>
  <si>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</si>
  <si>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</si>
  <si>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</si>
  <si>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</si>
  <si>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</si>
  <si>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</si>
  <si>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</si>
  <si>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</si>
  <si>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</si>
  <si>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</si>
  <si>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</si>
  <si>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</si>
  <si>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</si>
  <si>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</si>
  <si>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</si>
  <si>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</si>
  <si>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</si>
  <si>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</si>
  <si>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</si>
  <si>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</si>
  <si>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</si>
  <si>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</si>
  <si>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</si>
  <si>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</si>
  <si>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</si>
  <si>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</si>
  <si>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</si>
  <si>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</si>
  <si>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</si>
  <si>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</si>
  <si>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</si>
  <si>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</si>
  <si>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</si>
  <si>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</si>
  <si>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</si>
  <si>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</si>
  <si>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</si>
  <si>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</si>
  <si>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</si>
  <si>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</si>
  <si>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</si>
  <si>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</si>
  <si>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</si>
  <si>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</si>
  <si>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</si>
  <si>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</si>
  <si>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</si>
  <si>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</si>
  <si>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</si>
  <si>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</si>
  <si>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</si>
  <si>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</si>
  <si>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</si>
  <si>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</si>
  <si>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</si>
  <si>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</si>
  <si>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</si>
  <si>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</si>
  <si>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</si>
  <si>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</si>
  <si>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</si>
  <si>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</si>
  <si>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</si>
  <si>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</si>
  <si>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</si>
  <si>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</si>
  <si>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</si>
  <si>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</si>
  <si>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</si>
  <si>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</si>
  <si>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</si>
  <si>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</si>
  <si>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</si>
  <si>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</si>
  <si>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</si>
  <si>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</si>
  <si>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</si>
  <si>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</si>
  <si>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</si>
  <si>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</si>
  <si>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</si>
  <si>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</si>
  <si>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</si>
  <si>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</si>
  <si>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</si>
  <si>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</si>
  <si>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</si>
  <si>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</si>
  <si>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</si>
  <si>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</si>
  <si>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</si>
  <si>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</si>
  <si>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</si>
  <si>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</si>
  <si>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</si>
  <si>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</si>
  <si>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</si>
  <si>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</si>
  <si>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</si>
  <si>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</si>
  <si>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</si>
  <si>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</si>
  <si>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</si>
  <si>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</si>
  <si>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</si>
  <si>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</si>
  <si>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</si>
  <si>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</si>
  <si>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</si>
  <si>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</si>
  <si>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</si>
  <si>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</si>
  <si>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</si>
  <si>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</si>
  <si>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</si>
  <si>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</si>
  <si>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</si>
  <si>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</si>
  <si>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</si>
  <si>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</si>
  <si>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</si>
  <si>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</si>
  <si>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</si>
  <si>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</si>
  <si>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</si>
  <si>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</si>
  <si>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</si>
  <si>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</si>
  <si>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</si>
  <si>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</si>
  <si>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</si>
  <si>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</si>
  <si>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</si>
  <si>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</si>
  <si>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</si>
  <si>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</si>
  <si>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</si>
  <si>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</si>
  <si>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</si>
  <si>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</si>
  <si>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</si>
  <si>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</si>
  <si>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</si>
  <si>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</si>
  <si>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</si>
  <si>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</si>
  <si>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</si>
  <si>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</si>
  <si>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</si>
  <si>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</si>
  <si>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</si>
  <si>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</si>
  <si>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</si>
  <si>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</si>
  <si>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</si>
  <si>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</si>
  <si>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</si>
  <si>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</si>
  <si>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</si>
  <si>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</si>
  <si>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</si>
  <si>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</si>
  <si>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</si>
  <si>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</si>
  <si>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</si>
  <si>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</si>
  <si>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</si>
  <si>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</si>
  <si>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</si>
  <si>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</si>
  <si>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</si>
  <si>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</si>
  <si>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</si>
  <si>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</si>
  <si>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</si>
  <si>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</si>
  <si>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</si>
  <si>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</si>
  <si>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</si>
  <si>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</si>
  <si>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</si>
  <si>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</si>
  <si>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</si>
  <si>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</si>
  <si>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</si>
  <si>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</si>
  <si>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</si>
  <si>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</si>
  <si>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</si>
  <si>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</si>
  <si>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</si>
  <si>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</si>
  <si>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</si>
  <si>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</si>
  <si>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</si>
  <si>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</si>
  <si>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</si>
  <si>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</si>
  <si>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</si>
  <si>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</si>
  <si>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</si>
  <si>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</si>
  <si>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</si>
  <si>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</si>
  <si>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</si>
  <si>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</si>
  <si>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</si>
  <si>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</si>
  <si>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</si>
  <si>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</si>
  <si>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</si>
  <si>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</si>
  <si>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</si>
  <si>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</si>
  <si>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</si>
  <si>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</si>
  <si>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</si>
  <si>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</si>
  <si>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</si>
  <si>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</si>
  <si>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</si>
  <si>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</si>
  <si>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</si>
  <si>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</si>
  <si>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</si>
  <si>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</si>
  <si>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</si>
  <si>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</si>
  <si>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</si>
  <si>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</si>
  <si>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</si>
  <si>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</si>
  <si>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</si>
  <si>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</si>
  <si>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</si>
  <si>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</si>
  <si>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</si>
  <si>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</si>
  <si>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</si>
  <si>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</si>
  <si>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</si>
  <si>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</si>
  <si>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</si>
  <si>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</si>
  <si>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</si>
  <si>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</si>
  <si>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</si>
  <si>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</si>
  <si>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</si>
  <si>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</si>
  <si>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</si>
  <si>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</si>
  <si>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</si>
  <si>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</si>
  <si>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</si>
  <si>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</si>
  <si>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</si>
  <si>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</si>
  <si>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</si>
  <si>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</si>
  <si>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</si>
  <si>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</si>
  <si>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</si>
  <si>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</si>
  <si>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</si>
  <si>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</si>
  <si>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</si>
  <si>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</si>
  <si>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</si>
  <si>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</si>
  <si>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</si>
  <si>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</si>
  <si>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</si>
  <si>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</si>
  <si>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</si>
  <si>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</si>
  <si>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</si>
  <si>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</si>
  <si>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</si>
  <si>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</si>
  <si>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</si>
  <si>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</si>
  <si>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</si>
  <si>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</si>
  <si>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</si>
  <si>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</si>
  <si>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</si>
  <si>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</si>
  <si>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</si>
  <si>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</si>
  <si>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</si>
  <si>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</si>
  <si>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</si>
  <si>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</si>
  <si>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</si>
  <si>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</si>
  <si>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</si>
  <si>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</si>
  <si>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</si>
  <si>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</si>
  <si>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</si>
  <si>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</si>
  <si>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</si>
  <si>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</si>
  <si>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</si>
  <si>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</si>
  <si>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</si>
  <si>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</si>
  <si>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</si>
  <si>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</si>
  <si>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</si>
  <si>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</si>
  <si>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</si>
  <si>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</si>
  <si>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</si>
  <si>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</si>
  <si>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</si>
  <si>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</si>
  <si>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</si>
  <si>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</si>
  <si>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</si>
  <si>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</si>
  <si>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</si>
  <si>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</si>
  <si>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</si>
  <si>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</si>
  <si>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</si>
  <si>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</si>
  <si>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</si>
  <si>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</si>
  <si>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</si>
  <si>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</si>
  <si>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</si>
  <si>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</si>
  <si>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</si>
  <si>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</si>
  <si>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</si>
  <si>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</si>
  <si>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</si>
  <si>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</si>
  <si>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</si>
  <si>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</si>
  <si>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</si>
  <si>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</si>
  <si>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</si>
  <si>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</si>
  <si>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</si>
  <si>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</si>
  <si>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</si>
  <si>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</si>
  <si>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</si>
  <si>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</si>
  <si>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</si>
  <si>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</si>
  <si>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</si>
  <si>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</si>
  <si>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</si>
  <si>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</si>
  <si>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</si>
  <si>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</si>
  <si>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</si>
  <si>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</si>
  <si>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</si>
  <si>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</si>
  <si>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</si>
  <si>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</si>
  <si>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</si>
  <si>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</si>
  <si>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</si>
  <si>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</si>
  <si>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</si>
  <si>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</si>
  <si>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</si>
  <si>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</si>
  <si>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</si>
  <si>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</si>
  <si>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</si>
  <si>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</si>
  <si>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</si>
  <si>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</si>
  <si>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</si>
  <si>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</si>
  <si>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</si>
  <si>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</si>
  <si>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</si>
  <si>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</si>
  <si>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</si>
  <si>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</si>
  <si>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</si>
  <si>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</si>
  <si>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</si>
  <si>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</si>
  <si>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</si>
  <si>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</si>
  <si>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</si>
  <si>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</si>
  <si>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</si>
  <si>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</si>
  <si>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</si>
  <si>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</si>
  <si>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</si>
  <si>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</si>
  <si>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</si>
  <si>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</si>
  <si>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</si>
  <si>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</si>
  <si>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</si>
  <si>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</si>
  <si>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</si>
  <si>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</si>
  <si>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</si>
  <si>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</si>
  <si>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</si>
  <si>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</si>
  <si>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</si>
  <si>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</si>
  <si>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</si>
  <si>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</si>
  <si>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</si>
  <si>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</si>
  <si>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</si>
  <si>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</si>
  <si>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</si>
  <si>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</si>
  <si>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</si>
  <si>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</si>
  <si>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</si>
  <si>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</si>
  <si>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</si>
  <si>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</si>
  <si>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</si>
  <si>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</si>
  <si>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</si>
  <si>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</si>
  <si>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</si>
  <si>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</si>
  <si>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</si>
  <si>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</si>
  <si>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</si>
  <si>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</si>
  <si>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</si>
  <si>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</si>
  <si>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</si>
  <si>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</si>
  <si>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</si>
  <si>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</si>
  <si>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</si>
  <si>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</si>
  <si>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</si>
  <si>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</si>
  <si>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</si>
  <si>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</si>
  <si>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</si>
  <si>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</si>
  <si>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</si>
  <si>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</si>
  <si>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</si>
  <si>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</si>
  <si>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</si>
  <si>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</si>
  <si>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</si>
  <si>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</si>
  <si>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</si>
  <si>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</si>
  <si>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</si>
  <si>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</si>
  <si>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</si>
  <si>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</si>
  <si>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</si>
  <si>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</si>
  <si>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</si>
  <si>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</si>
  <si>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</si>
  <si>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</si>
  <si>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</si>
  <si>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</si>
  <si>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</si>
  <si>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</si>
  <si>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</si>
  <si>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</si>
  <si>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</si>
  <si>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</si>
  <si>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</si>
  <si>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</si>
  <si>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</si>
  <si>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</si>
  <si>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</si>
  <si>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</si>
  <si>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</si>
  <si>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</si>
  <si>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</si>
  <si>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</si>
  <si>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</si>
  <si>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</si>
  <si>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</si>
  <si>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</si>
  <si>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</si>
  <si>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</si>
  <si>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</si>
  <si>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</si>
  <si>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</si>
  <si>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</si>
  <si>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</si>
  <si>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</si>
  <si>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</si>
  <si>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</si>
  <si>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</si>
  <si>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</si>
  <si>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</si>
  <si>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</si>
  <si>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</si>
  <si>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</si>
  <si>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</si>
  <si>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</si>
  <si>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</si>
  <si>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</si>
  <si>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</si>
  <si>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</si>
  <si>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</si>
  <si>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</si>
  <si>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</si>
  <si>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</si>
  <si>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</si>
  <si>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</si>
  <si>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</si>
  <si>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</si>
  <si>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</si>
  <si>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</si>
  <si>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</si>
  <si>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</si>
  <si>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</si>
  <si>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</si>
  <si>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</si>
  <si>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</si>
  <si>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</si>
  <si>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</si>
  <si>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</si>
  <si>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</si>
  <si>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</si>
  <si>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</si>
  <si>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</si>
  <si>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</si>
  <si>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</si>
  <si>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</si>
  <si>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</si>
  <si>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</si>
  <si>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</si>
  <si>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</si>
  <si>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</si>
  <si>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</si>
  <si>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</si>
  <si>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</si>
  <si>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</si>
  <si>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</si>
  <si>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</si>
  <si>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</si>
  <si>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</si>
  <si>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</si>
  <si>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</si>
  <si>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</si>
  <si>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</si>
  <si>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</si>
  <si>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</si>
  <si>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</si>
  <si>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</si>
  <si>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</si>
  <si>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</si>
  <si>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</si>
  <si>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</si>
  <si>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</si>
  <si>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</si>
  <si>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</si>
  <si>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</si>
  <si>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</si>
  <si>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</si>
  <si>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</si>
  <si>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</si>
  <si>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</si>
  <si>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</si>
  <si>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</si>
  <si>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</si>
  <si>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</si>
  <si>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</si>
  <si>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</si>
  <si>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</si>
  <si>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</si>
  <si>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</si>
  <si>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</si>
  <si>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</si>
  <si>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</si>
  <si>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</si>
  <si>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</si>
  <si>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</si>
  <si>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</si>
  <si>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</si>
  <si>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</si>
  <si>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</si>
  <si>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</si>
  <si>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</si>
  <si>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</si>
  <si>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</si>
  <si>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</si>
  <si>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</si>
  <si>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</si>
  <si>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</si>
  <si>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</si>
  <si>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</si>
  <si>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</si>
  <si>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</si>
  <si>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</si>
  <si>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</si>
  <si>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</si>
  <si>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</si>
  <si>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</si>
  <si>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</si>
  <si>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</si>
  <si>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</si>
  <si>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</si>
  <si>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</si>
  <si>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</si>
  <si>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</si>
  <si>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</si>
  <si>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</si>
  <si>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</si>
  <si>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</si>
  <si>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</si>
  <si>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</si>
  <si>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</si>
  <si>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</si>
  <si>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</si>
  <si>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</si>
  <si>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</si>
  <si>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</si>
  <si>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</si>
  <si>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</si>
  <si>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</si>
  <si>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</si>
  <si>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</si>
  <si>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</si>
  <si>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</si>
  <si>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</si>
  <si>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</si>
  <si>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</si>
  <si>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</si>
  <si>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</si>
  <si>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</si>
  <si>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</si>
  <si>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</si>
  <si>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</si>
  <si>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</si>
  <si>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</si>
  <si>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</si>
  <si>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</si>
  <si>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</si>
  <si>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</si>
  <si>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</si>
  <si>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</si>
  <si>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</si>
  <si>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</si>
  <si>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</si>
  <si>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</si>
  <si>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</si>
  <si>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</si>
  <si>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</si>
  <si>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</si>
  <si>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</si>
  <si>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</si>
  <si>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</si>
  <si>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</si>
  <si>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</si>
  <si>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</si>
  <si>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</si>
  <si>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</si>
  <si>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</si>
  <si>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</si>
  <si>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</si>
  <si>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</si>
  <si>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</si>
  <si>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</si>
  <si>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</si>
  <si>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</si>
  <si>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</si>
  <si>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</si>
  <si>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</si>
  <si>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</si>
  <si>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</si>
  <si>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</si>
  <si>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</si>
  <si>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</si>
  <si>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</si>
  <si>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</si>
  <si>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</si>
  <si>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</si>
  <si>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</si>
  <si>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</si>
  <si>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</si>
  <si>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</si>
  <si>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</si>
  <si>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</si>
  <si>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</si>
  <si>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</si>
  <si>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</si>
  <si>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</si>
  <si>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</si>
  <si>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</si>
  <si>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</si>
  <si>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</si>
  <si>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</si>
  <si>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</si>
  <si>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</si>
  <si>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</si>
  <si>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</si>
  <si>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</si>
  <si>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</si>
  <si>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</si>
  <si>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</si>
  <si>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</si>
  <si>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</si>
  <si>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</si>
  <si>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</si>
  <si>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</si>
  <si>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</si>
  <si>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</si>
  <si>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</si>
  <si>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</si>
  <si>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</si>
  <si>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</si>
  <si>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</si>
  <si>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</si>
  <si>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</si>
  <si>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</si>
  <si>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</si>
  <si>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</si>
  <si>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</si>
  <si>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</si>
  <si>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</si>
  <si>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</si>
  <si>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</si>
  <si>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</si>
  <si>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</si>
  <si>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</si>
  <si>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</si>
  <si>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</si>
  <si>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</si>
  <si>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</si>
  <si>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</si>
  <si>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</si>
  <si>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</si>
  <si>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</si>
  <si>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</si>
  <si>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</si>
  <si>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</si>
  <si>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</si>
  <si>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</si>
  <si>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</si>
  <si>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</si>
  <si>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</si>
  <si>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</si>
  <si>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</si>
  <si>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</si>
  <si>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</si>
  <si>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</si>
  <si>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</si>
  <si>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</si>
  <si>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</si>
  <si>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</si>
  <si>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</si>
  <si>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</si>
  <si>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</si>
  <si>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</si>
  <si>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</si>
  <si>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</si>
  <si>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</si>
  <si>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</si>
  <si>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</si>
  <si>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</si>
  <si>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</si>
  <si>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</si>
  <si>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</si>
  <si>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</si>
  <si>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</si>
  <si>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</si>
  <si>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</si>
  <si>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</si>
  <si>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</si>
  <si>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</si>
  <si>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</si>
  <si>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</si>
  <si>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</si>
  <si>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</si>
  <si>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</si>
  <si>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</si>
  <si>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</si>
  <si>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</si>
  <si>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</si>
  <si>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</si>
  <si>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</si>
  <si>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</si>
  <si>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</si>
  <si>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</si>
  <si>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</si>
  <si>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</si>
  <si>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</si>
  <si>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</si>
  <si>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</si>
  <si>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</si>
  <si>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</si>
  <si>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</si>
  <si>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</si>
  <si>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</si>
  <si>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</si>
  <si>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</si>
  <si>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</si>
  <si>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</si>
  <si>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</si>
  <si>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</si>
  <si>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</si>
  <si>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</si>
  <si>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</si>
  <si>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</si>
  <si>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</si>
  <si>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</si>
  <si>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</si>
  <si>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</si>
  <si>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</si>
  <si>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</si>
  <si>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</si>
  <si>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</si>
  <si>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</si>
  <si>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</si>
  <si>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</si>
  <si>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</si>
  <si>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</si>
  <si>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</si>
  <si>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</si>
  <si>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</si>
  <si>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</si>
  <si>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</si>
  <si>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</si>
  <si>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</si>
  <si>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</si>
  <si>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</si>
  <si>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</si>
  <si>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</si>
  <si>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</si>
  <si>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</si>
  <si>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</si>
  <si>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</si>
  <si>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</si>
  <si>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</si>
  <si>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</si>
  <si>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</si>
  <si>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</si>
  <si>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</si>
  <si>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</si>
  <si>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</si>
  <si>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</si>
  <si>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</si>
  <si>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</si>
  <si>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</si>
  <si>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</si>
  <si>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</si>
  <si>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</si>
  <si>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</si>
  <si>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</si>
  <si>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</si>
  <si>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</si>
  <si>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</si>
  <si>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</si>
  <si>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</si>
  <si>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</si>
  <si>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</si>
  <si>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</si>
  <si>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</si>
  <si>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</si>
  <si>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</si>
  <si>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</si>
  <si>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</si>
  <si>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</si>
  <si>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</si>
  <si>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</si>
  <si>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</si>
  <si>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</si>
  <si>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</si>
  <si>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</si>
  <si>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</si>
  <si>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</si>
  <si>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</si>
  <si>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</si>
  <si>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</si>
  <si>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</si>
  <si>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</si>
  <si>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</si>
  <si>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</si>
  <si>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</si>
  <si>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</si>
  <si>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</si>
  <si>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</si>
  <si>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</si>
  <si>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</si>
  <si>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</si>
  <si>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</si>
  <si>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</si>
  <si>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</si>
  <si>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</si>
  <si>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</si>
  <si>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</si>
  <si>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</si>
  <si>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</si>
  <si>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</si>
  <si>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</si>
  <si>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</si>
  <si>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</si>
  <si>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</si>
  <si>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</si>
  <si>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</si>
  <si>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</si>
  <si>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</si>
  <si>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</si>
  <si>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</si>
  <si>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</si>
  <si>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</si>
  <si>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</si>
  <si>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</si>
  <si>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</si>
  <si>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</si>
  <si>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</si>
  <si>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</si>
  <si>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</si>
  <si>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</si>
  <si>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</si>
  <si>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</si>
  <si>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</si>
  <si>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</si>
  <si>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</si>
  <si>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</si>
  <si>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</si>
  <si>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</si>
  <si>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</si>
  <si>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</si>
  <si>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</si>
  <si>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</si>
  <si>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</si>
  <si>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</si>
  <si>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</si>
  <si>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</si>
  <si>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</si>
  <si>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</si>
  <si>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</si>
  <si>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</si>
  <si>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</si>
  <si>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</si>
  <si>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</si>
  <si>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</si>
  <si>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</si>
  <si>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</si>
  <si>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</si>
  <si>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</si>
  <si>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</si>
  <si>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</si>
  <si>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</si>
  <si>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</si>
  <si>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</si>
  <si>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</si>
  <si>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</si>
  <si>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</si>
  <si>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</si>
  <si>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</si>
  <si>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</si>
  <si>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</si>
  <si>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</si>
  <si>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</si>
  <si>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</si>
  <si>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</si>
  <si>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</si>
  <si>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</si>
  <si>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</si>
  <si>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</si>
  <si>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</si>
  <si>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</si>
  <si>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</si>
  <si>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</si>
  <si>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</si>
  <si>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</si>
  <si>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</si>
  <si>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</si>
  <si>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</si>
  <si>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</si>
  <si>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</si>
  <si>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</si>
  <si>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</si>
  <si>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</si>
  <si>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</si>
  <si>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</si>
  <si>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</si>
  <si>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</si>
  <si>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</si>
  <si>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</si>
  <si>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</si>
  <si>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</si>
  <si>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</si>
  <si>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</si>
  <si>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</si>
  <si>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</si>
  <si>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</si>
  <si>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</si>
  <si>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</si>
  <si>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</si>
  <si>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</si>
  <si>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</si>
  <si>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</si>
  <si>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</si>
  <si>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</si>
  <si>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</si>
  <si>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</si>
  <si>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</si>
  <si>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</si>
  <si>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</si>
  <si>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</si>
  <si>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</si>
  <si>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</si>
  <si>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</si>
  <si>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</si>
  <si>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</si>
  <si>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</si>
  <si>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</si>
  <si>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</si>
  <si>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</si>
  <si>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</si>
  <si>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</si>
  <si>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</si>
  <si>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</si>
  <si>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</si>
  <si>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</si>
  <si>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</si>
  <si>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</si>
  <si>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</si>
  <si>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</si>
  <si>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</si>
  <si>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</si>
  <si>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</si>
  <si>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</si>
  <si>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</si>
  <si>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</si>
  <si>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</si>
  <si>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</si>
  <si>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</si>
  <si>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</si>
  <si>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</si>
  <si>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</si>
  <si>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</si>
  <si>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</si>
  <si>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</si>
  <si>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</si>
  <si>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</si>
  <si>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</si>
  <si>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</si>
  <si>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</si>
  <si>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</si>
  <si>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</si>
  <si>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</si>
  <si>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</si>
  <si>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</si>
  <si>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</si>
  <si>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</si>
  <si>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</si>
  <si>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</si>
  <si>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</si>
  <si>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</si>
  <si>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</si>
  <si>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</si>
  <si>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</si>
  <si>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</si>
  <si>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</si>
  <si>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</si>
  <si>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</si>
  <si>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</si>
  <si>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</si>
  <si>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</si>
  <si>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</si>
  <si>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</si>
  <si>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</si>
  <si>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</si>
  <si>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</si>
  <si>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</si>
  <si>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</si>
  <si>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</si>
  <si>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</si>
  <si>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</si>
  <si>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</si>
  <si>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</si>
  <si>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</si>
  <si>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</si>
  <si>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</si>
  <si>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</si>
  <si>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</si>
  <si>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</si>
  <si>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</si>
  <si>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</si>
  <si>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</si>
  <si>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</si>
  <si>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</si>
  <si>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</si>
  <si>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</si>
  <si>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</si>
  <si>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</si>
  <si>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</si>
  <si>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</si>
  <si>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</si>
  <si>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</si>
  <si>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</si>
  <si>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</si>
  <si>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</si>
  <si>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</si>
  <si>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</si>
  <si>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</si>
  <si>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</si>
  <si>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</si>
  <si>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</si>
  <si>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</si>
  <si>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</si>
  <si>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</si>
  <si>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</si>
  <si>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</si>
  <si>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</si>
  <si>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</si>
  <si>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</si>
  <si>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</si>
  <si>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</si>
  <si>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</si>
  <si>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</si>
  <si>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</si>
  <si>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</si>
  <si>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</si>
  <si>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</si>
  <si>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</si>
  <si>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</si>
  <si>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</si>
  <si>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</si>
  <si>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</si>
  <si>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</si>
  <si>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</si>
  <si>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</si>
  <si>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</si>
  <si>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</si>
  <si>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</si>
  <si>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</si>
  <si>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</si>
  <si>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</si>
  <si>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</si>
  <si>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</si>
  <si>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</si>
  <si>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</si>
  <si>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</si>
  <si>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</si>
  <si>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</si>
  <si>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</si>
  <si>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</si>
  <si>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</si>
  <si>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</si>
  <si>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</si>
  <si>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</si>
  <si>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</si>
  <si>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</si>
  <si>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</si>
  <si>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</si>
  <si>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</si>
  <si>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</si>
  <si>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</si>
  <si>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</si>
  <si>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</si>
  <si>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</si>
  <si>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</si>
  <si>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</si>
  <si>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</si>
  <si>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</si>
  <si>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</si>
  <si>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</si>
  <si>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</si>
  <si>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</si>
  <si>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</si>
  <si>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</si>
  <si>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</si>
  <si>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</si>
  <si>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</si>
  <si>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</si>
  <si>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</si>
  <si>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</si>
  <si>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</si>
  <si>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</si>
  <si>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</si>
  <si>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</si>
  <si>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</si>
  <si>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</si>
  <si>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</si>
  <si>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</si>
  <si>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</si>
  <si>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</si>
  <si>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</si>
  <si>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</si>
  <si>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</si>
  <si>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</si>
  <si>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</si>
  <si>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</si>
  <si>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</si>
  <si>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</si>
  <si>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</si>
  <si>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</si>
  <si>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</si>
  <si>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</si>
  <si>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</si>
  <si>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</si>
  <si>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</si>
  <si>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</si>
  <si>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</si>
  <si>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</si>
  <si>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</si>
  <si>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</si>
  <si>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</si>
  <si>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</si>
  <si>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</si>
  <si>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</si>
  <si>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</si>
  <si>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</si>
  <si>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</si>
  <si>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</si>
  <si>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</si>
  <si>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</si>
  <si>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</si>
  <si>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</si>
  <si>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</si>
  <si>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</si>
  <si>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</si>
  <si>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</si>
  <si>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</si>
  <si>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</si>
  <si>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</si>
  <si>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</si>
  <si>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</si>
  <si>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</si>
  <si>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</si>
  <si>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</si>
  <si>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</si>
  <si>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</si>
  <si>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</si>
  <si>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</si>
  <si>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</si>
  <si>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</si>
  <si>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</si>
  <si>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</si>
  <si>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</si>
  <si>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</si>
  <si>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</si>
  <si>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</si>
  <si>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</si>
  <si>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</si>
  <si>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</si>
  <si>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</si>
  <si>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</si>
  <si>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</si>
  <si>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</si>
  <si>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</si>
  <si>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</si>
  <si>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</si>
  <si>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</si>
  <si>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</si>
  <si>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</si>
  <si>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</si>
  <si>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</si>
  <si>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</si>
  <si>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</si>
  <si>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</si>
  <si>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</si>
  <si>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</si>
  <si>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</si>
  <si>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</si>
  <si>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</si>
  <si>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</si>
  <si>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</si>
  <si>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</si>
  <si>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</si>
  <si>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</si>
  <si>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</si>
  <si>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</si>
  <si>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</si>
  <si>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</si>
  <si>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</si>
  <si>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</si>
  <si>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</si>
  <si>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</si>
  <si>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</si>
  <si>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</si>
  <si>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</si>
  <si>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</si>
  <si>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</si>
  <si>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</si>
  <si>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</si>
  <si>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</si>
  <si>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</si>
  <si>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</si>
  <si>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</si>
  <si>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</si>
  <si>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</si>
  <si>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</si>
  <si>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</si>
  <si>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</si>
  <si>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</si>
  <si>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</si>
  <si>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</si>
  <si>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</si>
  <si>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</si>
  <si>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</si>
  <si>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</si>
  <si>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</si>
  <si>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</si>
  <si>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</si>
  <si>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</si>
  <si>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</si>
  <si>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</si>
  <si>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</si>
  <si>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</si>
  <si>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</si>
  <si>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</si>
  <si>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</si>
  <si>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</si>
  <si>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</si>
  <si>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</si>
  <si>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</si>
  <si>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</si>
  <si>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</si>
  <si>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</si>
  <si>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</si>
  <si>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</si>
  <si>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</si>
  <si>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</si>
  <si>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</si>
  <si>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</si>
  <si>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</si>
  <si>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</si>
  <si>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</si>
  <si>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</si>
  <si>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</si>
  <si>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</si>
  <si>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</si>
  <si>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</si>
  <si>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</si>
  <si>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</si>
  <si>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</si>
  <si>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</si>
  <si>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</si>
  <si>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</si>
  <si>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</si>
  <si>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</si>
  <si>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</si>
  <si>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</si>
  <si>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</si>
  <si>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</si>
  <si>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</si>
  <si>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</si>
  <si>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</si>
  <si>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</si>
  <si>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</si>
  <si>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</si>
  <si>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</si>
  <si>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</si>
  <si>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</si>
  <si>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</si>
  <si>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</si>
  <si>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</si>
  <si>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</si>
  <si>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</si>
  <si>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</si>
  <si>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</si>
  <si>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</si>
  <si>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</si>
  <si>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</si>
  <si>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</si>
  <si>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</si>
  <si>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</si>
  <si>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</si>
  <si>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</si>
  <si>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</si>
  <si>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</si>
  <si>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</si>
  <si>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</si>
  <si>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</si>
  <si>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</si>
  <si>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</si>
  <si>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</si>
  <si>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</si>
  <si>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</si>
  <si>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</si>
  <si>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</si>
  <si>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</si>
  <si>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</si>
  <si>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</si>
  <si>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</si>
  <si>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</si>
  <si>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</si>
  <si>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</si>
  <si>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</si>
  <si>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</si>
  <si>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</si>
  <si>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</si>
  <si>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</si>
  <si>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</si>
  <si>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</si>
  <si>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</si>
  <si>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</si>
  <si>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</si>
  <si>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</si>
  <si>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</si>
  <si>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</si>
  <si>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</si>
  <si>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</si>
  <si>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</si>
  <si>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</si>
  <si>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</si>
  <si>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</si>
  <si>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</si>
  <si>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</si>
  <si>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</si>
  <si>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</si>
  <si>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</si>
  <si>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</si>
  <si>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</si>
  <si>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</si>
  <si>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</si>
  <si>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</si>
  <si>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</si>
  <si>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</si>
  <si>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</si>
  <si>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</si>
  <si>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</si>
  <si>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</si>
  <si>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</si>
  <si>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</si>
  <si>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</si>
  <si>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</si>
  <si>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</si>
  <si>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</si>
  <si>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</si>
  <si>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</si>
  <si>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</si>
  <si>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</si>
  <si>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</si>
  <si>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</si>
  <si>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</si>
  <si>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</si>
  <si>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</si>
  <si>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</si>
  <si>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</si>
  <si>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</si>
  <si>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</si>
  <si>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</si>
  <si>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</si>
  <si>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</si>
  <si>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</si>
  <si>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</si>
  <si>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</si>
  <si>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</si>
  <si>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</si>
  <si>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</si>
  <si>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</si>
  <si>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</si>
  <si>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</si>
  <si>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</si>
  <si>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</si>
  <si>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</si>
  <si>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</si>
  <si>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</si>
  <si>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</si>
  <si>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</si>
  <si>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</si>
  <si>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</si>
  <si>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</si>
  <si>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</si>
  <si>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</si>
  <si>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</si>
  <si>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</si>
  <si>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</si>
  <si>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</si>
  <si>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</si>
  <si>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</si>
  <si>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</si>
  <si>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</si>
  <si>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</si>
  <si>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</si>
  <si>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</si>
  <si>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</si>
  <si>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</si>
  <si>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</si>
  <si>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</si>
  <si>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</si>
  <si>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</si>
  <si>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</si>
  <si>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</si>
  <si>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</si>
  <si>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</si>
  <si>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</si>
  <si>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</si>
  <si>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</si>
  <si>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</si>
  <si>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</si>
  <si>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</si>
  <si>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</si>
  <si>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</si>
  <si>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</si>
  <si>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</si>
  <si>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</si>
  <si>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</si>
  <si>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</si>
  <si>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</si>
  <si>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</si>
  <si>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</si>
  <si>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</si>
  <si>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</si>
  <si>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</si>
  <si>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</si>
  <si>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</si>
  <si>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</si>
  <si>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</si>
  <si>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</si>
  <si>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</si>
  <si>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</si>
  <si>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</si>
  <si>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</si>
  <si>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</si>
  <si>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</si>
  <si>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</si>
  <si>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</si>
  <si>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</si>
  <si>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</si>
  <si>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</si>
  <si>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</si>
  <si>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</si>
  <si>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</si>
  <si>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</si>
  <si>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</si>
  <si>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</si>
  <si>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</si>
  <si>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</si>
  <si>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</si>
  <si>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</si>
  <si>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</si>
  <si>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</si>
  <si>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</si>
  <si>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</si>
  <si>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</si>
  <si>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</si>
  <si>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</si>
  <si>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</si>
  <si>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</si>
  <si>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</si>
  <si>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</si>
  <si>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</si>
  <si>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</si>
  <si>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</si>
  <si>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</si>
  <si>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</si>
  <si>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</si>
  <si>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</si>
  <si>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</si>
  <si>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</si>
  <si>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</si>
  <si>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</si>
  <si>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</si>
  <si>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</si>
  <si>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</si>
  <si>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</si>
  <si>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</si>
  <si>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</si>
  <si>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</si>
  <si>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</si>
  <si>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</si>
  <si>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</si>
  <si>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</si>
  <si>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</si>
  <si>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</si>
  <si>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</si>
  <si>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</si>
  <si>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</si>
  <si>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</si>
  <si>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</si>
  <si>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</si>
  <si>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</si>
  <si>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</si>
  <si>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</si>
  <si>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</si>
  <si>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</si>
  <si>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</si>
  <si>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</si>
  <si>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</si>
  <si>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</si>
  <si>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</si>
  <si>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</si>
  <si>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</si>
  <si>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</si>
  <si>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</si>
  <si>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</si>
  <si>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</si>
  <si>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</si>
  <si>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</si>
  <si>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</si>
  <si>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</si>
  <si>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</si>
  <si>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</si>
  <si>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</si>
  <si>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</si>
  <si>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</si>
  <si>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</si>
  <si>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</si>
  <si>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</si>
  <si>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</si>
  <si>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</si>
  <si>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</si>
  <si>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</si>
  <si>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</si>
  <si>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</si>
  <si>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</si>
  <si>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</si>
  <si>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</si>
  <si>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</si>
  <si>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</si>
  <si>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</si>
  <si>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</si>
  <si>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</si>
  <si>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</si>
  <si>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</si>
  <si>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</si>
  <si>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</si>
  <si>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</si>
  <si>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</si>
  <si>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</si>
  <si>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</si>
  <si>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</si>
  <si>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</si>
  <si>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</si>
  <si>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</si>
  <si>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</si>
  <si>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</si>
  <si>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</si>
  <si>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</si>
  <si>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</si>
  <si>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</si>
  <si>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</si>
  <si>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</si>
  <si>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</si>
  <si>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</si>
  <si>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</si>
  <si>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</si>
  <si>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</si>
  <si>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</si>
  <si>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</si>
  <si>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</si>
  <si>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</si>
  <si>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</si>
  <si>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</si>
  <si>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</si>
  <si>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</si>
  <si>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</si>
  <si>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</si>
  <si>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</si>
  <si>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</si>
  <si>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</si>
  <si>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</si>
  <si>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</si>
  <si>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</si>
  <si>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</si>
  <si>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</si>
  <si>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</si>
  <si>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</si>
  <si>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</si>
  <si>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</si>
  <si>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</si>
  <si>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</si>
  <si>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</si>
  <si>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</si>
  <si>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</si>
  <si>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</si>
  <si>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</si>
  <si>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</si>
  <si>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</si>
  <si>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</si>
  <si>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</si>
  <si>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</si>
  <si>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</si>
  <si>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</si>
  <si>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</si>
  <si>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</si>
  <si>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</si>
  <si>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</si>
  <si>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</si>
  <si>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</si>
  <si>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</si>
  <si>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</si>
  <si>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</si>
  <si>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</si>
  <si>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</si>
  <si>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</si>
  <si>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</si>
  <si>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</si>
  <si>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</si>
  <si>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</si>
  <si>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</si>
  <si>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</si>
  <si>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</si>
  <si>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</si>
  <si>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</si>
  <si>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</si>
  <si>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</si>
  <si>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</si>
  <si>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</si>
  <si>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</si>
  <si>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</si>
  <si>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</si>
  <si>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</si>
  <si>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</si>
  <si>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</si>
  <si>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</si>
  <si>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</si>
  <si>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</si>
  <si>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</si>
  <si>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</si>
  <si>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</si>
  <si>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</si>
  <si>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</si>
  <si>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</si>
  <si>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</si>
  <si>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</si>
  <si>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</si>
  <si>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</si>
  <si>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</si>
  <si>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</si>
  <si>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</si>
  <si>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</si>
  <si>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</si>
  <si>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</si>
  <si>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</si>
  <si>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</si>
  <si>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</si>
  <si>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</si>
  <si>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</si>
  <si>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</si>
  <si>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</si>
  <si>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</si>
  <si>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</si>
  <si>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</si>
  <si>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</si>
  <si>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</si>
  <si>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</si>
  <si>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</si>
  <si>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</si>
  <si>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</si>
  <si>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</si>
  <si>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</si>
  <si>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</si>
  <si>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</si>
  <si>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</si>
  <si>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</si>
  <si>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</si>
  <si>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</si>
  <si>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</si>
  <si>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</si>
  <si>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</si>
  <si>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</si>
  <si>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</si>
  <si>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</si>
  <si>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</si>
  <si>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</si>
  <si>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</si>
  <si>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</si>
  <si>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</si>
  <si>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</si>
  <si>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</si>
  <si>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</si>
  <si>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</si>
  <si>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</si>
  <si>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</si>
  <si>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</si>
  <si>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</si>
  <si>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</si>
  <si>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</si>
  <si>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</si>
  <si>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</si>
  <si>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</si>
  <si>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</si>
  <si>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</si>
  <si>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</si>
  <si>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</si>
  <si>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</si>
  <si>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</si>
  <si>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</si>
  <si>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</si>
  <si>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</si>
  <si>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</si>
  <si>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</si>
  <si>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</si>
  <si>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</si>
  <si>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</si>
  <si>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</si>
  <si>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</si>
  <si>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</si>
  <si>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</si>
  <si>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</si>
  <si>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</si>
  <si>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</si>
  <si>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</si>
  <si>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</si>
  <si>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</si>
  <si>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</si>
  <si>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</si>
  <si>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</si>
  <si>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</si>
  <si>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</si>
  <si>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</si>
  <si>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</si>
  <si>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</si>
  <si>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</si>
  <si>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</si>
  <si>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</si>
  <si>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</si>
  <si>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</si>
  <si>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</si>
  <si>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</si>
  <si>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</si>
  <si>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</si>
  <si>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</si>
  <si>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</si>
  <si>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</si>
  <si>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</si>
  <si>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</si>
  <si>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</si>
  <si>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</si>
  <si>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</si>
  <si>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</si>
  <si>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</si>
  <si>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</si>
  <si>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</si>
  <si>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</si>
  <si>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</si>
  <si>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</si>
  <si>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</si>
  <si>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</si>
  <si>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</si>
  <si>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</si>
  <si>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</si>
  <si>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</si>
  <si>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</si>
  <si>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</si>
  <si>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</si>
  <si>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</si>
  <si>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</si>
  <si>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</si>
  <si>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</si>
  <si>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</si>
  <si>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</si>
  <si>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</si>
  <si>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</si>
  <si>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</si>
  <si>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</si>
  <si>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</si>
  <si>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</si>
  <si>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</si>
  <si>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</si>
  <si>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</si>
  <si>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</si>
  <si>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</si>
  <si>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</si>
  <si>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</si>
  <si>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</si>
  <si>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</si>
  <si>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</si>
  <si>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</si>
  <si>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</si>
  <si>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</si>
  <si>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</si>
  <si>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</si>
  <si>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</si>
  <si>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</si>
  <si>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</si>
  <si>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</si>
  <si>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</si>
  <si>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</si>
  <si>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</si>
  <si>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</si>
  <si>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</si>
  <si>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</si>
  <si>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</si>
  <si>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</si>
  <si>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</si>
  <si>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</si>
  <si>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</si>
  <si>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</si>
  <si>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</si>
  <si>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</si>
  <si>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</si>
  <si>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</si>
  <si>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</si>
  <si>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</si>
  <si>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</si>
  <si>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</si>
  <si>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</si>
  <si>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</si>
  <si>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</si>
  <si>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</si>
  <si>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</si>
  <si>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</si>
  <si>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</si>
  <si>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</si>
  <si>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</si>
  <si>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</si>
  <si>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</si>
  <si>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</si>
  <si>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</si>
  <si>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</si>
  <si>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</si>
  <si>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</si>
  <si>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</si>
  <si>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</si>
  <si>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</si>
  <si>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</si>
  <si>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</si>
  <si>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</si>
  <si>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</si>
  <si>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</si>
  <si>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</si>
  <si>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</si>
  <si>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</si>
  <si>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</si>
  <si>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</si>
  <si>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</si>
  <si>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</si>
  <si>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</si>
  <si>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</si>
  <si>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</si>
  <si>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</si>
  <si>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</si>
  <si>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</si>
  <si>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</si>
  <si>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</si>
  <si>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</si>
  <si>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</si>
  <si>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</si>
  <si>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</si>
  <si>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</si>
  <si>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</si>
  <si>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</si>
  <si>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</si>
  <si>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</si>
  <si>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</si>
  <si>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</si>
  <si>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</si>
  <si>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</si>
  <si>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</si>
  <si>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</si>
  <si>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</si>
  <si>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</si>
  <si>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</si>
  <si>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</si>
  <si>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</si>
  <si>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</si>
  <si>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</si>
  <si>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</si>
  <si>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</si>
  <si>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</si>
  <si>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</si>
  <si>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</si>
  <si>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</si>
  <si>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</si>
  <si>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</si>
  <si>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</si>
  <si>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</si>
  <si>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</si>
  <si>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</si>
  <si>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</si>
  <si>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</si>
  <si>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</si>
  <si>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</si>
  <si>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</si>
  <si>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</si>
  <si>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</si>
  <si>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</si>
  <si>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</si>
  <si>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</si>
  <si>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</si>
  <si>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</si>
  <si>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</si>
  <si>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</si>
  <si>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</si>
  <si>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</si>
  <si>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</si>
  <si>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</si>
  <si>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</si>
  <si>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</si>
  <si>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</si>
  <si>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</si>
  <si>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</si>
  <si>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</si>
  <si>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</si>
  <si>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</si>
  <si>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</si>
  <si>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</si>
  <si>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</si>
  <si>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</si>
  <si>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</si>
  <si>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</si>
  <si>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</si>
  <si>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</si>
  <si>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</si>
  <si>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</si>
  <si>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</si>
  <si>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</si>
  <si>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</si>
  <si>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</si>
  <si>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</si>
  <si>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</si>
  <si>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</si>
  <si>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</si>
  <si>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</si>
  <si>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</si>
  <si>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</si>
  <si>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</si>
  <si>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</si>
  <si>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</si>
  <si>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</si>
  <si>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</si>
  <si>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</si>
  <si>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</si>
  <si>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</si>
  <si>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</si>
  <si>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</si>
  <si>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</si>
  <si>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</si>
  <si>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</si>
  <si>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</si>
  <si>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</si>
  <si>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</si>
  <si>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</si>
  <si>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</si>
  <si>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</si>
  <si>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</si>
  <si>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</si>
  <si>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</si>
  <si>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</si>
  <si>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</si>
  <si>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</si>
  <si>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</si>
  <si>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</si>
  <si>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</si>
  <si>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</si>
  <si>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</si>
  <si>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</si>
  <si>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</si>
  <si>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</si>
  <si>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</si>
  <si>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</si>
  <si>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</si>
  <si>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</si>
  <si>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</si>
  <si>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</si>
  <si>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</si>
  <si>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</si>
  <si>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</si>
  <si>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</si>
  <si>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</si>
  <si>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</si>
  <si>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</si>
  <si>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</si>
  <si>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</si>
  <si>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</si>
  <si>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</si>
  <si>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</si>
  <si>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</si>
  <si>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</si>
  <si>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</si>
  <si>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</si>
  <si>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</si>
  <si>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</si>
  <si>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</si>
  <si>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</si>
  <si>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</si>
  <si>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</si>
  <si>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</si>
  <si>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</si>
  <si>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</si>
  <si>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</si>
  <si>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</si>
  <si>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</si>
  <si>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</si>
  <si>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</si>
  <si>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</si>
  <si>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</si>
  <si>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</si>
  <si>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</si>
  <si>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</si>
  <si>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</si>
  <si>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</si>
  <si>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</si>
  <si>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</si>
  <si>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</si>
  <si>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</si>
  <si>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</si>
  <si>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</si>
  <si>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</si>
  <si>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</si>
  <si>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</si>
  <si>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</si>
  <si>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</si>
  <si>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</si>
  <si>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</si>
  <si>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</si>
  <si>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</si>
  <si>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</si>
  <si>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</si>
  <si>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</si>
  <si>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</si>
  <si>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</si>
  <si>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</si>
  <si>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</si>
  <si>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</si>
  <si>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</si>
  <si>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</si>
  <si>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</si>
  <si>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</si>
  <si>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</si>
  <si>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</si>
  <si>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</si>
  <si>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</si>
  <si>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</si>
  <si>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</si>
  <si>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</si>
  <si>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</si>
  <si>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</si>
  <si>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</si>
  <si>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</si>
  <si>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</si>
  <si>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</si>
  <si>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</si>
  <si>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</si>
  <si>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</si>
  <si>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</si>
  <si>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</si>
  <si>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</si>
  <si>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</si>
  <si>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</si>
  <si>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</si>
  <si>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</si>
  <si>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</si>
  <si>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</si>
  <si>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</si>
  <si>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</si>
  <si>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</si>
  <si>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</si>
  <si>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</si>
  <si>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</si>
  <si>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</si>
  <si>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</si>
  <si>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</si>
  <si>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</si>
  <si>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</si>
  <si>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</si>
  <si>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</si>
  <si>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</si>
  <si>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</si>
  <si>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</si>
  <si>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</si>
  <si>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</si>
  <si>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</si>
  <si>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</si>
  <si>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</si>
  <si>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</si>
  <si>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</si>
  <si>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</si>
  <si>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</si>
  <si>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</si>
  <si>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</si>
  <si>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</si>
  <si>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</si>
  <si>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</si>
  <si>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</si>
  <si>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</si>
  <si>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</si>
  <si>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</si>
  <si>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</si>
  <si>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</si>
  <si>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</si>
  <si>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</si>
  <si>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</si>
  <si>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</si>
  <si>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</si>
  <si>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</si>
  <si>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</si>
  <si>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</si>
  <si>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</si>
  <si>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</si>
  <si>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</si>
  <si>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</si>
  <si>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</si>
  <si>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</si>
  <si>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</si>
  <si>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</si>
  <si>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</si>
  <si>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</si>
  <si>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</si>
  <si>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</si>
  <si>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</si>
  <si>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</si>
  <si>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</si>
  <si>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</si>
  <si>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</si>
  <si>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</si>
  <si>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</si>
  <si>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</si>
  <si>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</si>
  <si>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</si>
  <si>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</si>
  <si>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</si>
  <si>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</si>
  <si>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</si>
  <si>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</si>
  <si>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</si>
  <si>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</si>
  <si>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</si>
  <si>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</si>
  <si>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</si>
  <si>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</si>
  <si>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</si>
  <si>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</si>
  <si>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</si>
  <si>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</si>
  <si>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</si>
  <si>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</si>
  <si>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</si>
  <si>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</si>
  <si>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</si>
  <si>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</si>
  <si>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</si>
  <si>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</si>
  <si>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</si>
  <si>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</si>
  <si>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</si>
  <si>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</si>
  <si>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</si>
  <si>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</si>
  <si>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</si>
  <si>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</si>
  <si>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</si>
  <si>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</si>
  <si>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</si>
  <si>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</si>
  <si>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</si>
  <si>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</si>
  <si>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</si>
  <si>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</si>
  <si>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</si>
  <si>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</si>
  <si>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</si>
  <si>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</si>
  <si>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</si>
  <si>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</si>
  <si>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</si>
  <si>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</si>
  <si>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</si>
  <si>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</si>
  <si>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</si>
  <si>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</si>
  <si>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</si>
  <si>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</si>
  <si>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</si>
  <si>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</si>
  <si>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</si>
  <si>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</si>
  <si>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</si>
  <si>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</si>
  <si>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</si>
  <si>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</si>
  <si>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</si>
  <si>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</si>
  <si>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</si>
  <si>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</si>
  <si>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</si>
  <si>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</si>
  <si>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</si>
  <si>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</si>
  <si>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</si>
  <si>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</si>
  <si>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</si>
  <si>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</si>
  <si>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</si>
  <si>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</si>
  <si>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</si>
  <si>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</si>
  <si>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</si>
  <si>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</si>
  <si>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</si>
  <si>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</si>
  <si>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</si>
  <si>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</si>
  <si>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</si>
  <si>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</si>
  <si>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</si>
  <si>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</si>
  <si>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</si>
  <si>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</si>
  <si>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</si>
  <si>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</si>
  <si>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</si>
  <si>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</si>
  <si>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</si>
  <si>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</si>
  <si>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FALLA NO CONFIRMADO</t>
  </si>
  <si>
    <t xml:space="preserve">Gil Carrera, Santiago </t>
  </si>
  <si>
    <t>ReservaC Norte</t>
  </si>
  <si>
    <t xml:space="preserve">Brioso Luciano, Cristino </t>
  </si>
  <si>
    <t>GAVETA DE DEPOSITO LLENA</t>
  </si>
  <si>
    <t>ERROR PRINTER ATM DEPOSITOS</t>
  </si>
  <si>
    <t>3 Gavetas Vacias</t>
  </si>
  <si>
    <t>2 Gavetas Vacias + 1 Fallando</t>
  </si>
  <si>
    <t>GAVETA VACIAS + GAVETA FALLANDO</t>
  </si>
  <si>
    <t>1 Gaveta Vacia + 2 Fallando</t>
  </si>
  <si>
    <t>17 Mayo de 2021</t>
  </si>
  <si>
    <t>Morales Payano, Wilfredy Leandro</t>
  </si>
  <si>
    <t>Acevedo Dominguez, Victor Leonardo</t>
  </si>
  <si>
    <t>SIN ACTIVIDAD DE RETIRO</t>
  </si>
  <si>
    <t>Closed</t>
  </si>
  <si>
    <t>3335889876</t>
  </si>
  <si>
    <t>3335889873</t>
  </si>
  <si>
    <t>3335889872</t>
  </si>
  <si>
    <t>3335889870</t>
  </si>
  <si>
    <t>3335889869</t>
  </si>
  <si>
    <t>3335889868</t>
  </si>
  <si>
    <t>3335889867</t>
  </si>
  <si>
    <t>3335889864</t>
  </si>
  <si>
    <t>3335889863</t>
  </si>
  <si>
    <t>3335889861</t>
  </si>
  <si>
    <t>3335889860</t>
  </si>
  <si>
    <t>3335889859</t>
  </si>
  <si>
    <t>3335889855</t>
  </si>
  <si>
    <t>3335889853</t>
  </si>
  <si>
    <t>3335889852</t>
  </si>
  <si>
    <t>3335889848</t>
  </si>
  <si>
    <t>3335889847</t>
  </si>
  <si>
    <t>3335889844</t>
  </si>
  <si>
    <t>3335889843</t>
  </si>
  <si>
    <t>3335889837</t>
  </si>
  <si>
    <t>3335889886</t>
  </si>
  <si>
    <t>3335889885</t>
  </si>
  <si>
    <t>3335889884</t>
  </si>
  <si>
    <t>3335889881</t>
  </si>
  <si>
    <t>3335889880</t>
  </si>
  <si>
    <t>3335889879</t>
  </si>
  <si>
    <t>3335889878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</si>
</sst>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1"/>
      <tableStyleElement type="headerRow" dxfId="80"/>
      <tableStyleElement type="totalRow" dxfId="79"/>
      <tableStyleElement type="firstColumn" dxfId="78"/>
      <tableStyleElement type="lastColumn" dxfId="77"/>
      <tableStyleElement type="firstRowStripe" dxfId="76"/>
      <tableStyleElement type="firstColumnStripe" dxfId="7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9"/>
  <sheetViews>
    <sheetView tabSelected="1" zoomScale="70" zoomScaleNormal="70" workbookViewId="0">
      <pane ySplit="4" topLeftCell="A65" activePane="bottomLeft" state="frozen"/>
      <selection pane="bottomLeft" activeCell="Q86" sqref="Q86"/>
    </sheetView>
  </sheetViews>
  <sheetFormatPr baseColWidth="10" defaultColWidth="25.85546875" defaultRowHeight="15" x14ac:dyDescent="0.25"/>
  <cols>
    <col min="1" max="1" width="25.7109375" style="87" bestFit="1" customWidth="1"/>
    <col min="2" max="2" width="21.140625" style="109" bestFit="1" customWidth="1"/>
    <col min="3" max="3" width="17.7109375" style="44" bestFit="1" customWidth="1"/>
    <col min="4" max="4" width="28.28515625" style="87" customWidth="1"/>
    <col min="5" max="5" width="13.42578125" style="82" bestFit="1" customWidth="1"/>
    <col min="6" max="6" width="11.7109375" style="45" hidden="1" customWidth="1"/>
    <col min="7" max="7" width="57.42578125" style="45" hidden="1" customWidth="1"/>
    <col min="8" max="11" width="5.85546875" style="45" hidden="1" customWidth="1"/>
    <col min="12" max="12" width="52" style="45" hidden="1" customWidth="1"/>
    <col min="13" max="13" width="20.140625" style="87" hidden="1" customWidth="1"/>
    <col min="14" max="14" width="18.85546875" style="87" hidden="1" customWidth="1"/>
    <col min="15" max="15" width="42.5703125" style="87" hidden="1" customWidth="1"/>
    <col min="16" max="16" width="17.42578125" style="89" hidden="1" customWidth="1"/>
    <col min="17" max="17" width="52" style="75" bestFit="1" customWidth="1"/>
    <col min="18" max="16384" width="25.85546875" style="43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2581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3335885786</v>
      </c>
      <c r="C5" s="136">
        <v>44329.510706018518</v>
      </c>
      <c r="D5" s="136" t="s">
        <v>2180</v>
      </c>
      <c r="E5" s="124">
        <v>797</v>
      </c>
      <c r="F5" s="150" t="str">
        <f>VLOOKUP(E5,VIP!$A$2:$O13175,2,0)</f>
        <v xml:space="preserve">DRBR797 </v>
      </c>
      <c r="G5" s="134" t="str">
        <f>VLOOKUP(E5,'LISTADO ATM'!$A$2:$B$897,2,0)</f>
        <v>ATM Dirección de Pensiones y Jubilaciones</v>
      </c>
      <c r="H5" s="134" t="str">
        <f>VLOOKUP(E5,VIP!$A$2:$O18038,7,FALSE)</f>
        <v>N/A</v>
      </c>
      <c r="I5" s="134" t="str">
        <f>VLOOKUP(E5,VIP!$A$2:$O10003,8,FALSE)</f>
        <v>N/A</v>
      </c>
      <c r="J5" s="134" t="str">
        <f>VLOOKUP(E5,VIP!$A$2:$O9953,8,FALSE)</f>
        <v>N/A</v>
      </c>
      <c r="K5" s="134" t="str">
        <f>VLOOKUP(E5,VIP!$A$2:$O13527,6,0)</f>
        <v>N/A</v>
      </c>
      <c r="L5" s="125" t="s">
        <v>2571</v>
      </c>
      <c r="M5" s="135" t="s">
        <v>2447</v>
      </c>
      <c r="N5" s="135" t="s">
        <v>2564</v>
      </c>
      <c r="O5" s="134" t="s">
        <v>2456</v>
      </c>
      <c r="P5" s="137"/>
      <c r="Q5" s="135" t="s">
        <v>2219</v>
      </c>
    </row>
    <row r="6" spans="1:17" s="96" customFormat="1" ht="18" x14ac:dyDescent="0.25">
      <c r="A6" s="134" t="str">
        <f>VLOOKUP(E6,'LISTADO ATM'!$A$2:$C$898,3,0)</f>
        <v>SUR</v>
      </c>
      <c r="B6" s="129">
        <v>3335887120</v>
      </c>
      <c r="C6" s="136">
        <v>44330.517361111109</v>
      </c>
      <c r="D6" s="136" t="s">
        <v>2180</v>
      </c>
      <c r="E6" s="124">
        <v>249</v>
      </c>
      <c r="F6" s="150" t="str">
        <f>VLOOKUP(E6,VIP!$A$2:$O13195,2,0)</f>
        <v>DRBR249</v>
      </c>
      <c r="G6" s="134" t="str">
        <f>VLOOKUP(E6,'LISTADO ATM'!$A$2:$B$897,2,0)</f>
        <v xml:space="preserve">ATM Banco Agrícola Neiba </v>
      </c>
      <c r="H6" s="134" t="str">
        <f>VLOOKUP(E6,VIP!$A$2:$O18058,7,FALSE)</f>
        <v>Si</v>
      </c>
      <c r="I6" s="134" t="str">
        <f>VLOOKUP(E6,VIP!$A$2:$O10023,8,FALSE)</f>
        <v>Si</v>
      </c>
      <c r="J6" s="134" t="str">
        <f>VLOOKUP(E6,VIP!$A$2:$O9973,8,FALSE)</f>
        <v>Si</v>
      </c>
      <c r="K6" s="134" t="str">
        <f>VLOOKUP(E6,VIP!$A$2:$O13547,6,0)</f>
        <v>NO</v>
      </c>
      <c r="L6" s="125" t="s">
        <v>2219</v>
      </c>
      <c r="M6" s="135" t="s">
        <v>2447</v>
      </c>
      <c r="N6" s="135" t="s">
        <v>2454</v>
      </c>
      <c r="O6" s="134" t="s">
        <v>2456</v>
      </c>
      <c r="P6" s="137"/>
      <c r="Q6" s="145" t="s">
        <v>2219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3335887230</v>
      </c>
      <c r="C7" s="136">
        <v>44330.582812499997</v>
      </c>
      <c r="D7" s="136" t="s">
        <v>2450</v>
      </c>
      <c r="E7" s="124">
        <v>563</v>
      </c>
      <c r="F7" s="150" t="str">
        <f>VLOOKUP(E7,VIP!$A$2:$O13201,2,0)</f>
        <v>DRBR233</v>
      </c>
      <c r="G7" s="134" t="str">
        <f>VLOOKUP(E7,'LISTADO ATM'!$A$2:$B$897,2,0)</f>
        <v xml:space="preserve">ATM Base Aérea San Isidro </v>
      </c>
      <c r="H7" s="134" t="str">
        <f>VLOOKUP(E7,VIP!$A$2:$O18064,7,FALSE)</f>
        <v>Si</v>
      </c>
      <c r="I7" s="134" t="str">
        <f>VLOOKUP(E7,VIP!$A$2:$O10029,8,FALSE)</f>
        <v>Si</v>
      </c>
      <c r="J7" s="134" t="str">
        <f>VLOOKUP(E7,VIP!$A$2:$O9979,8,FALSE)</f>
        <v>Si</v>
      </c>
      <c r="K7" s="134" t="str">
        <f>VLOOKUP(E7,VIP!$A$2:$O13553,6,0)</f>
        <v>NO</v>
      </c>
      <c r="L7" s="125" t="s">
        <v>2443</v>
      </c>
      <c r="M7" s="135" t="s">
        <v>2447</v>
      </c>
      <c r="N7" s="135" t="s">
        <v>2454</v>
      </c>
      <c r="O7" s="134" t="s">
        <v>2455</v>
      </c>
      <c r="P7" s="137"/>
      <c r="Q7" s="145" t="s">
        <v>2443</v>
      </c>
    </row>
    <row r="8" spans="1:17" s="96" customFormat="1" ht="18" x14ac:dyDescent="0.25">
      <c r="A8" s="134" t="str">
        <f>VLOOKUP(E8,'LISTADO ATM'!$A$2:$C$898,3,0)</f>
        <v>DISTRITO NACIONAL</v>
      </c>
      <c r="B8" s="129">
        <v>3335887680</v>
      </c>
      <c r="C8" s="136">
        <v>44330.767928240741</v>
      </c>
      <c r="D8" s="136" t="s">
        <v>2180</v>
      </c>
      <c r="E8" s="124">
        <v>790</v>
      </c>
      <c r="F8" s="150" t="str">
        <f>VLOOKUP(E8,VIP!$A$2:$O13199,2,0)</f>
        <v>DRBR16I</v>
      </c>
      <c r="G8" s="134" t="str">
        <f>VLOOKUP(E8,'LISTADO ATM'!$A$2:$B$897,2,0)</f>
        <v xml:space="preserve">ATM Oficina Bella Vista Mall I </v>
      </c>
      <c r="H8" s="134" t="str">
        <f>VLOOKUP(E8,VIP!$A$2:$O18062,7,FALSE)</f>
        <v>Si</v>
      </c>
      <c r="I8" s="134" t="str">
        <f>VLOOKUP(E8,VIP!$A$2:$O10027,8,FALSE)</f>
        <v>Si</v>
      </c>
      <c r="J8" s="134" t="str">
        <f>VLOOKUP(E8,VIP!$A$2:$O9977,8,FALSE)</f>
        <v>Si</v>
      </c>
      <c r="K8" s="134" t="str">
        <f>VLOOKUP(E8,VIP!$A$2:$O13551,6,0)</f>
        <v>SI</v>
      </c>
      <c r="L8" s="125" t="s">
        <v>2219</v>
      </c>
      <c r="M8" s="135" t="s">
        <v>2447</v>
      </c>
      <c r="N8" s="135" t="s">
        <v>2454</v>
      </c>
      <c r="O8" s="134" t="s">
        <v>2456</v>
      </c>
      <c r="P8" s="137"/>
      <c r="Q8" s="135" t="s">
        <v>2219</v>
      </c>
    </row>
    <row r="9" spans="1:17" s="96" customFormat="1" ht="18" x14ac:dyDescent="0.25">
      <c r="A9" s="134" t="str">
        <f>VLOOKUP(E9,'LISTADO ATM'!$A$2:$C$898,3,0)</f>
        <v>DISTRITO NACIONAL</v>
      </c>
      <c r="B9" s="129">
        <v>3335887747</v>
      </c>
      <c r="C9" s="136">
        <v>44331.326168981483</v>
      </c>
      <c r="D9" s="136" t="s">
        <v>2180</v>
      </c>
      <c r="E9" s="124">
        <v>580</v>
      </c>
      <c r="F9" s="150" t="str">
        <f>VLOOKUP(E9,VIP!$A$2:$O13056,2,0)</f>
        <v>DRBR523</v>
      </c>
      <c r="G9" s="134" t="str">
        <f>VLOOKUP(E9,'LISTADO ATM'!$A$2:$B$897,2,0)</f>
        <v xml:space="preserve">ATM Edificio Propagas </v>
      </c>
      <c r="H9" s="134" t="str">
        <f>VLOOKUP(E9,VIP!$A$2:$O17932,7,FALSE)</f>
        <v>Si</v>
      </c>
      <c r="I9" s="134" t="str">
        <f>VLOOKUP(E9,VIP!$A$2:$O9897,8,FALSE)</f>
        <v>Si</v>
      </c>
      <c r="J9" s="134" t="str">
        <f>VLOOKUP(E9,VIP!$A$2:$O9847,8,FALSE)</f>
        <v>Si</v>
      </c>
      <c r="K9" s="134" t="str">
        <f>VLOOKUP(E9,VIP!$A$2:$O13421,6,0)</f>
        <v>NO</v>
      </c>
      <c r="L9" s="125" t="s">
        <v>2219</v>
      </c>
      <c r="M9" s="135" t="s">
        <v>2447</v>
      </c>
      <c r="N9" s="135" t="s">
        <v>2454</v>
      </c>
      <c r="O9" s="134" t="s">
        <v>2456</v>
      </c>
      <c r="P9" s="137"/>
      <c r="Q9" s="135" t="s">
        <v>2219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3335887959</v>
      </c>
      <c r="C10" s="136">
        <v>44331.579050925924</v>
      </c>
      <c r="D10" s="136" t="s">
        <v>2180</v>
      </c>
      <c r="E10" s="124">
        <v>755</v>
      </c>
      <c r="F10" s="150" t="str">
        <f>VLOOKUP(E10,VIP!$A$2:$O13085,2,0)</f>
        <v>DRBR755</v>
      </c>
      <c r="G10" s="134" t="str">
        <f>VLOOKUP(E10,'LISTADO ATM'!$A$2:$B$897,2,0)</f>
        <v xml:space="preserve">ATM Oficina Galería del Este (Plaza) </v>
      </c>
      <c r="H10" s="134" t="str">
        <f>VLOOKUP(E10,VIP!$A$2:$O17961,7,FALSE)</f>
        <v>Si</v>
      </c>
      <c r="I10" s="134" t="str">
        <f>VLOOKUP(E10,VIP!$A$2:$O9926,8,FALSE)</f>
        <v>Si</v>
      </c>
      <c r="J10" s="134" t="str">
        <f>VLOOKUP(E10,VIP!$A$2:$O9876,8,FALSE)</f>
        <v>Si</v>
      </c>
      <c r="K10" s="134" t="str">
        <f>VLOOKUP(E10,VIP!$A$2:$O13450,6,0)</f>
        <v>NO</v>
      </c>
      <c r="L10" s="125" t="s">
        <v>2425</v>
      </c>
      <c r="M10" s="135" t="s">
        <v>2447</v>
      </c>
      <c r="N10" s="135" t="s">
        <v>2454</v>
      </c>
      <c r="O10" s="134" t="s">
        <v>2456</v>
      </c>
      <c r="P10" s="146"/>
      <c r="Q10" s="135" t="s">
        <v>2425</v>
      </c>
    </row>
    <row r="11" spans="1:17" s="96" customFormat="1" ht="18" x14ac:dyDescent="0.25">
      <c r="A11" s="134" t="str">
        <f>VLOOKUP(E11,'LISTADO ATM'!$A$2:$C$898,3,0)</f>
        <v>SUR</v>
      </c>
      <c r="B11" s="129">
        <v>3335887975</v>
      </c>
      <c r="C11" s="136">
        <v>44331.610648148147</v>
      </c>
      <c r="D11" s="136" t="s">
        <v>2180</v>
      </c>
      <c r="E11" s="124">
        <v>403</v>
      </c>
      <c r="F11" s="150" t="str">
        <f>VLOOKUP(E11,VIP!$A$2:$O13081,2,0)</f>
        <v>DRBR403</v>
      </c>
      <c r="G11" s="134" t="str">
        <f>VLOOKUP(E11,'LISTADO ATM'!$A$2:$B$897,2,0)</f>
        <v xml:space="preserve">ATM Oficina Vicente Noble </v>
      </c>
      <c r="H11" s="134" t="str">
        <f>VLOOKUP(E11,VIP!$A$2:$O17957,7,FALSE)</f>
        <v>Si</v>
      </c>
      <c r="I11" s="134" t="str">
        <f>VLOOKUP(E11,VIP!$A$2:$O9922,8,FALSE)</f>
        <v>Si</v>
      </c>
      <c r="J11" s="134" t="str">
        <f>VLOOKUP(E11,VIP!$A$2:$O9872,8,FALSE)</f>
        <v>Si</v>
      </c>
      <c r="K11" s="134" t="str">
        <f>VLOOKUP(E11,VIP!$A$2:$O13446,6,0)</f>
        <v>NO</v>
      </c>
      <c r="L11" s="125" t="s">
        <v>2219</v>
      </c>
      <c r="M11" s="135" t="s">
        <v>2447</v>
      </c>
      <c r="N11" s="135" t="s">
        <v>2454</v>
      </c>
      <c r="O11" s="134" t="s">
        <v>2456</v>
      </c>
      <c r="P11" s="146"/>
      <c r="Q11" s="135" t="s">
        <v>2219</v>
      </c>
    </row>
    <row r="12" spans="1:17" s="96" customFormat="1" ht="18" x14ac:dyDescent="0.25">
      <c r="A12" s="134" t="str">
        <f>VLOOKUP(E12,'LISTADO ATM'!$A$2:$C$898,3,0)</f>
        <v>DISTRITO NACIONAL</v>
      </c>
      <c r="B12" s="129">
        <v>3335887983</v>
      </c>
      <c r="C12" s="136">
        <v>44331.622974537036</v>
      </c>
      <c r="D12" s="136" t="s">
        <v>2180</v>
      </c>
      <c r="E12" s="124">
        <v>952</v>
      </c>
      <c r="F12" s="150" t="str">
        <f>VLOOKUP(E12,VIP!$A$2:$O13083,2,0)</f>
        <v>DRBR16L</v>
      </c>
      <c r="G12" s="134" t="str">
        <f>VLOOKUP(E12,'LISTADO ATM'!$A$2:$B$897,2,0)</f>
        <v xml:space="preserve">ATM Alvarez Rivas </v>
      </c>
      <c r="H12" s="134" t="str">
        <f>VLOOKUP(E12,VIP!$A$2:$O17959,7,FALSE)</f>
        <v>Si</v>
      </c>
      <c r="I12" s="134" t="str">
        <f>VLOOKUP(E12,VIP!$A$2:$O9924,8,FALSE)</f>
        <v>Si</v>
      </c>
      <c r="J12" s="134" t="str">
        <f>VLOOKUP(E12,VIP!$A$2:$O9874,8,FALSE)</f>
        <v>Si</v>
      </c>
      <c r="K12" s="134" t="str">
        <f>VLOOKUP(E12,VIP!$A$2:$O13448,6,0)</f>
        <v>NO</v>
      </c>
      <c r="L12" s="125" t="s">
        <v>2219</v>
      </c>
      <c r="M12" s="135" t="s">
        <v>2447</v>
      </c>
      <c r="N12" s="135" t="s">
        <v>2454</v>
      </c>
      <c r="O12" s="134" t="s">
        <v>2456</v>
      </c>
      <c r="P12" s="146"/>
      <c r="Q12" s="135" t="s">
        <v>2219</v>
      </c>
    </row>
    <row r="13" spans="1:17" s="96" customFormat="1" ht="18" x14ac:dyDescent="0.25">
      <c r="A13" s="134" t="str">
        <f>VLOOKUP(E13,'LISTADO ATM'!$A$2:$C$898,3,0)</f>
        <v>DISTRITO NACIONAL</v>
      </c>
      <c r="B13" s="129">
        <v>3335887985</v>
      </c>
      <c r="C13" s="136">
        <v>44331.627395833333</v>
      </c>
      <c r="D13" s="136" t="s">
        <v>2180</v>
      </c>
      <c r="E13" s="124">
        <v>845</v>
      </c>
      <c r="F13" s="150" t="str">
        <f>VLOOKUP(E13,VIP!$A$2:$O13081,2,0)</f>
        <v>DRBR845</v>
      </c>
      <c r="G13" s="134" t="str">
        <f>VLOOKUP(E13,'LISTADO ATM'!$A$2:$B$897,2,0)</f>
        <v xml:space="preserve">ATM CERTV (Canal 4) </v>
      </c>
      <c r="H13" s="134" t="str">
        <f>VLOOKUP(E13,VIP!$A$2:$O17957,7,FALSE)</f>
        <v>Si</v>
      </c>
      <c r="I13" s="134" t="str">
        <f>VLOOKUP(E13,VIP!$A$2:$O9922,8,FALSE)</f>
        <v>Si</v>
      </c>
      <c r="J13" s="134" t="str">
        <f>VLOOKUP(E13,VIP!$A$2:$O9872,8,FALSE)</f>
        <v>Si</v>
      </c>
      <c r="K13" s="134" t="str">
        <f>VLOOKUP(E13,VIP!$A$2:$O13446,6,0)</f>
        <v>NO</v>
      </c>
      <c r="L13" s="125" t="s">
        <v>2219</v>
      </c>
      <c r="M13" s="135" t="s">
        <v>2447</v>
      </c>
      <c r="N13" s="135" t="s">
        <v>2454</v>
      </c>
      <c r="O13" s="134" t="s">
        <v>2456</v>
      </c>
      <c r="P13" s="146"/>
      <c r="Q13" s="135" t="s">
        <v>2219</v>
      </c>
    </row>
    <row r="14" spans="1:17" s="96" customFormat="1" ht="18" x14ac:dyDescent="0.25">
      <c r="A14" s="134" t="str">
        <f>VLOOKUP(E14,'LISTADO ATM'!$A$2:$C$898,3,0)</f>
        <v>ESTE</v>
      </c>
      <c r="B14" s="129">
        <v>3335888014</v>
      </c>
      <c r="C14" s="136">
        <v>44331.73982638889</v>
      </c>
      <c r="D14" s="136" t="s">
        <v>2450</v>
      </c>
      <c r="E14" s="124">
        <v>429</v>
      </c>
      <c r="F14" s="150" t="str">
        <f>VLOOKUP(E14,VIP!$A$2:$O13091,2,0)</f>
        <v>DRBR429</v>
      </c>
      <c r="G14" s="134" t="str">
        <f>VLOOKUP(E14,'LISTADO ATM'!$A$2:$B$897,2,0)</f>
        <v xml:space="preserve">ATM Oficina Jumbo La Romana </v>
      </c>
      <c r="H14" s="134" t="str">
        <f>VLOOKUP(E14,VIP!$A$2:$O17967,7,FALSE)</f>
        <v>Si</v>
      </c>
      <c r="I14" s="134" t="str">
        <f>VLOOKUP(E14,VIP!$A$2:$O9932,8,FALSE)</f>
        <v>Si</v>
      </c>
      <c r="J14" s="134" t="str">
        <f>VLOOKUP(E14,VIP!$A$2:$O9882,8,FALSE)</f>
        <v>Si</v>
      </c>
      <c r="K14" s="134" t="str">
        <f>VLOOKUP(E14,VIP!$A$2:$O13456,6,0)</f>
        <v>NO</v>
      </c>
      <c r="L14" s="125" t="s">
        <v>2575</v>
      </c>
      <c r="M14" s="135" t="s">
        <v>2447</v>
      </c>
      <c r="N14" s="135" t="s">
        <v>2454</v>
      </c>
      <c r="O14" s="134" t="s">
        <v>2455</v>
      </c>
      <c r="P14" s="146"/>
      <c r="Q14" s="145" t="s">
        <v>2575</v>
      </c>
    </row>
    <row r="15" spans="1:17" s="96" customFormat="1" ht="18" x14ac:dyDescent="0.25">
      <c r="A15" s="134" t="str">
        <f>VLOOKUP(E15,'LISTADO ATM'!$A$2:$C$898,3,0)</f>
        <v>DISTRITO NACIONAL</v>
      </c>
      <c r="B15" s="129">
        <v>3335888082</v>
      </c>
      <c r="C15" s="136">
        <v>44332.436041666668</v>
      </c>
      <c r="D15" s="136" t="s">
        <v>2450</v>
      </c>
      <c r="E15" s="124">
        <v>422</v>
      </c>
      <c r="F15" s="150" t="str">
        <f>VLOOKUP(E15,VIP!$A$2:$O13083,2,0)</f>
        <v>DRBR422</v>
      </c>
      <c r="G15" s="134" t="str">
        <f>VLOOKUP(E15,'LISTADO ATM'!$A$2:$B$897,2,0)</f>
        <v xml:space="preserve">ATM Olé Manoguayabo </v>
      </c>
      <c r="H15" s="134" t="str">
        <f>VLOOKUP(E15,VIP!$A$2:$O17959,7,FALSE)</f>
        <v>Si</v>
      </c>
      <c r="I15" s="134" t="str">
        <f>VLOOKUP(E15,VIP!$A$2:$O9924,8,FALSE)</f>
        <v>Si</v>
      </c>
      <c r="J15" s="134" t="str">
        <f>VLOOKUP(E15,VIP!$A$2:$O9874,8,FALSE)</f>
        <v>Si</v>
      </c>
      <c r="K15" s="134" t="str">
        <f>VLOOKUP(E15,VIP!$A$2:$O13448,6,0)</f>
        <v>NO</v>
      </c>
      <c r="L15" s="125" t="s">
        <v>2418</v>
      </c>
      <c r="M15" s="135" t="s">
        <v>2447</v>
      </c>
      <c r="N15" s="135" t="s">
        <v>2454</v>
      </c>
      <c r="O15" s="134" t="s">
        <v>2455</v>
      </c>
      <c r="P15" s="146"/>
      <c r="Q15" s="145" t="s">
        <v>2418</v>
      </c>
    </row>
    <row r="16" spans="1:17" s="96" customFormat="1" ht="18" x14ac:dyDescent="0.25">
      <c r="A16" s="134" t="str">
        <f>VLOOKUP(E16,'LISTADO ATM'!$A$2:$C$898,3,0)</f>
        <v>NORTE</v>
      </c>
      <c r="B16" s="129">
        <v>3335888122</v>
      </c>
      <c r="C16" s="136">
        <v>44332.599247685182</v>
      </c>
      <c r="D16" s="136" t="s">
        <v>2181</v>
      </c>
      <c r="E16" s="124">
        <v>94</v>
      </c>
      <c r="F16" s="150" t="str">
        <f>VLOOKUP(E16,VIP!$A$2:$O13097,2,0)</f>
        <v>DRBR094</v>
      </c>
      <c r="G16" s="134" t="str">
        <f>VLOOKUP(E16,'LISTADO ATM'!$A$2:$B$897,2,0)</f>
        <v xml:space="preserve">ATM Centro de Caja Porvenir (San Francisco) </v>
      </c>
      <c r="H16" s="134" t="str">
        <f>VLOOKUP(E16,VIP!$A$2:$O17973,7,FALSE)</f>
        <v>Si</v>
      </c>
      <c r="I16" s="134" t="str">
        <f>VLOOKUP(E16,VIP!$A$2:$O9938,8,FALSE)</f>
        <v>Si</v>
      </c>
      <c r="J16" s="134" t="str">
        <f>VLOOKUP(E16,VIP!$A$2:$O9888,8,FALSE)</f>
        <v>Si</v>
      </c>
      <c r="K16" s="134" t="str">
        <f>VLOOKUP(E16,VIP!$A$2:$O13462,6,0)</f>
        <v>NO</v>
      </c>
      <c r="L16" s="125" t="s">
        <v>2425</v>
      </c>
      <c r="M16" s="135" t="s">
        <v>2447</v>
      </c>
      <c r="N16" s="135" t="s">
        <v>2585</v>
      </c>
      <c r="O16" s="134" t="s">
        <v>2572</v>
      </c>
      <c r="P16" s="146"/>
      <c r="Q16" s="145" t="s">
        <v>2425</v>
      </c>
    </row>
    <row r="17" spans="1:17" s="96" customFormat="1" ht="18" x14ac:dyDescent="0.25">
      <c r="A17" s="134" t="str">
        <f>VLOOKUP(E17,'LISTADO ATM'!$A$2:$C$898,3,0)</f>
        <v>SUR</v>
      </c>
      <c r="B17" s="129">
        <v>3335888128</v>
      </c>
      <c r="C17" s="136">
        <v>44332.612442129626</v>
      </c>
      <c r="D17" s="136" t="s">
        <v>2180</v>
      </c>
      <c r="E17" s="124">
        <v>297</v>
      </c>
      <c r="F17" s="150" t="str">
        <f>VLOOKUP(E17,VIP!$A$2:$O13091,2,0)</f>
        <v>DRBR297</v>
      </c>
      <c r="G17" s="134" t="str">
        <f>VLOOKUP(E17,'LISTADO ATM'!$A$2:$B$897,2,0)</f>
        <v xml:space="preserve">ATM S/M Cadena Ocoa </v>
      </c>
      <c r="H17" s="134" t="str">
        <f>VLOOKUP(E17,VIP!$A$2:$O17967,7,FALSE)</f>
        <v>Si</v>
      </c>
      <c r="I17" s="134" t="str">
        <f>VLOOKUP(E17,VIP!$A$2:$O9932,8,FALSE)</f>
        <v>Si</v>
      </c>
      <c r="J17" s="134" t="str">
        <f>VLOOKUP(E17,VIP!$A$2:$O9882,8,FALSE)</f>
        <v>Si</v>
      </c>
      <c r="K17" s="134" t="str">
        <f>VLOOKUP(E17,VIP!$A$2:$O13456,6,0)</f>
        <v>NO</v>
      </c>
      <c r="L17" s="125" t="s">
        <v>2219</v>
      </c>
      <c r="M17" s="135" t="s">
        <v>2447</v>
      </c>
      <c r="N17" s="135" t="s">
        <v>2454</v>
      </c>
      <c r="O17" s="134" t="s">
        <v>2456</v>
      </c>
      <c r="P17" s="146"/>
      <c r="Q17" s="145" t="s">
        <v>2219</v>
      </c>
    </row>
    <row r="18" spans="1:17" s="96" customFormat="1" ht="18" x14ac:dyDescent="0.25">
      <c r="A18" s="134" t="str">
        <f>VLOOKUP(E18,'LISTADO ATM'!$A$2:$C$898,3,0)</f>
        <v>DISTRITO NACIONAL</v>
      </c>
      <c r="B18" s="129">
        <v>3335888129</v>
      </c>
      <c r="C18" s="136">
        <v>44332.614502314813</v>
      </c>
      <c r="D18" s="136" t="s">
        <v>2450</v>
      </c>
      <c r="E18" s="124">
        <v>577</v>
      </c>
      <c r="F18" s="150" t="str">
        <f>VLOOKUP(E18,VIP!$A$2:$O13090,2,0)</f>
        <v>DRBR173</v>
      </c>
      <c r="G18" s="134" t="str">
        <f>VLOOKUP(E18,'LISTADO ATM'!$A$2:$B$897,2,0)</f>
        <v xml:space="preserve">ATM Olé Ave. Duarte </v>
      </c>
      <c r="H18" s="134" t="str">
        <f>VLOOKUP(E18,VIP!$A$2:$O17966,7,FALSE)</f>
        <v>Si</v>
      </c>
      <c r="I18" s="134" t="str">
        <f>VLOOKUP(E18,VIP!$A$2:$O9931,8,FALSE)</f>
        <v>Si</v>
      </c>
      <c r="J18" s="134" t="str">
        <f>VLOOKUP(E18,VIP!$A$2:$O9881,8,FALSE)</f>
        <v>Si</v>
      </c>
      <c r="K18" s="134" t="str">
        <f>VLOOKUP(E18,VIP!$A$2:$O13455,6,0)</f>
        <v>SI</v>
      </c>
      <c r="L18" s="125" t="s">
        <v>2443</v>
      </c>
      <c r="M18" s="135" t="s">
        <v>2447</v>
      </c>
      <c r="N18" s="135" t="s">
        <v>2454</v>
      </c>
      <c r="O18" s="134" t="s">
        <v>2455</v>
      </c>
      <c r="P18" s="146"/>
      <c r="Q18" s="145" t="s">
        <v>2579</v>
      </c>
    </row>
    <row r="19" spans="1:17" s="96" customFormat="1" ht="18" x14ac:dyDescent="0.25">
      <c r="A19" s="134" t="str">
        <f>VLOOKUP(E19,'LISTADO ATM'!$A$2:$C$898,3,0)</f>
        <v>DISTRITO NACIONAL</v>
      </c>
      <c r="B19" s="129">
        <v>3335888174</v>
      </c>
      <c r="C19" s="136">
        <v>44332.708599537036</v>
      </c>
      <c r="D19" s="136" t="s">
        <v>2473</v>
      </c>
      <c r="E19" s="124">
        <v>813</v>
      </c>
      <c r="F19" s="150" t="str">
        <f>VLOOKUP(E19,VIP!$A$2:$O13107,2,0)</f>
        <v>DRBR815</v>
      </c>
      <c r="G19" s="134" t="str">
        <f>VLOOKUP(E19,'LISTADO ATM'!$A$2:$B$897,2,0)</f>
        <v>ATM Occidental Mall</v>
      </c>
      <c r="H19" s="134" t="str">
        <f>VLOOKUP(E19,VIP!$A$2:$O17983,7,FALSE)</f>
        <v>Si</v>
      </c>
      <c r="I19" s="134" t="str">
        <f>VLOOKUP(E19,VIP!$A$2:$O9948,8,FALSE)</f>
        <v>Si</v>
      </c>
      <c r="J19" s="134" t="str">
        <f>VLOOKUP(E19,VIP!$A$2:$O9898,8,FALSE)</f>
        <v>Si</v>
      </c>
      <c r="K19" s="134" t="str">
        <f>VLOOKUP(E19,VIP!$A$2:$O13472,6,0)</f>
        <v>NO</v>
      </c>
      <c r="L19" s="125" t="s">
        <v>2418</v>
      </c>
      <c r="M19" s="135" t="s">
        <v>2447</v>
      </c>
      <c r="N19" s="135" t="s">
        <v>2454</v>
      </c>
      <c r="O19" s="134" t="s">
        <v>2474</v>
      </c>
      <c r="P19" s="146"/>
      <c r="Q19" s="145" t="s">
        <v>2418</v>
      </c>
    </row>
    <row r="20" spans="1:17" s="96" customFormat="1" ht="18" x14ac:dyDescent="0.25">
      <c r="A20" s="134" t="str">
        <f>VLOOKUP(E20,'LISTADO ATM'!$A$2:$C$898,3,0)</f>
        <v>DISTRITO NACIONAL</v>
      </c>
      <c r="B20" s="129">
        <v>3335888177</v>
      </c>
      <c r="C20" s="136">
        <v>44332.713738425926</v>
      </c>
      <c r="D20" s="136" t="s">
        <v>2450</v>
      </c>
      <c r="E20" s="124">
        <v>979</v>
      </c>
      <c r="F20" s="150" t="str">
        <f>VLOOKUP(E20,VIP!$A$2:$O13132,2,0)</f>
        <v>DRBR979</v>
      </c>
      <c r="G20" s="134" t="str">
        <f>VLOOKUP(E20,'LISTADO ATM'!$A$2:$B$897,2,0)</f>
        <v xml:space="preserve">ATM Oficina Luperón I </v>
      </c>
      <c r="H20" s="134" t="str">
        <f>VLOOKUP(E20,VIP!$A$2:$O18008,7,FALSE)</f>
        <v>Si</v>
      </c>
      <c r="I20" s="134" t="str">
        <f>VLOOKUP(E20,VIP!$A$2:$O9973,8,FALSE)</f>
        <v>Si</v>
      </c>
      <c r="J20" s="134" t="str">
        <f>VLOOKUP(E20,VIP!$A$2:$O9923,8,FALSE)</f>
        <v>Si</v>
      </c>
      <c r="K20" s="134" t="str">
        <f>VLOOKUP(E20,VIP!$A$2:$O13497,6,0)</f>
        <v>NO</v>
      </c>
      <c r="L20" s="125" t="s">
        <v>2418</v>
      </c>
      <c r="M20" s="135" t="s">
        <v>2447</v>
      </c>
      <c r="N20" s="135" t="s">
        <v>2454</v>
      </c>
      <c r="O20" s="134" t="s">
        <v>2455</v>
      </c>
      <c r="P20" s="146"/>
      <c r="Q20" s="145" t="s">
        <v>2418</v>
      </c>
    </row>
    <row r="21" spans="1:17" s="96" customFormat="1" ht="18" x14ac:dyDescent="0.25">
      <c r="A21" s="134" t="str">
        <f>VLOOKUP(E21,'LISTADO ATM'!$A$2:$C$898,3,0)</f>
        <v>DISTRITO NACIONAL</v>
      </c>
      <c r="B21" s="129">
        <v>3335888204</v>
      </c>
      <c r="C21" s="136">
        <v>44332.946134259262</v>
      </c>
      <c r="D21" s="136" t="s">
        <v>2180</v>
      </c>
      <c r="E21" s="124">
        <v>231</v>
      </c>
      <c r="F21" s="150" t="str">
        <f>VLOOKUP(E21,VIP!$A$2:$O13142,2,0)</f>
        <v>DRBR231</v>
      </c>
      <c r="G21" s="134" t="str">
        <f>VLOOKUP(E21,'LISTADO ATM'!$A$2:$B$897,2,0)</f>
        <v xml:space="preserve">ATM Oficina Zona Oriental </v>
      </c>
      <c r="H21" s="134" t="str">
        <f>VLOOKUP(E21,VIP!$A$2:$O18018,7,FALSE)</f>
        <v>Si</v>
      </c>
      <c r="I21" s="134" t="str">
        <f>VLOOKUP(E21,VIP!$A$2:$O9983,8,FALSE)</f>
        <v>Si</v>
      </c>
      <c r="J21" s="134" t="str">
        <f>VLOOKUP(E21,VIP!$A$2:$O9933,8,FALSE)</f>
        <v>Si</v>
      </c>
      <c r="K21" s="134" t="str">
        <f>VLOOKUP(E21,VIP!$A$2:$O13507,6,0)</f>
        <v>SI</v>
      </c>
      <c r="L21" s="125" t="s">
        <v>2469</v>
      </c>
      <c r="M21" s="135" t="s">
        <v>2447</v>
      </c>
      <c r="N21" s="135" t="s">
        <v>2454</v>
      </c>
      <c r="O21" s="134" t="s">
        <v>2456</v>
      </c>
      <c r="P21" s="146"/>
      <c r="Q21" s="145" t="s">
        <v>2469</v>
      </c>
    </row>
    <row r="22" spans="1:17" s="96" customFormat="1" ht="18" x14ac:dyDescent="0.25">
      <c r="A22" s="134" t="str">
        <f>VLOOKUP(E22,'LISTADO ATM'!$A$2:$C$898,3,0)</f>
        <v>DISTRITO NACIONAL</v>
      </c>
      <c r="B22" s="129">
        <v>3335888250</v>
      </c>
      <c r="C22" s="136">
        <v>44333.33016203704</v>
      </c>
      <c r="D22" s="136" t="s">
        <v>2180</v>
      </c>
      <c r="E22" s="124">
        <v>685</v>
      </c>
      <c r="F22" s="150" t="str">
        <f>VLOOKUP(E22,VIP!$A$2:$O13148,2,0)</f>
        <v>DRBR685</v>
      </c>
      <c r="G22" s="134" t="str">
        <f>VLOOKUP(E22,'LISTADO ATM'!$A$2:$B$897,2,0)</f>
        <v>ATM Autoservicio UASD</v>
      </c>
      <c r="H22" s="134" t="str">
        <f>VLOOKUP(E22,VIP!$A$2:$O18024,7,FALSE)</f>
        <v>NO</v>
      </c>
      <c r="I22" s="134" t="str">
        <f>VLOOKUP(E22,VIP!$A$2:$O9989,8,FALSE)</f>
        <v>SI</v>
      </c>
      <c r="J22" s="134" t="str">
        <f>VLOOKUP(E22,VIP!$A$2:$O9939,8,FALSE)</f>
        <v>SI</v>
      </c>
      <c r="K22" s="134" t="str">
        <f>VLOOKUP(E22,VIP!$A$2:$O13513,6,0)</f>
        <v>NO</v>
      </c>
      <c r="L22" s="125" t="s">
        <v>2219</v>
      </c>
      <c r="M22" s="135" t="s">
        <v>2447</v>
      </c>
      <c r="N22" s="135" t="s">
        <v>2454</v>
      </c>
      <c r="O22" s="134" t="s">
        <v>2456</v>
      </c>
      <c r="P22" s="146"/>
      <c r="Q22" s="145" t="s">
        <v>2219</v>
      </c>
    </row>
    <row r="23" spans="1:17" s="96" customFormat="1" ht="18" x14ac:dyDescent="0.25">
      <c r="A23" s="134" t="str">
        <f>VLOOKUP(E23,'LISTADO ATM'!$A$2:$C$898,3,0)</f>
        <v>NORTE</v>
      </c>
      <c r="B23" s="129">
        <v>3335888368</v>
      </c>
      <c r="C23" s="136">
        <v>44333.365555555552</v>
      </c>
      <c r="D23" s="136" t="s">
        <v>2473</v>
      </c>
      <c r="E23" s="124">
        <v>712</v>
      </c>
      <c r="F23" s="150" t="str">
        <f>VLOOKUP(E23,VIP!$A$2:$O13171,2,0)</f>
        <v>DRBR128</v>
      </c>
      <c r="G23" s="134" t="str">
        <f>VLOOKUP(E23,'LISTADO ATM'!$A$2:$B$897,2,0)</f>
        <v xml:space="preserve">ATM Oficina Imbert </v>
      </c>
      <c r="H23" s="134" t="str">
        <f>VLOOKUP(E23,VIP!$A$2:$O18047,7,FALSE)</f>
        <v>Si</v>
      </c>
      <c r="I23" s="134" t="str">
        <f>VLOOKUP(E23,VIP!$A$2:$O10012,8,FALSE)</f>
        <v>Si</v>
      </c>
      <c r="J23" s="134" t="str">
        <f>VLOOKUP(E23,VIP!$A$2:$O9962,8,FALSE)</f>
        <v>Si</v>
      </c>
      <c r="K23" s="134" t="str">
        <f>VLOOKUP(E23,VIP!$A$2:$O13536,6,0)</f>
        <v>SI</v>
      </c>
      <c r="L23" s="125" t="s">
        <v>2418</v>
      </c>
      <c r="M23" s="135" t="s">
        <v>2447</v>
      </c>
      <c r="N23" s="135" t="s">
        <v>2454</v>
      </c>
      <c r="O23" s="134" t="s">
        <v>2582</v>
      </c>
      <c r="P23" s="146"/>
      <c r="Q23" s="145" t="s">
        <v>2418</v>
      </c>
    </row>
    <row r="24" spans="1:17" s="96" customFormat="1" ht="18" x14ac:dyDescent="0.25">
      <c r="A24" s="134" t="str">
        <f>VLOOKUP(E24,'LISTADO ATM'!$A$2:$C$898,3,0)</f>
        <v>DISTRITO NACIONAL</v>
      </c>
      <c r="B24" s="129">
        <v>3335888681</v>
      </c>
      <c r="C24" s="136">
        <v>44333.422592592593</v>
      </c>
      <c r="D24" s="136" t="s">
        <v>2180</v>
      </c>
      <c r="E24" s="124">
        <v>237</v>
      </c>
      <c r="F24" s="150" t="str">
        <f>VLOOKUP(E24,VIP!$A$2:$O13166,2,0)</f>
        <v>DRBR237</v>
      </c>
      <c r="G24" s="134" t="str">
        <f>VLOOKUP(E24,'LISTADO ATM'!$A$2:$B$897,2,0)</f>
        <v xml:space="preserve">ATM UNP Plaza Vásquez </v>
      </c>
      <c r="H24" s="134" t="str">
        <f>VLOOKUP(E24,VIP!$A$2:$O18042,7,FALSE)</f>
        <v>Si</v>
      </c>
      <c r="I24" s="134" t="str">
        <f>VLOOKUP(E24,VIP!$A$2:$O10007,8,FALSE)</f>
        <v>Si</v>
      </c>
      <c r="J24" s="134" t="str">
        <f>VLOOKUP(E24,VIP!$A$2:$O9957,8,FALSE)</f>
        <v>Si</v>
      </c>
      <c r="K24" s="134" t="str">
        <f>VLOOKUP(E24,VIP!$A$2:$O13531,6,0)</f>
        <v>SI</v>
      </c>
      <c r="L24" s="125" t="s">
        <v>2219</v>
      </c>
      <c r="M24" s="135" t="s">
        <v>2447</v>
      </c>
      <c r="N24" s="135" t="s">
        <v>2454</v>
      </c>
      <c r="O24" s="134" t="s">
        <v>2456</v>
      </c>
      <c r="P24" s="146"/>
      <c r="Q24" s="145" t="s">
        <v>2219</v>
      </c>
    </row>
    <row r="25" spans="1:17" s="96" customFormat="1" ht="18" x14ac:dyDescent="0.25">
      <c r="A25" s="134" t="str">
        <f>VLOOKUP(E25,'LISTADO ATM'!$A$2:$C$898,3,0)</f>
        <v>DISTRITO NACIONAL</v>
      </c>
      <c r="B25" s="129">
        <v>3335888692</v>
      </c>
      <c r="C25" s="136">
        <v>44333.424490740741</v>
      </c>
      <c r="D25" s="136" t="s">
        <v>2180</v>
      </c>
      <c r="E25" s="124">
        <v>225</v>
      </c>
      <c r="F25" s="150" t="str">
        <f>VLOOKUP(E25,VIP!$A$2:$O13163,2,0)</f>
        <v>DRBR225</v>
      </c>
      <c r="G25" s="134" t="str">
        <f>VLOOKUP(E25,'LISTADO ATM'!$A$2:$B$897,2,0)</f>
        <v xml:space="preserve">ATM S/M Nacional Arroyo Hondo </v>
      </c>
      <c r="H25" s="134" t="str">
        <f>VLOOKUP(E25,VIP!$A$2:$O18039,7,FALSE)</f>
        <v>Si</v>
      </c>
      <c r="I25" s="134" t="str">
        <f>VLOOKUP(E25,VIP!$A$2:$O10004,8,FALSE)</f>
        <v>Si</v>
      </c>
      <c r="J25" s="134" t="str">
        <f>VLOOKUP(E25,VIP!$A$2:$O9954,8,FALSE)</f>
        <v>Si</v>
      </c>
      <c r="K25" s="134" t="str">
        <f>VLOOKUP(E25,VIP!$A$2:$O13528,6,0)</f>
        <v>NO</v>
      </c>
      <c r="L25" s="125" t="s">
        <v>2219</v>
      </c>
      <c r="M25" s="135" t="s">
        <v>2447</v>
      </c>
      <c r="N25" s="135" t="s">
        <v>2454</v>
      </c>
      <c r="O25" s="134" t="s">
        <v>2456</v>
      </c>
      <c r="P25" s="146"/>
      <c r="Q25" s="145" t="s">
        <v>2219</v>
      </c>
    </row>
    <row r="26" spans="1:17" s="96" customFormat="1" ht="18" x14ac:dyDescent="0.25">
      <c r="A26" s="134" t="str">
        <f>VLOOKUP(E26,'LISTADO ATM'!$A$2:$C$898,3,0)</f>
        <v>DISTRITO NACIONAL</v>
      </c>
      <c r="B26" s="129">
        <v>3335888696</v>
      </c>
      <c r="C26" s="136">
        <v>44333.424861111111</v>
      </c>
      <c r="D26" s="136" t="s">
        <v>2180</v>
      </c>
      <c r="E26" s="124">
        <v>232</v>
      </c>
      <c r="F26" s="150" t="str">
        <f>VLOOKUP(E26,VIP!$A$2:$O13162,2,0)</f>
        <v>DRBR232</v>
      </c>
      <c r="G26" s="134" t="str">
        <f>VLOOKUP(E26,'LISTADO ATM'!$A$2:$B$897,2,0)</f>
        <v xml:space="preserve">ATM S/M Nacional Charles de Gaulle </v>
      </c>
      <c r="H26" s="134" t="str">
        <f>VLOOKUP(E26,VIP!$A$2:$O18038,7,FALSE)</f>
        <v>Si</v>
      </c>
      <c r="I26" s="134" t="str">
        <f>VLOOKUP(E26,VIP!$A$2:$O10003,8,FALSE)</f>
        <v>Si</v>
      </c>
      <c r="J26" s="134" t="str">
        <f>VLOOKUP(E26,VIP!$A$2:$O9953,8,FALSE)</f>
        <v>Si</v>
      </c>
      <c r="K26" s="134" t="str">
        <f>VLOOKUP(E26,VIP!$A$2:$O13527,6,0)</f>
        <v>SI</v>
      </c>
      <c r="L26" s="125" t="s">
        <v>2219</v>
      </c>
      <c r="M26" s="135" t="s">
        <v>2447</v>
      </c>
      <c r="N26" s="135" t="s">
        <v>2454</v>
      </c>
      <c r="O26" s="134" t="s">
        <v>2456</v>
      </c>
      <c r="P26" s="146"/>
      <c r="Q26" s="145" t="s">
        <v>2219</v>
      </c>
    </row>
    <row r="27" spans="1:17" s="96" customFormat="1" ht="18" x14ac:dyDescent="0.25">
      <c r="A27" s="134" t="str">
        <f>VLOOKUP(E27,'LISTADO ATM'!$A$2:$C$898,3,0)</f>
        <v>SUR</v>
      </c>
      <c r="B27" s="129">
        <v>3335889104</v>
      </c>
      <c r="C27" s="136">
        <v>44333.509166666663</v>
      </c>
      <c r="D27" s="136" t="s">
        <v>2180</v>
      </c>
      <c r="E27" s="124">
        <v>84</v>
      </c>
      <c r="F27" s="150" t="str">
        <f>VLOOKUP(E27,VIP!$A$2:$O13165,2,0)</f>
        <v>DRBR084</v>
      </c>
      <c r="G27" s="134" t="str">
        <f>VLOOKUP(E27,'LISTADO ATM'!$A$2:$B$897,2,0)</f>
        <v xml:space="preserve">ATM Oficina Multicentro Sirena San Cristóbal </v>
      </c>
      <c r="H27" s="134" t="str">
        <f>VLOOKUP(E27,VIP!$A$2:$O18041,7,FALSE)</f>
        <v>Si</v>
      </c>
      <c r="I27" s="134" t="str">
        <f>VLOOKUP(E27,VIP!$A$2:$O10006,8,FALSE)</f>
        <v>Si</v>
      </c>
      <c r="J27" s="134" t="str">
        <f>VLOOKUP(E27,VIP!$A$2:$O9956,8,FALSE)</f>
        <v>Si</v>
      </c>
      <c r="K27" s="134" t="str">
        <f>VLOOKUP(E27,VIP!$A$2:$O13530,6,0)</f>
        <v>SI</v>
      </c>
      <c r="L27" s="125" t="s">
        <v>2469</v>
      </c>
      <c r="M27" s="135" t="s">
        <v>2447</v>
      </c>
      <c r="N27" s="135" t="s">
        <v>2454</v>
      </c>
      <c r="O27" s="134" t="s">
        <v>2456</v>
      </c>
      <c r="P27" s="146"/>
      <c r="Q27" s="145" t="s">
        <v>2469</v>
      </c>
    </row>
    <row r="28" spans="1:17" s="96" customFormat="1" ht="18" x14ac:dyDescent="0.25">
      <c r="A28" s="134" t="str">
        <f>VLOOKUP(E28,'LISTADO ATM'!$A$2:$C$898,3,0)</f>
        <v>DISTRITO NACIONAL</v>
      </c>
      <c r="B28" s="129">
        <v>3335889174</v>
      </c>
      <c r="C28" s="136">
        <v>44333.535474537035</v>
      </c>
      <c r="D28" s="136" t="s">
        <v>2450</v>
      </c>
      <c r="E28" s="124">
        <v>409</v>
      </c>
      <c r="F28" s="150" t="str">
        <f>VLOOKUP(E28,VIP!$A$2:$O13163,2,0)</f>
        <v>DRBR409</v>
      </c>
      <c r="G28" s="134" t="str">
        <f>VLOOKUP(E28,'LISTADO ATM'!$A$2:$B$897,2,0)</f>
        <v xml:space="preserve">ATM Oficina Las Palmas de Herrera I </v>
      </c>
      <c r="H28" s="134" t="str">
        <f>VLOOKUP(E28,VIP!$A$2:$O18039,7,FALSE)</f>
        <v>Si</v>
      </c>
      <c r="I28" s="134" t="str">
        <f>VLOOKUP(E28,VIP!$A$2:$O10004,8,FALSE)</f>
        <v>Si</v>
      </c>
      <c r="J28" s="134" t="str">
        <f>VLOOKUP(E28,VIP!$A$2:$O9954,8,FALSE)</f>
        <v>Si</v>
      </c>
      <c r="K28" s="134" t="str">
        <f>VLOOKUP(E28,VIP!$A$2:$O13528,6,0)</f>
        <v>NO</v>
      </c>
      <c r="L28" s="125" t="s">
        <v>2443</v>
      </c>
      <c r="M28" s="135" t="s">
        <v>2447</v>
      </c>
      <c r="N28" s="135" t="s">
        <v>2454</v>
      </c>
      <c r="O28" s="134" t="s">
        <v>2455</v>
      </c>
      <c r="P28" s="146"/>
      <c r="Q28" s="145" t="s">
        <v>2443</v>
      </c>
    </row>
    <row r="29" spans="1:17" s="96" customFormat="1" ht="18" x14ac:dyDescent="0.25">
      <c r="A29" s="134" t="str">
        <f>VLOOKUP(E29,'LISTADO ATM'!$A$2:$C$898,3,0)</f>
        <v>DISTRITO NACIONAL</v>
      </c>
      <c r="B29" s="129">
        <v>3335889175</v>
      </c>
      <c r="C29" s="136">
        <v>44333.536006944443</v>
      </c>
      <c r="D29" s="136" t="s">
        <v>2180</v>
      </c>
      <c r="E29" s="124">
        <v>453</v>
      </c>
      <c r="F29" s="150" t="str">
        <f>VLOOKUP(E29,VIP!$A$2:$O13162,2,0)</f>
        <v>DRBR453</v>
      </c>
      <c r="G29" s="134" t="str">
        <f>VLOOKUP(E29,'LISTADO ATM'!$A$2:$B$897,2,0)</f>
        <v xml:space="preserve">ATM Autobanco Sarasota II </v>
      </c>
      <c r="H29" s="134" t="str">
        <f>VLOOKUP(E29,VIP!$A$2:$O18038,7,FALSE)</f>
        <v>Si</v>
      </c>
      <c r="I29" s="134" t="str">
        <f>VLOOKUP(E29,VIP!$A$2:$O10003,8,FALSE)</f>
        <v>Si</v>
      </c>
      <c r="J29" s="134" t="str">
        <f>VLOOKUP(E29,VIP!$A$2:$O9953,8,FALSE)</f>
        <v>Si</v>
      </c>
      <c r="K29" s="134" t="str">
        <f>VLOOKUP(E29,VIP!$A$2:$O13527,6,0)</f>
        <v>SI</v>
      </c>
      <c r="L29" s="125" t="s">
        <v>2469</v>
      </c>
      <c r="M29" s="135" t="s">
        <v>2447</v>
      </c>
      <c r="N29" s="135" t="s">
        <v>2454</v>
      </c>
      <c r="O29" s="134" t="s">
        <v>2456</v>
      </c>
      <c r="P29" s="146"/>
      <c r="Q29" s="145" t="s">
        <v>2469</v>
      </c>
    </row>
    <row r="30" spans="1:17" s="96" customFormat="1" ht="18" x14ac:dyDescent="0.25">
      <c r="A30" s="134" t="str">
        <f>VLOOKUP(E30,'LISTADO ATM'!$A$2:$C$898,3,0)</f>
        <v>DISTRITO NACIONAL</v>
      </c>
      <c r="B30" s="129">
        <v>3335889253</v>
      </c>
      <c r="C30" s="136">
        <v>44333.576643518521</v>
      </c>
      <c r="D30" s="136" t="s">
        <v>2180</v>
      </c>
      <c r="E30" s="124">
        <v>57</v>
      </c>
      <c r="F30" s="150" t="str">
        <f>VLOOKUP(E30,VIP!$A$2:$O13157,2,0)</f>
        <v>DRBR057</v>
      </c>
      <c r="G30" s="134" t="str">
        <f>VLOOKUP(E30,'LISTADO ATM'!$A$2:$B$897,2,0)</f>
        <v xml:space="preserve">ATM Oficina Malecon Center </v>
      </c>
      <c r="H30" s="134" t="str">
        <f>VLOOKUP(E30,VIP!$A$2:$O18033,7,FALSE)</f>
        <v>Si</v>
      </c>
      <c r="I30" s="134" t="str">
        <f>VLOOKUP(E30,VIP!$A$2:$O9998,8,FALSE)</f>
        <v>Si</v>
      </c>
      <c r="J30" s="134" t="str">
        <f>VLOOKUP(E30,VIP!$A$2:$O9948,8,FALSE)</f>
        <v>Si</v>
      </c>
      <c r="K30" s="134" t="str">
        <f>VLOOKUP(E30,VIP!$A$2:$O13522,6,0)</f>
        <v>NO</v>
      </c>
      <c r="L30" s="125" t="s">
        <v>2219</v>
      </c>
      <c r="M30" s="135" t="s">
        <v>2447</v>
      </c>
      <c r="N30" s="135" t="s">
        <v>2454</v>
      </c>
      <c r="O30" s="134" t="s">
        <v>2456</v>
      </c>
      <c r="P30" s="146"/>
      <c r="Q30" s="145" t="s">
        <v>2219</v>
      </c>
    </row>
    <row r="31" spans="1:17" s="96" customFormat="1" ht="18" x14ac:dyDescent="0.25">
      <c r="A31" s="134" t="str">
        <f>VLOOKUP(E31,'LISTADO ATM'!$A$2:$C$898,3,0)</f>
        <v>DISTRITO NACIONAL</v>
      </c>
      <c r="B31" s="129">
        <v>3335889256</v>
      </c>
      <c r="C31" s="136">
        <v>44333.577060185184</v>
      </c>
      <c r="D31" s="136" t="s">
        <v>2180</v>
      </c>
      <c r="E31" s="124">
        <v>264</v>
      </c>
      <c r="F31" s="150" t="str">
        <f>VLOOKUP(E31,VIP!$A$2:$O13156,2,0)</f>
        <v>DRBR264</v>
      </c>
      <c r="G31" s="134" t="str">
        <f>VLOOKUP(E31,'LISTADO ATM'!$A$2:$B$897,2,0)</f>
        <v xml:space="preserve">ATM S/M Nacional Independencia </v>
      </c>
      <c r="H31" s="134" t="str">
        <f>VLOOKUP(E31,VIP!$A$2:$O18032,7,FALSE)</f>
        <v>Si</v>
      </c>
      <c r="I31" s="134" t="str">
        <f>VLOOKUP(E31,VIP!$A$2:$O9997,8,FALSE)</f>
        <v>Si</v>
      </c>
      <c r="J31" s="134" t="str">
        <f>VLOOKUP(E31,VIP!$A$2:$O9947,8,FALSE)</f>
        <v>Si</v>
      </c>
      <c r="K31" s="134" t="str">
        <f>VLOOKUP(E31,VIP!$A$2:$O13521,6,0)</f>
        <v>SI</v>
      </c>
      <c r="L31" s="125" t="s">
        <v>2219</v>
      </c>
      <c r="M31" s="135" t="s">
        <v>2447</v>
      </c>
      <c r="N31" s="135" t="s">
        <v>2454</v>
      </c>
      <c r="O31" s="134" t="s">
        <v>2456</v>
      </c>
      <c r="P31" s="146"/>
      <c r="Q31" s="145" t="s">
        <v>2219</v>
      </c>
    </row>
    <row r="32" spans="1:17" ht="18" x14ac:dyDescent="0.25">
      <c r="A32" s="134" t="str">
        <f>VLOOKUP(E32,'LISTADO ATM'!$A$2:$C$898,3,0)</f>
        <v>ESTE</v>
      </c>
      <c r="B32" s="129">
        <v>3335889275</v>
      </c>
      <c r="C32" s="136">
        <v>44333.583182870374</v>
      </c>
      <c r="D32" s="136" t="s">
        <v>2450</v>
      </c>
      <c r="E32" s="124">
        <v>838</v>
      </c>
      <c r="F32" s="154" t="str">
        <f>VLOOKUP(E32,VIP!$A$2:$O13155,2,0)</f>
        <v>DRBR838</v>
      </c>
      <c r="G32" s="134" t="str">
        <f>VLOOKUP(E32,'LISTADO ATM'!$A$2:$B$897,2,0)</f>
        <v xml:space="preserve">ATM UNP Consuelo </v>
      </c>
      <c r="H32" s="134" t="str">
        <f>VLOOKUP(E32,VIP!$A$2:$O18031,7,FALSE)</f>
        <v>Si</v>
      </c>
      <c r="I32" s="134" t="str">
        <f>VLOOKUP(E32,VIP!$A$2:$O9996,8,FALSE)</f>
        <v>Si</v>
      </c>
      <c r="J32" s="134" t="str">
        <f>VLOOKUP(E32,VIP!$A$2:$O9946,8,FALSE)</f>
        <v>Si</v>
      </c>
      <c r="K32" s="134" t="str">
        <f>VLOOKUP(E32,VIP!$A$2:$O13520,6,0)</f>
        <v>NO</v>
      </c>
      <c r="L32" s="125" t="s">
        <v>2418</v>
      </c>
      <c r="M32" s="135" t="s">
        <v>2447</v>
      </c>
      <c r="N32" s="135" t="s">
        <v>2454</v>
      </c>
      <c r="O32" s="134" t="s">
        <v>2455</v>
      </c>
      <c r="P32" s="146"/>
      <c r="Q32" s="145" t="s">
        <v>2418</v>
      </c>
    </row>
    <row r="33" spans="1:17" ht="18" x14ac:dyDescent="0.25">
      <c r="A33" s="134" t="str">
        <f>VLOOKUP(E33,'LISTADO ATM'!$A$2:$C$898,3,0)</f>
        <v>DISTRITO NACIONAL</v>
      </c>
      <c r="B33" s="129">
        <v>3335889306</v>
      </c>
      <c r="C33" s="136">
        <v>44333.604687500003</v>
      </c>
      <c r="D33" s="136" t="s">
        <v>2180</v>
      </c>
      <c r="E33" s="124">
        <v>473</v>
      </c>
      <c r="F33" s="154" t="str">
        <f>VLOOKUP(E33,VIP!$A$2:$O13153,2,0)</f>
        <v>DRBR473</v>
      </c>
      <c r="G33" s="134" t="str">
        <f>VLOOKUP(E33,'LISTADO ATM'!$A$2:$B$897,2,0)</f>
        <v xml:space="preserve">ATM Oficina Carrefour II </v>
      </c>
      <c r="H33" s="134" t="str">
        <f>VLOOKUP(E33,VIP!$A$2:$O18029,7,FALSE)</f>
        <v>Si</v>
      </c>
      <c r="I33" s="134" t="str">
        <f>VLOOKUP(E33,VIP!$A$2:$O9994,8,FALSE)</f>
        <v>Si</v>
      </c>
      <c r="J33" s="134" t="str">
        <f>VLOOKUP(E33,VIP!$A$2:$O9944,8,FALSE)</f>
        <v>Si</v>
      </c>
      <c r="K33" s="134" t="str">
        <f>VLOOKUP(E33,VIP!$A$2:$O13518,6,0)</f>
        <v>NO</v>
      </c>
      <c r="L33" s="125" t="s">
        <v>2219</v>
      </c>
      <c r="M33" s="135" t="s">
        <v>2447</v>
      </c>
      <c r="N33" s="135" t="s">
        <v>2454</v>
      </c>
      <c r="O33" s="134" t="s">
        <v>2456</v>
      </c>
      <c r="P33" s="146"/>
      <c r="Q33" s="145" t="s">
        <v>2219</v>
      </c>
    </row>
    <row r="34" spans="1:17" ht="18" x14ac:dyDescent="0.25">
      <c r="A34" s="134" t="str">
        <f>VLOOKUP(E34,'LISTADO ATM'!$A$2:$C$898,3,0)</f>
        <v>DISTRITO NACIONAL</v>
      </c>
      <c r="B34" s="129">
        <v>3335889440</v>
      </c>
      <c r="C34" s="136">
        <v>44333.642916666664</v>
      </c>
      <c r="D34" s="136" t="s">
        <v>2450</v>
      </c>
      <c r="E34" s="124">
        <v>887</v>
      </c>
      <c r="F34" s="154" t="str">
        <f>VLOOKUP(E34,VIP!$A$2:$O13182,2,0)</f>
        <v>DRBR887</v>
      </c>
      <c r="G34" s="134" t="str">
        <f>VLOOKUP(E34,'LISTADO ATM'!$A$2:$B$897,2,0)</f>
        <v>ATM S/M Bravo Los Proceres</v>
      </c>
      <c r="H34" s="134" t="str">
        <f>VLOOKUP(E34,VIP!$A$2:$O18058,7,FALSE)</f>
        <v>Si</v>
      </c>
      <c r="I34" s="134" t="str">
        <f>VLOOKUP(E34,VIP!$A$2:$O10023,8,FALSE)</f>
        <v>Si</v>
      </c>
      <c r="J34" s="134" t="str">
        <f>VLOOKUP(E34,VIP!$A$2:$O9973,8,FALSE)</f>
        <v>Si</v>
      </c>
      <c r="K34" s="134" t="str">
        <f>VLOOKUP(E34,VIP!$A$2:$O13547,6,0)</f>
        <v>NO</v>
      </c>
      <c r="L34" s="125" t="s">
        <v>2418</v>
      </c>
      <c r="M34" s="135" t="s">
        <v>2447</v>
      </c>
      <c r="N34" s="135" t="s">
        <v>2454</v>
      </c>
      <c r="O34" s="134" t="s">
        <v>2455</v>
      </c>
      <c r="P34" s="146"/>
      <c r="Q34" s="145" t="s">
        <v>2418</v>
      </c>
    </row>
    <row r="35" spans="1:17" ht="18" x14ac:dyDescent="0.25">
      <c r="A35" s="134" t="str">
        <f>VLOOKUP(E35,'LISTADO ATM'!$A$2:$C$898,3,0)</f>
        <v>SUR</v>
      </c>
      <c r="B35" s="129">
        <v>3335889444</v>
      </c>
      <c r="C35" s="136">
        <v>44333.644791666666</v>
      </c>
      <c r="D35" s="136" t="s">
        <v>2450</v>
      </c>
      <c r="E35" s="124">
        <v>252</v>
      </c>
      <c r="F35" s="154" t="str">
        <f>VLOOKUP(E35,VIP!$A$2:$O13181,2,0)</f>
        <v>DRBR252</v>
      </c>
      <c r="G35" s="134" t="str">
        <f>VLOOKUP(E35,'LISTADO ATM'!$A$2:$B$897,2,0)</f>
        <v xml:space="preserve">ATM Banco Agrícola (Barahona) </v>
      </c>
      <c r="H35" s="134" t="str">
        <f>VLOOKUP(E35,VIP!$A$2:$O18057,7,FALSE)</f>
        <v>Si</v>
      </c>
      <c r="I35" s="134" t="str">
        <f>VLOOKUP(E35,VIP!$A$2:$O10022,8,FALSE)</f>
        <v>Si</v>
      </c>
      <c r="J35" s="134" t="str">
        <f>VLOOKUP(E35,VIP!$A$2:$O9972,8,FALSE)</f>
        <v>Si</v>
      </c>
      <c r="K35" s="134" t="str">
        <f>VLOOKUP(E35,VIP!$A$2:$O13546,6,0)</f>
        <v>NO</v>
      </c>
      <c r="L35" s="125" t="s">
        <v>2418</v>
      </c>
      <c r="M35" s="135" t="s">
        <v>2447</v>
      </c>
      <c r="N35" s="135" t="s">
        <v>2454</v>
      </c>
      <c r="O35" s="134" t="s">
        <v>2455</v>
      </c>
      <c r="P35" s="146"/>
      <c r="Q35" s="136">
        <v>44334.393750000003</v>
      </c>
    </row>
    <row r="36" spans="1:17" ht="18" x14ac:dyDescent="0.25">
      <c r="A36" s="134" t="str">
        <f>VLOOKUP(E36,'LISTADO ATM'!$A$2:$C$898,3,0)</f>
        <v>DISTRITO NACIONAL</v>
      </c>
      <c r="B36" s="129">
        <v>3335889453</v>
      </c>
      <c r="C36" s="136">
        <v>44333.649236111109</v>
      </c>
      <c r="D36" s="136" t="s">
        <v>2180</v>
      </c>
      <c r="E36" s="124">
        <v>973</v>
      </c>
      <c r="F36" s="154" t="str">
        <f>VLOOKUP(E36,VIP!$A$2:$O13180,2,0)</f>
        <v>DRBR912</v>
      </c>
      <c r="G36" s="134" t="str">
        <f>VLOOKUP(E36,'LISTADO ATM'!$A$2:$B$897,2,0)</f>
        <v xml:space="preserve">ATM Oficina Sabana de la Mar </v>
      </c>
      <c r="H36" s="134" t="str">
        <f>VLOOKUP(E36,VIP!$A$2:$O18056,7,FALSE)</f>
        <v>Si</v>
      </c>
      <c r="I36" s="134" t="str">
        <f>VLOOKUP(E36,VIP!$A$2:$O10021,8,FALSE)</f>
        <v>Si</v>
      </c>
      <c r="J36" s="134" t="str">
        <f>VLOOKUP(E36,VIP!$A$2:$O9971,8,FALSE)</f>
        <v>Si</v>
      </c>
      <c r="K36" s="134" t="str">
        <f>VLOOKUP(E36,VIP!$A$2:$O13545,6,0)</f>
        <v>NO</v>
      </c>
      <c r="L36" s="125" t="s">
        <v>2584</v>
      </c>
      <c r="M36" s="135" t="s">
        <v>2447</v>
      </c>
      <c r="N36" s="135" t="s">
        <v>2454</v>
      </c>
      <c r="O36" s="134" t="s">
        <v>2456</v>
      </c>
      <c r="P36" s="146"/>
      <c r="Q36" s="145" t="s">
        <v>2584</v>
      </c>
    </row>
    <row r="37" spans="1:17" ht="18" x14ac:dyDescent="0.25">
      <c r="A37" s="134" t="str">
        <f>VLOOKUP(E37,'LISTADO ATM'!$A$2:$C$898,3,0)</f>
        <v>DISTRITO NACIONAL</v>
      </c>
      <c r="B37" s="129">
        <v>3335889463</v>
      </c>
      <c r="C37" s="136">
        <v>44333.652245370373</v>
      </c>
      <c r="D37" s="136" t="s">
        <v>2450</v>
      </c>
      <c r="E37" s="124">
        <v>387</v>
      </c>
      <c r="F37" s="154" t="str">
        <f>VLOOKUP(E37,VIP!$A$2:$O13179,2,0)</f>
        <v>DRBR387</v>
      </c>
      <c r="G37" s="134" t="str">
        <f>VLOOKUP(E37,'LISTADO ATM'!$A$2:$B$897,2,0)</f>
        <v xml:space="preserve">ATM S/M La Cadena San Vicente de Paul </v>
      </c>
      <c r="H37" s="134" t="str">
        <f>VLOOKUP(E37,VIP!$A$2:$O18055,7,FALSE)</f>
        <v>Si</v>
      </c>
      <c r="I37" s="134" t="str">
        <f>VLOOKUP(E37,VIP!$A$2:$O10020,8,FALSE)</f>
        <v>Si</v>
      </c>
      <c r="J37" s="134" t="str">
        <f>VLOOKUP(E37,VIP!$A$2:$O9970,8,FALSE)</f>
        <v>Si</v>
      </c>
      <c r="K37" s="134" t="str">
        <f>VLOOKUP(E37,VIP!$A$2:$O13544,6,0)</f>
        <v>NO</v>
      </c>
      <c r="L37" s="125" t="s">
        <v>2418</v>
      </c>
      <c r="M37" s="135" t="s">
        <v>2447</v>
      </c>
      <c r="N37" s="135" t="s">
        <v>2454</v>
      </c>
      <c r="O37" s="134" t="s">
        <v>2455</v>
      </c>
      <c r="P37" s="146"/>
      <c r="Q37" s="145" t="s">
        <v>2418</v>
      </c>
    </row>
    <row r="38" spans="1:17" ht="18" x14ac:dyDescent="0.25">
      <c r="A38" s="134" t="str">
        <f>VLOOKUP(E38,'LISTADO ATM'!$A$2:$C$898,3,0)</f>
        <v>DISTRITO NACIONAL</v>
      </c>
      <c r="B38" s="129">
        <v>3335889563</v>
      </c>
      <c r="C38" s="136">
        <v>44333.682835648149</v>
      </c>
      <c r="D38" s="136" t="s">
        <v>2180</v>
      </c>
      <c r="E38" s="124">
        <v>165</v>
      </c>
      <c r="F38" s="154" t="str">
        <f>VLOOKUP(E38,VIP!$A$2:$O13178,2,0)</f>
        <v>DRBR165</v>
      </c>
      <c r="G38" s="134" t="str">
        <f>VLOOKUP(E38,'LISTADO ATM'!$A$2:$B$897,2,0)</f>
        <v>ATM Autoservicio Megacentro</v>
      </c>
      <c r="H38" s="134" t="str">
        <f>VLOOKUP(E38,VIP!$A$2:$O18054,7,FALSE)</f>
        <v>Si</v>
      </c>
      <c r="I38" s="134" t="str">
        <f>VLOOKUP(E38,VIP!$A$2:$O10019,8,FALSE)</f>
        <v>Si</v>
      </c>
      <c r="J38" s="134" t="str">
        <f>VLOOKUP(E38,VIP!$A$2:$O9969,8,FALSE)</f>
        <v>Si</v>
      </c>
      <c r="K38" s="134" t="str">
        <f>VLOOKUP(E38,VIP!$A$2:$O13543,6,0)</f>
        <v>SI</v>
      </c>
      <c r="L38" s="125" t="s">
        <v>2469</v>
      </c>
      <c r="M38" s="135" t="s">
        <v>2447</v>
      </c>
      <c r="N38" s="135" t="s">
        <v>2454</v>
      </c>
      <c r="O38" s="134" t="s">
        <v>2456</v>
      </c>
      <c r="P38" s="146"/>
      <c r="Q38" s="145" t="s">
        <v>2469</v>
      </c>
    </row>
    <row r="39" spans="1:17" ht="18" x14ac:dyDescent="0.25">
      <c r="A39" s="134" t="str">
        <f>VLOOKUP(E39,'LISTADO ATM'!$A$2:$C$898,3,0)</f>
        <v>DISTRITO NACIONAL</v>
      </c>
      <c r="B39" s="129">
        <v>3335889623</v>
      </c>
      <c r="C39" s="136">
        <v>44333.697326388887</v>
      </c>
      <c r="D39" s="136" t="s">
        <v>2180</v>
      </c>
      <c r="E39" s="124">
        <v>545</v>
      </c>
      <c r="F39" s="154" t="str">
        <f>VLOOKUP(E39,VIP!$A$2:$O13177,2,0)</f>
        <v>DRBR995</v>
      </c>
      <c r="G39" s="134" t="str">
        <f>VLOOKUP(E39,'LISTADO ATM'!$A$2:$B$897,2,0)</f>
        <v xml:space="preserve">ATM Oficina Isabel La Católica II  </v>
      </c>
      <c r="H39" s="134" t="str">
        <f>VLOOKUP(E39,VIP!$A$2:$O18053,7,FALSE)</f>
        <v>Si</v>
      </c>
      <c r="I39" s="134" t="str">
        <f>VLOOKUP(E39,VIP!$A$2:$O10018,8,FALSE)</f>
        <v>Si</v>
      </c>
      <c r="J39" s="134" t="str">
        <f>VLOOKUP(E39,VIP!$A$2:$O9968,8,FALSE)</f>
        <v>Si</v>
      </c>
      <c r="K39" s="134" t="str">
        <f>VLOOKUP(E39,VIP!$A$2:$O13542,6,0)</f>
        <v>NO</v>
      </c>
      <c r="L39" s="125" t="s">
        <v>2219</v>
      </c>
      <c r="M39" s="135" t="s">
        <v>2447</v>
      </c>
      <c r="N39" s="135" t="s">
        <v>2454</v>
      </c>
      <c r="O39" s="134" t="s">
        <v>2456</v>
      </c>
      <c r="P39" s="146"/>
      <c r="Q39" s="145" t="s">
        <v>2219</v>
      </c>
    </row>
    <row r="40" spans="1:17" ht="18" x14ac:dyDescent="0.25">
      <c r="A40" s="134" t="str">
        <f>VLOOKUP(E40,'LISTADO ATM'!$A$2:$C$898,3,0)</f>
        <v>SUR</v>
      </c>
      <c r="B40" s="129">
        <v>3335889627</v>
      </c>
      <c r="C40" s="136">
        <v>44333.697881944441</v>
      </c>
      <c r="D40" s="136" t="s">
        <v>2180</v>
      </c>
      <c r="E40" s="124">
        <v>817</v>
      </c>
      <c r="F40" s="154" t="str">
        <f>VLOOKUP(E40,VIP!$A$2:$O13176,2,0)</f>
        <v>DRBR817</v>
      </c>
      <c r="G40" s="134" t="str">
        <f>VLOOKUP(E40,'LISTADO ATM'!$A$2:$B$897,2,0)</f>
        <v xml:space="preserve">ATM Ayuntamiento Sabana Larga (San José de Ocoa) </v>
      </c>
      <c r="H40" s="134" t="str">
        <f>VLOOKUP(E40,VIP!$A$2:$O18052,7,FALSE)</f>
        <v>Si</v>
      </c>
      <c r="I40" s="134" t="str">
        <f>VLOOKUP(E40,VIP!$A$2:$O10017,8,FALSE)</f>
        <v>Si</v>
      </c>
      <c r="J40" s="134" t="str">
        <f>VLOOKUP(E40,VIP!$A$2:$O9967,8,FALSE)</f>
        <v>Si</v>
      </c>
      <c r="K40" s="134" t="str">
        <f>VLOOKUP(E40,VIP!$A$2:$O13541,6,0)</f>
        <v>NO</v>
      </c>
      <c r="L40" s="125" t="s">
        <v>2245</v>
      </c>
      <c r="M40" s="135" t="s">
        <v>2447</v>
      </c>
      <c r="N40" s="135" t="s">
        <v>2454</v>
      </c>
      <c r="O40" s="134" t="s">
        <v>2456</v>
      </c>
      <c r="P40" s="146"/>
      <c r="Q40" s="145" t="s">
        <v>2245</v>
      </c>
    </row>
    <row r="41" spans="1:17" ht="18" x14ac:dyDescent="0.25">
      <c r="A41" s="134" t="str">
        <f>VLOOKUP(E41,'LISTADO ATM'!$A$2:$C$898,3,0)</f>
        <v>ESTE</v>
      </c>
      <c r="B41" s="129">
        <v>3335889641</v>
      </c>
      <c r="C41" s="136">
        <v>44333.700821759259</v>
      </c>
      <c r="D41" s="136" t="s">
        <v>2180</v>
      </c>
      <c r="E41" s="124">
        <v>309</v>
      </c>
      <c r="F41" s="154" t="str">
        <f>VLOOKUP(E41,VIP!$A$2:$O13174,2,0)</f>
        <v>DRBR309</v>
      </c>
      <c r="G41" s="134" t="str">
        <f>VLOOKUP(E41,'LISTADO ATM'!$A$2:$B$897,2,0)</f>
        <v xml:space="preserve">ATM Secrets Cap Cana I </v>
      </c>
      <c r="H41" s="134" t="str">
        <f>VLOOKUP(E41,VIP!$A$2:$O18050,7,FALSE)</f>
        <v>Si</v>
      </c>
      <c r="I41" s="134" t="str">
        <f>VLOOKUP(E41,VIP!$A$2:$O10015,8,FALSE)</f>
        <v>Si</v>
      </c>
      <c r="J41" s="134" t="str">
        <f>VLOOKUP(E41,VIP!$A$2:$O9965,8,FALSE)</f>
        <v>Si</v>
      </c>
      <c r="K41" s="134" t="str">
        <f>VLOOKUP(E41,VIP!$A$2:$O13539,6,0)</f>
        <v>NO</v>
      </c>
      <c r="L41" s="125" t="s">
        <v>2245</v>
      </c>
      <c r="M41" s="135" t="s">
        <v>2447</v>
      </c>
      <c r="N41" s="135" t="s">
        <v>2454</v>
      </c>
      <c r="O41" s="134" t="s">
        <v>2456</v>
      </c>
      <c r="P41" s="146"/>
      <c r="Q41" s="145" t="s">
        <v>2245</v>
      </c>
    </row>
    <row r="42" spans="1:17" ht="18" x14ac:dyDescent="0.25">
      <c r="A42" s="134" t="str">
        <f>VLOOKUP(E42,'LISTADO ATM'!$A$2:$C$898,3,0)</f>
        <v>NORTE</v>
      </c>
      <c r="B42" s="129">
        <v>3335889646</v>
      </c>
      <c r="C42" s="136">
        <v>44333.701979166668</v>
      </c>
      <c r="D42" s="136" t="s">
        <v>2473</v>
      </c>
      <c r="E42" s="124">
        <v>282</v>
      </c>
      <c r="F42" s="154" t="str">
        <f>VLOOKUP(E42,VIP!$A$2:$O13173,2,0)</f>
        <v>DRBR282</v>
      </c>
      <c r="G42" s="134" t="str">
        <f>VLOOKUP(E42,'LISTADO ATM'!$A$2:$B$897,2,0)</f>
        <v xml:space="preserve">ATM Autobanco Nibaje </v>
      </c>
      <c r="H42" s="134" t="str">
        <f>VLOOKUP(E42,VIP!$A$2:$O18049,7,FALSE)</f>
        <v>Si</v>
      </c>
      <c r="I42" s="134" t="str">
        <f>VLOOKUP(E42,VIP!$A$2:$O10014,8,FALSE)</f>
        <v>Si</v>
      </c>
      <c r="J42" s="134" t="str">
        <f>VLOOKUP(E42,VIP!$A$2:$O9964,8,FALSE)</f>
        <v>Si</v>
      </c>
      <c r="K42" s="134" t="str">
        <f>VLOOKUP(E42,VIP!$A$2:$O13538,6,0)</f>
        <v>NO</v>
      </c>
      <c r="L42" s="125" t="s">
        <v>2443</v>
      </c>
      <c r="M42" s="135" t="s">
        <v>2447</v>
      </c>
      <c r="N42" s="135" t="s">
        <v>2454</v>
      </c>
      <c r="O42" s="134" t="s">
        <v>2474</v>
      </c>
      <c r="P42" s="146"/>
      <c r="Q42" s="145" t="s">
        <v>2443</v>
      </c>
    </row>
    <row r="43" spans="1:17" ht="18" x14ac:dyDescent="0.25">
      <c r="A43" s="134" t="str">
        <f>VLOOKUP(E43,'LISTADO ATM'!$A$2:$C$898,3,0)</f>
        <v>NORTE</v>
      </c>
      <c r="B43" s="129">
        <v>3335889656</v>
      </c>
      <c r="C43" s="136">
        <v>44333.703587962962</v>
      </c>
      <c r="D43" s="136" t="s">
        <v>2573</v>
      </c>
      <c r="E43" s="124">
        <v>635</v>
      </c>
      <c r="F43" s="154" t="str">
        <f>VLOOKUP(E43,VIP!$A$2:$O13172,2,0)</f>
        <v>DRBR12J</v>
      </c>
      <c r="G43" s="134" t="str">
        <f>VLOOKUP(E43,'LISTADO ATM'!$A$2:$B$897,2,0)</f>
        <v xml:space="preserve">ATM Zona Franca Tamboril </v>
      </c>
      <c r="H43" s="134" t="str">
        <f>VLOOKUP(E43,VIP!$A$2:$O18048,7,FALSE)</f>
        <v>Si</v>
      </c>
      <c r="I43" s="134" t="str">
        <f>VLOOKUP(E43,VIP!$A$2:$O10013,8,FALSE)</f>
        <v>Si</v>
      </c>
      <c r="J43" s="134" t="str">
        <f>VLOOKUP(E43,VIP!$A$2:$O9963,8,FALSE)</f>
        <v>Si</v>
      </c>
      <c r="K43" s="134" t="str">
        <f>VLOOKUP(E43,VIP!$A$2:$O13537,6,0)</f>
        <v>NO</v>
      </c>
      <c r="L43" s="125" t="s">
        <v>2418</v>
      </c>
      <c r="M43" s="135" t="s">
        <v>2447</v>
      </c>
      <c r="N43" s="135" t="s">
        <v>2454</v>
      </c>
      <c r="O43" s="134" t="s">
        <v>2574</v>
      </c>
      <c r="P43" s="146"/>
      <c r="Q43" s="145" t="s">
        <v>2418</v>
      </c>
    </row>
    <row r="44" spans="1:17" ht="18" x14ac:dyDescent="0.25">
      <c r="A44" s="134" t="str">
        <f>VLOOKUP(E44,'LISTADO ATM'!$A$2:$C$898,3,0)</f>
        <v>DISTRITO NACIONAL</v>
      </c>
      <c r="B44" s="129">
        <v>3335889665</v>
      </c>
      <c r="C44" s="136">
        <v>44333.705821759257</v>
      </c>
      <c r="D44" s="136" t="s">
        <v>2473</v>
      </c>
      <c r="E44" s="124">
        <v>701</v>
      </c>
      <c r="F44" s="154" t="str">
        <f>VLOOKUP(E44,VIP!$A$2:$O13171,2,0)</f>
        <v>DRBR701</v>
      </c>
      <c r="G44" s="134" t="str">
        <f>VLOOKUP(E44,'LISTADO ATM'!$A$2:$B$897,2,0)</f>
        <v>ATM Autoservicio Los Alcarrizos</v>
      </c>
      <c r="H44" s="134" t="str">
        <f>VLOOKUP(E44,VIP!$A$2:$O18047,7,FALSE)</f>
        <v>Si</v>
      </c>
      <c r="I44" s="134" t="str">
        <f>VLOOKUP(E44,VIP!$A$2:$O10012,8,FALSE)</f>
        <v>Si</v>
      </c>
      <c r="J44" s="134" t="str">
        <f>VLOOKUP(E44,VIP!$A$2:$O9962,8,FALSE)</f>
        <v>Si</v>
      </c>
      <c r="K44" s="134" t="str">
        <f>VLOOKUP(E44,VIP!$A$2:$O13536,6,0)</f>
        <v>NO</v>
      </c>
      <c r="L44" s="125" t="s">
        <v>2418</v>
      </c>
      <c r="M44" s="135" t="s">
        <v>2447</v>
      </c>
      <c r="N44" s="135" t="s">
        <v>2454</v>
      </c>
      <c r="O44" s="134" t="s">
        <v>2474</v>
      </c>
      <c r="P44" s="146"/>
      <c r="Q44" s="145" t="s">
        <v>2418</v>
      </c>
    </row>
    <row r="45" spans="1:17" ht="18" x14ac:dyDescent="0.25">
      <c r="A45" s="134" t="str">
        <f>VLOOKUP(E45,'LISTADO ATM'!$A$2:$C$898,3,0)</f>
        <v>SUR</v>
      </c>
      <c r="B45" s="129">
        <v>3335889671</v>
      </c>
      <c r="C45" s="136">
        <v>44333.706747685188</v>
      </c>
      <c r="D45" s="136" t="s">
        <v>2450</v>
      </c>
      <c r="E45" s="124">
        <v>48</v>
      </c>
      <c r="F45" s="154" t="str">
        <f>VLOOKUP(E45,VIP!$A$2:$O13170,2,0)</f>
        <v>DRBR048</v>
      </c>
      <c r="G45" s="134" t="str">
        <f>VLOOKUP(E45,'LISTADO ATM'!$A$2:$B$897,2,0)</f>
        <v xml:space="preserve">ATM Autoservicio Neiba I </v>
      </c>
      <c r="H45" s="134" t="str">
        <f>VLOOKUP(E45,VIP!$A$2:$O18046,7,FALSE)</f>
        <v>Si</v>
      </c>
      <c r="I45" s="134" t="str">
        <f>VLOOKUP(E45,VIP!$A$2:$O10011,8,FALSE)</f>
        <v>Si</v>
      </c>
      <c r="J45" s="134" t="str">
        <f>VLOOKUP(E45,VIP!$A$2:$O9961,8,FALSE)</f>
        <v>Si</v>
      </c>
      <c r="K45" s="134" t="str">
        <f>VLOOKUP(E45,VIP!$A$2:$O13535,6,0)</f>
        <v>SI</v>
      </c>
      <c r="L45" s="125" t="s">
        <v>2575</v>
      </c>
      <c r="M45" s="135" t="s">
        <v>2447</v>
      </c>
      <c r="N45" s="135" t="s">
        <v>2454</v>
      </c>
      <c r="O45" s="134" t="s">
        <v>2455</v>
      </c>
      <c r="P45" s="146"/>
      <c r="Q45" s="136">
        <v>44334.393750000003</v>
      </c>
    </row>
    <row r="46" spans="1:17" ht="18" x14ac:dyDescent="0.25">
      <c r="A46" s="134" t="str">
        <f>VLOOKUP(E46,'LISTADO ATM'!$A$2:$C$898,3,0)</f>
        <v>SUR</v>
      </c>
      <c r="B46" s="129">
        <v>3335889682</v>
      </c>
      <c r="C46" s="136">
        <v>44333.709467592591</v>
      </c>
      <c r="D46" s="136" t="s">
        <v>2450</v>
      </c>
      <c r="E46" s="124">
        <v>84</v>
      </c>
      <c r="F46" s="154" t="str">
        <f>VLOOKUP(E46,VIP!$A$2:$O13169,2,0)</f>
        <v>DRBR084</v>
      </c>
      <c r="G46" s="134" t="str">
        <f>VLOOKUP(E46,'LISTADO ATM'!$A$2:$B$897,2,0)</f>
        <v xml:space="preserve">ATM Oficina Multicentro Sirena San Cristóbal </v>
      </c>
      <c r="H46" s="134" t="str">
        <f>VLOOKUP(E46,VIP!$A$2:$O18045,7,FALSE)</f>
        <v>Si</v>
      </c>
      <c r="I46" s="134" t="str">
        <f>VLOOKUP(E46,VIP!$A$2:$O10010,8,FALSE)</f>
        <v>Si</v>
      </c>
      <c r="J46" s="134" t="str">
        <f>VLOOKUP(E46,VIP!$A$2:$O9960,8,FALSE)</f>
        <v>Si</v>
      </c>
      <c r="K46" s="134" t="str">
        <f>VLOOKUP(E46,VIP!$A$2:$O13534,6,0)</f>
        <v>SI</v>
      </c>
      <c r="L46" s="125" t="s">
        <v>2418</v>
      </c>
      <c r="M46" s="135" t="s">
        <v>2447</v>
      </c>
      <c r="N46" s="135" t="s">
        <v>2454</v>
      </c>
      <c r="O46" s="134" t="s">
        <v>2455</v>
      </c>
      <c r="P46" s="146"/>
      <c r="Q46" s="145" t="s">
        <v>2418</v>
      </c>
    </row>
    <row r="47" spans="1:17" ht="18" x14ac:dyDescent="0.25">
      <c r="A47" s="134" t="str">
        <f>VLOOKUP(E47,'LISTADO ATM'!$A$2:$C$898,3,0)</f>
        <v>DISTRITO NACIONAL</v>
      </c>
      <c r="B47" s="129">
        <v>3335889696</v>
      </c>
      <c r="C47" s="136">
        <v>44333.715474537035</v>
      </c>
      <c r="D47" s="136" t="s">
        <v>2180</v>
      </c>
      <c r="E47" s="124">
        <v>34</v>
      </c>
      <c r="F47" s="154" t="str">
        <f>VLOOKUP(E47,VIP!$A$2:$O13168,2,0)</f>
        <v>DRBR034</v>
      </c>
      <c r="G47" s="134" t="str">
        <f>VLOOKUP(E47,'LISTADO ATM'!$A$2:$B$897,2,0)</f>
        <v xml:space="preserve">ATM Plaza de la Salud </v>
      </c>
      <c r="H47" s="134" t="str">
        <f>VLOOKUP(E47,VIP!$A$2:$O18044,7,FALSE)</f>
        <v>Si</v>
      </c>
      <c r="I47" s="134" t="str">
        <f>VLOOKUP(E47,VIP!$A$2:$O10009,8,FALSE)</f>
        <v>Si</v>
      </c>
      <c r="J47" s="134" t="str">
        <f>VLOOKUP(E47,VIP!$A$2:$O9959,8,FALSE)</f>
        <v>Si</v>
      </c>
      <c r="K47" s="134" t="str">
        <f>VLOOKUP(E47,VIP!$A$2:$O13533,6,0)</f>
        <v>NO</v>
      </c>
      <c r="L47" s="125" t="s">
        <v>2245</v>
      </c>
      <c r="M47" s="135" t="s">
        <v>2447</v>
      </c>
      <c r="N47" s="135" t="s">
        <v>2454</v>
      </c>
      <c r="O47" s="134" t="s">
        <v>2456</v>
      </c>
      <c r="P47" s="146"/>
      <c r="Q47" s="145" t="s">
        <v>2245</v>
      </c>
    </row>
    <row r="48" spans="1:17" ht="18" x14ac:dyDescent="0.25">
      <c r="A48" s="134" t="str">
        <f>VLOOKUP(E48,'LISTADO ATM'!$A$2:$C$898,3,0)</f>
        <v>ESTE</v>
      </c>
      <c r="B48" s="129">
        <v>3335889703</v>
      </c>
      <c r="C48" s="136">
        <v>44333.717476851853</v>
      </c>
      <c r="D48" s="136" t="s">
        <v>2180</v>
      </c>
      <c r="E48" s="124">
        <v>104</v>
      </c>
      <c r="F48" s="154" t="str">
        <f>VLOOKUP(E48,VIP!$A$2:$O13166,2,0)</f>
        <v>DRBR104</v>
      </c>
      <c r="G48" s="134" t="str">
        <f>VLOOKUP(E48,'LISTADO ATM'!$A$2:$B$897,2,0)</f>
        <v xml:space="preserve">ATM Jumbo Higuey </v>
      </c>
      <c r="H48" s="134" t="str">
        <f>VLOOKUP(E48,VIP!$A$2:$O18042,7,FALSE)</f>
        <v>Si</v>
      </c>
      <c r="I48" s="134" t="str">
        <f>VLOOKUP(E48,VIP!$A$2:$O10007,8,FALSE)</f>
        <v>Si</v>
      </c>
      <c r="J48" s="134" t="str">
        <f>VLOOKUP(E48,VIP!$A$2:$O9957,8,FALSE)</f>
        <v>Si</v>
      </c>
      <c r="K48" s="134" t="str">
        <f>VLOOKUP(E48,VIP!$A$2:$O13531,6,0)</f>
        <v>NO</v>
      </c>
      <c r="L48" s="125" t="s">
        <v>2219</v>
      </c>
      <c r="M48" s="135" t="s">
        <v>2447</v>
      </c>
      <c r="N48" s="135" t="s">
        <v>2454</v>
      </c>
      <c r="O48" s="134" t="s">
        <v>2456</v>
      </c>
      <c r="P48" s="146"/>
      <c r="Q48" s="145" t="s">
        <v>2219</v>
      </c>
    </row>
    <row r="49" spans="1:17" ht="18" x14ac:dyDescent="0.25">
      <c r="A49" s="134" t="str">
        <f>VLOOKUP(E49,'LISTADO ATM'!$A$2:$C$898,3,0)</f>
        <v>NORTE</v>
      </c>
      <c r="B49" s="129">
        <v>3335889707</v>
      </c>
      <c r="C49" s="136">
        <v>44333.718310185184</v>
      </c>
      <c r="D49" s="136" t="s">
        <v>2573</v>
      </c>
      <c r="E49" s="124">
        <v>799</v>
      </c>
      <c r="F49" s="154" t="str">
        <f>VLOOKUP(E49,VIP!$A$2:$O13165,2,0)</f>
        <v>DRBR799</v>
      </c>
      <c r="G49" s="134" t="str">
        <f>VLOOKUP(E49,'LISTADO ATM'!$A$2:$B$897,2,0)</f>
        <v xml:space="preserve">ATM Clínica Corominas (Santiago) </v>
      </c>
      <c r="H49" s="134" t="str">
        <f>VLOOKUP(E49,VIP!$A$2:$O18041,7,FALSE)</f>
        <v>Si</v>
      </c>
      <c r="I49" s="134" t="str">
        <f>VLOOKUP(E49,VIP!$A$2:$O10006,8,FALSE)</f>
        <v>Si</v>
      </c>
      <c r="J49" s="134" t="str">
        <f>VLOOKUP(E49,VIP!$A$2:$O9956,8,FALSE)</f>
        <v>Si</v>
      </c>
      <c r="K49" s="134" t="str">
        <f>VLOOKUP(E49,VIP!$A$2:$O13530,6,0)</f>
        <v>NO</v>
      </c>
      <c r="L49" s="125" t="s">
        <v>2443</v>
      </c>
      <c r="M49" s="135" t="s">
        <v>2447</v>
      </c>
      <c r="N49" s="135" t="s">
        <v>2454</v>
      </c>
      <c r="O49" s="134" t="s">
        <v>2574</v>
      </c>
      <c r="P49" s="146"/>
      <c r="Q49" s="136">
        <v>44334.420868055553</v>
      </c>
    </row>
    <row r="50" spans="1:17" ht="18" x14ac:dyDescent="0.25">
      <c r="A50" s="134" t="str">
        <f>VLOOKUP(E50,'LISTADO ATM'!$A$2:$C$898,3,0)</f>
        <v>NORTE</v>
      </c>
      <c r="B50" s="129">
        <v>3335889715</v>
      </c>
      <c r="C50" s="136">
        <v>44333.720914351848</v>
      </c>
      <c r="D50" s="136" t="s">
        <v>2473</v>
      </c>
      <c r="E50" s="124">
        <v>882</v>
      </c>
      <c r="F50" s="154" t="str">
        <f>VLOOKUP(E50,VIP!$A$2:$O13164,2,0)</f>
        <v>DRBR882</v>
      </c>
      <c r="G50" s="134" t="str">
        <f>VLOOKUP(E50,'LISTADO ATM'!$A$2:$B$897,2,0)</f>
        <v xml:space="preserve">ATM Oficina Moca II </v>
      </c>
      <c r="H50" s="134" t="str">
        <f>VLOOKUP(E50,VIP!$A$2:$O18040,7,FALSE)</f>
        <v>Si</v>
      </c>
      <c r="I50" s="134" t="str">
        <f>VLOOKUP(E50,VIP!$A$2:$O10005,8,FALSE)</f>
        <v>Si</v>
      </c>
      <c r="J50" s="134" t="str">
        <f>VLOOKUP(E50,VIP!$A$2:$O9955,8,FALSE)</f>
        <v>Si</v>
      </c>
      <c r="K50" s="134" t="str">
        <f>VLOOKUP(E50,VIP!$A$2:$O13529,6,0)</f>
        <v>SI</v>
      </c>
      <c r="L50" s="125" t="s">
        <v>2443</v>
      </c>
      <c r="M50" s="135" t="s">
        <v>2447</v>
      </c>
      <c r="N50" s="135" t="s">
        <v>2454</v>
      </c>
      <c r="O50" s="134" t="s">
        <v>2474</v>
      </c>
      <c r="P50" s="146"/>
      <c r="Q50" s="136">
        <v>44334.421724537038</v>
      </c>
    </row>
    <row r="51" spans="1:17" ht="18" x14ac:dyDescent="0.25">
      <c r="A51" s="134" t="str">
        <f>VLOOKUP(E51,'LISTADO ATM'!$A$2:$C$898,3,0)</f>
        <v>DISTRITO NACIONAL</v>
      </c>
      <c r="B51" s="129">
        <v>3335889719</v>
      </c>
      <c r="C51" s="136">
        <v>44333.722557870373</v>
      </c>
      <c r="D51" s="136" t="s">
        <v>2180</v>
      </c>
      <c r="E51" s="124">
        <v>642</v>
      </c>
      <c r="F51" s="154" t="str">
        <f>VLOOKUP(E51,VIP!$A$2:$O13163,2,0)</f>
        <v>DRBR24O</v>
      </c>
      <c r="G51" s="134" t="str">
        <f>VLOOKUP(E51,'LISTADO ATM'!$A$2:$B$897,2,0)</f>
        <v xml:space="preserve">ATM OMSA Sto. Dgo. </v>
      </c>
      <c r="H51" s="134" t="str">
        <f>VLOOKUP(E51,VIP!$A$2:$O18039,7,FALSE)</f>
        <v>Si</v>
      </c>
      <c r="I51" s="134" t="str">
        <f>VLOOKUP(E51,VIP!$A$2:$O10004,8,FALSE)</f>
        <v>Si</v>
      </c>
      <c r="J51" s="134" t="str">
        <f>VLOOKUP(E51,VIP!$A$2:$O9954,8,FALSE)</f>
        <v>Si</v>
      </c>
      <c r="K51" s="134" t="str">
        <f>VLOOKUP(E51,VIP!$A$2:$O13528,6,0)</f>
        <v>NO</v>
      </c>
      <c r="L51" s="125" t="s">
        <v>2219</v>
      </c>
      <c r="M51" s="135" t="s">
        <v>2447</v>
      </c>
      <c r="N51" s="135" t="s">
        <v>2454</v>
      </c>
      <c r="O51" s="134" t="s">
        <v>2456</v>
      </c>
      <c r="P51" s="146"/>
      <c r="Q51" s="145" t="s">
        <v>2219</v>
      </c>
    </row>
    <row r="52" spans="1:17" ht="18" x14ac:dyDescent="0.25">
      <c r="A52" s="134" t="str">
        <f>VLOOKUP(E52,'LISTADO ATM'!$A$2:$C$898,3,0)</f>
        <v>NORTE</v>
      </c>
      <c r="B52" s="129">
        <v>3335889736</v>
      </c>
      <c r="C52" s="136">
        <v>44333.729259259257</v>
      </c>
      <c r="D52" s="136" t="s">
        <v>2573</v>
      </c>
      <c r="E52" s="124">
        <v>599</v>
      </c>
      <c r="F52" s="154" t="str">
        <f>VLOOKUP(E52,VIP!$A$2:$O13161,2,0)</f>
        <v>DRBR258</v>
      </c>
      <c r="G52" s="134" t="str">
        <f>VLOOKUP(E52,'LISTADO ATM'!$A$2:$B$897,2,0)</f>
        <v xml:space="preserve">ATM Oficina Plaza Internacional (Santiago) </v>
      </c>
      <c r="H52" s="134" t="str">
        <f>VLOOKUP(E52,VIP!$A$2:$O18037,7,FALSE)</f>
        <v>Si</v>
      </c>
      <c r="I52" s="134" t="str">
        <f>VLOOKUP(E52,VIP!$A$2:$O10002,8,FALSE)</f>
        <v>Si</v>
      </c>
      <c r="J52" s="134" t="str">
        <f>VLOOKUP(E52,VIP!$A$2:$O9952,8,FALSE)</f>
        <v>Si</v>
      </c>
      <c r="K52" s="134" t="str">
        <f>VLOOKUP(E52,VIP!$A$2:$O13526,6,0)</f>
        <v>NO</v>
      </c>
      <c r="L52" s="125" t="s">
        <v>2575</v>
      </c>
      <c r="M52" s="135" t="s">
        <v>2447</v>
      </c>
      <c r="N52" s="135" t="s">
        <v>2454</v>
      </c>
      <c r="O52" s="134" t="s">
        <v>2574</v>
      </c>
      <c r="P52" s="146"/>
      <c r="Q52" s="145" t="s">
        <v>2575</v>
      </c>
    </row>
    <row r="53" spans="1:17" ht="18" x14ac:dyDescent="0.25">
      <c r="A53" s="134" t="str">
        <f>VLOOKUP(E53,'LISTADO ATM'!$A$2:$C$898,3,0)</f>
        <v>DISTRITO NACIONAL</v>
      </c>
      <c r="B53" s="129">
        <v>3335889754</v>
      </c>
      <c r="C53" s="136">
        <v>44333.731527777774</v>
      </c>
      <c r="D53" s="136" t="s">
        <v>2180</v>
      </c>
      <c r="E53" s="124">
        <v>85</v>
      </c>
      <c r="F53" s="154" t="str">
        <f>VLOOKUP(E53,VIP!$A$2:$O13160,2,0)</f>
        <v>DRBR085</v>
      </c>
      <c r="G53" s="134" t="str">
        <f>VLOOKUP(E53,'LISTADO ATM'!$A$2:$B$897,2,0)</f>
        <v xml:space="preserve">ATM Oficina San Isidro (Fuerza Aérea) </v>
      </c>
      <c r="H53" s="134" t="str">
        <f>VLOOKUP(E53,VIP!$A$2:$O18036,7,FALSE)</f>
        <v>Si</v>
      </c>
      <c r="I53" s="134" t="str">
        <f>VLOOKUP(E53,VIP!$A$2:$O10001,8,FALSE)</f>
        <v>Si</v>
      </c>
      <c r="J53" s="134" t="str">
        <f>VLOOKUP(E53,VIP!$A$2:$O9951,8,FALSE)</f>
        <v>Si</v>
      </c>
      <c r="K53" s="134" t="str">
        <f>VLOOKUP(E53,VIP!$A$2:$O13525,6,0)</f>
        <v>NO</v>
      </c>
      <c r="L53" s="125" t="s">
        <v>2469</v>
      </c>
      <c r="M53" s="135" t="s">
        <v>2447</v>
      </c>
      <c r="N53" s="135" t="s">
        <v>2454</v>
      </c>
      <c r="O53" s="134" t="s">
        <v>2456</v>
      </c>
      <c r="P53" s="146"/>
      <c r="Q53" s="145" t="s">
        <v>2469</v>
      </c>
    </row>
    <row r="54" spans="1:17" ht="18" x14ac:dyDescent="0.25">
      <c r="A54" s="134" t="str">
        <f>VLOOKUP(E54,'LISTADO ATM'!$A$2:$C$898,3,0)</f>
        <v>DISTRITO NACIONAL</v>
      </c>
      <c r="B54" s="129">
        <v>3335889761</v>
      </c>
      <c r="C54" s="136">
        <v>44333.735405092593</v>
      </c>
      <c r="D54" s="136" t="s">
        <v>2450</v>
      </c>
      <c r="E54" s="124">
        <v>54</v>
      </c>
      <c r="F54" s="154" t="str">
        <f>VLOOKUP(E54,VIP!$A$2:$O13159,2,0)</f>
        <v>DRBR054</v>
      </c>
      <c r="G54" s="134" t="str">
        <f>VLOOKUP(E54,'LISTADO ATM'!$A$2:$B$897,2,0)</f>
        <v xml:space="preserve">ATM Autoservicio Galería 360 </v>
      </c>
      <c r="H54" s="134" t="str">
        <f>VLOOKUP(E54,VIP!$A$2:$O18035,7,FALSE)</f>
        <v>Si</v>
      </c>
      <c r="I54" s="134" t="str">
        <f>VLOOKUP(E54,VIP!$A$2:$O10000,8,FALSE)</f>
        <v>Si</v>
      </c>
      <c r="J54" s="134" t="str">
        <f>VLOOKUP(E54,VIP!$A$2:$O9950,8,FALSE)</f>
        <v>Si</v>
      </c>
      <c r="K54" s="134" t="str">
        <f>VLOOKUP(E54,VIP!$A$2:$O13524,6,0)</f>
        <v>NO</v>
      </c>
      <c r="L54" s="125" t="s">
        <v>2575</v>
      </c>
      <c r="M54" s="135" t="s">
        <v>2447</v>
      </c>
      <c r="N54" s="135" t="s">
        <v>2454</v>
      </c>
      <c r="O54" s="134" t="s">
        <v>2455</v>
      </c>
      <c r="P54" s="146"/>
      <c r="Q54" s="145" t="s">
        <v>2575</v>
      </c>
    </row>
    <row r="55" spans="1:17" ht="18" x14ac:dyDescent="0.25">
      <c r="A55" s="134" t="str">
        <f>VLOOKUP(E55,'LISTADO ATM'!$A$2:$C$898,3,0)</f>
        <v>DISTRITO NACIONAL</v>
      </c>
      <c r="B55" s="129">
        <v>3335889775</v>
      </c>
      <c r="C55" s="136">
        <v>44333.740439814814</v>
      </c>
      <c r="D55" s="136" t="s">
        <v>2450</v>
      </c>
      <c r="E55" s="124">
        <v>540</v>
      </c>
      <c r="F55" s="154" t="str">
        <f>VLOOKUP(E55,VIP!$A$2:$O13158,2,0)</f>
        <v>DRBR540</v>
      </c>
      <c r="G55" s="134" t="str">
        <f>VLOOKUP(E55,'LISTADO ATM'!$A$2:$B$897,2,0)</f>
        <v xml:space="preserve">ATM Autoservicio Sambil I </v>
      </c>
      <c r="H55" s="134" t="str">
        <f>VLOOKUP(E55,VIP!$A$2:$O18034,7,FALSE)</f>
        <v>Si</v>
      </c>
      <c r="I55" s="134" t="str">
        <f>VLOOKUP(E55,VIP!$A$2:$O9999,8,FALSE)</f>
        <v>Si</v>
      </c>
      <c r="J55" s="134" t="str">
        <f>VLOOKUP(E55,VIP!$A$2:$O9949,8,FALSE)</f>
        <v>Si</v>
      </c>
      <c r="K55" s="134" t="str">
        <f>VLOOKUP(E55,VIP!$A$2:$O13523,6,0)</f>
        <v>NO</v>
      </c>
      <c r="L55" s="125" t="s">
        <v>2575</v>
      </c>
      <c r="M55" s="135" t="s">
        <v>2447</v>
      </c>
      <c r="N55" s="135" t="s">
        <v>2454</v>
      </c>
      <c r="O55" s="134" t="s">
        <v>2455</v>
      </c>
      <c r="P55" s="146"/>
      <c r="Q55" s="145" t="s">
        <v>2575</v>
      </c>
    </row>
    <row r="56" spans="1:17" ht="18" x14ac:dyDescent="0.25">
      <c r="A56" s="134" t="str">
        <f>VLOOKUP(E56,'LISTADO ATM'!$A$2:$C$898,3,0)</f>
        <v>NORTE</v>
      </c>
      <c r="B56" s="129">
        <v>3335889781</v>
      </c>
      <c r="C56" s="136">
        <v>44333.74658564815</v>
      </c>
      <c r="D56" s="136" t="s">
        <v>2181</v>
      </c>
      <c r="E56" s="124">
        <v>119</v>
      </c>
      <c r="F56" s="154" t="str">
        <f>VLOOKUP(E56,VIP!$A$2:$O13157,2,0)</f>
        <v>DRBR119</v>
      </c>
      <c r="G56" s="134" t="str">
        <f>VLOOKUP(E56,'LISTADO ATM'!$A$2:$B$897,2,0)</f>
        <v>ATM Oficina La Barranquita</v>
      </c>
      <c r="H56" s="134" t="str">
        <f>VLOOKUP(E56,VIP!$A$2:$O18033,7,FALSE)</f>
        <v>N/A</v>
      </c>
      <c r="I56" s="134" t="str">
        <f>VLOOKUP(E56,VIP!$A$2:$O9998,8,FALSE)</f>
        <v>N/A</v>
      </c>
      <c r="J56" s="134" t="str">
        <f>VLOOKUP(E56,VIP!$A$2:$O9948,8,FALSE)</f>
        <v>N/A</v>
      </c>
      <c r="K56" s="134" t="str">
        <f>VLOOKUP(E56,VIP!$A$2:$O13522,6,0)</f>
        <v>N/A</v>
      </c>
      <c r="L56" s="125" t="s">
        <v>2219</v>
      </c>
      <c r="M56" s="135" t="s">
        <v>2447</v>
      </c>
      <c r="N56" s="135" t="s">
        <v>2454</v>
      </c>
      <c r="O56" s="134" t="s">
        <v>2583</v>
      </c>
      <c r="P56" s="146"/>
      <c r="Q56" s="145" t="s">
        <v>2219</v>
      </c>
    </row>
    <row r="57" spans="1:17" ht="18" x14ac:dyDescent="0.25">
      <c r="A57" s="134" t="str">
        <f>VLOOKUP(E57,'LISTADO ATM'!$A$2:$C$898,3,0)</f>
        <v>DISTRITO NACIONAL</v>
      </c>
      <c r="B57" s="129">
        <v>3335889791</v>
      </c>
      <c r="C57" s="136">
        <v>44333.765370370369</v>
      </c>
      <c r="D57" s="136" t="s">
        <v>2473</v>
      </c>
      <c r="E57" s="124">
        <v>23</v>
      </c>
      <c r="F57" s="154" t="str">
        <f>VLOOKUP(E57,VIP!$A$2:$O13156,2,0)</f>
        <v>DRBR023</v>
      </c>
      <c r="G57" s="134" t="str">
        <f>VLOOKUP(E57,'LISTADO ATM'!$A$2:$B$897,2,0)</f>
        <v xml:space="preserve">ATM Oficina México </v>
      </c>
      <c r="H57" s="134" t="str">
        <f>VLOOKUP(E57,VIP!$A$2:$O18032,7,FALSE)</f>
        <v>Si</v>
      </c>
      <c r="I57" s="134" t="str">
        <f>VLOOKUP(E57,VIP!$A$2:$O9997,8,FALSE)</f>
        <v>Si</v>
      </c>
      <c r="J57" s="134" t="str">
        <f>VLOOKUP(E57,VIP!$A$2:$O9947,8,FALSE)</f>
        <v>Si</v>
      </c>
      <c r="K57" s="134" t="str">
        <f>VLOOKUP(E57,VIP!$A$2:$O13521,6,0)</f>
        <v>NO</v>
      </c>
      <c r="L57" s="125" t="s">
        <v>2418</v>
      </c>
      <c r="M57" s="135" t="s">
        <v>2447</v>
      </c>
      <c r="N57" s="135" t="s">
        <v>2454</v>
      </c>
      <c r="O57" s="134" t="s">
        <v>2474</v>
      </c>
      <c r="P57" s="146"/>
      <c r="Q57" s="145" t="s">
        <v>2418</v>
      </c>
    </row>
    <row r="58" spans="1:17" ht="18" x14ac:dyDescent="0.25">
      <c r="A58" s="134" t="str">
        <f>VLOOKUP(E58,'LISTADO ATM'!$A$2:$C$898,3,0)</f>
        <v>NORTE</v>
      </c>
      <c r="B58" s="129">
        <v>3335889793</v>
      </c>
      <c r="C58" s="136">
        <v>44333.766909722224</v>
      </c>
      <c r="D58" s="136" t="s">
        <v>2473</v>
      </c>
      <c r="E58" s="124">
        <v>283</v>
      </c>
      <c r="F58" s="155" t="str">
        <f>VLOOKUP(E58,VIP!$A$2:$O13155,2,0)</f>
        <v>DRBR283</v>
      </c>
      <c r="G58" s="134" t="str">
        <f>VLOOKUP(E58,'LISTADO ATM'!$A$2:$B$897,2,0)</f>
        <v xml:space="preserve">ATM Oficina Nibaje </v>
      </c>
      <c r="H58" s="134" t="str">
        <f>VLOOKUP(E58,VIP!$A$2:$O18031,7,FALSE)</f>
        <v>Si</v>
      </c>
      <c r="I58" s="134" t="str">
        <f>VLOOKUP(E58,VIP!$A$2:$O9996,8,FALSE)</f>
        <v>Si</v>
      </c>
      <c r="J58" s="134" t="str">
        <f>VLOOKUP(E58,VIP!$A$2:$O9946,8,FALSE)</f>
        <v>Si</v>
      </c>
      <c r="K58" s="134" t="str">
        <f>VLOOKUP(E58,VIP!$A$2:$O13520,6,0)</f>
        <v>NO</v>
      </c>
      <c r="L58" s="125" t="s">
        <v>2418</v>
      </c>
      <c r="M58" s="135" t="s">
        <v>2447</v>
      </c>
      <c r="N58" s="135" t="s">
        <v>2454</v>
      </c>
      <c r="O58" s="134" t="s">
        <v>2474</v>
      </c>
      <c r="P58" s="146"/>
      <c r="Q58" s="145" t="s">
        <v>2418</v>
      </c>
    </row>
    <row r="59" spans="1:17" ht="18" x14ac:dyDescent="0.25">
      <c r="A59" s="134" t="str">
        <f>VLOOKUP(E59,'LISTADO ATM'!$A$2:$C$898,3,0)</f>
        <v>NORTE</v>
      </c>
      <c r="B59" s="129">
        <v>3335889795</v>
      </c>
      <c r="C59" s="136">
        <v>44333.768750000003</v>
      </c>
      <c r="D59" s="136" t="s">
        <v>2573</v>
      </c>
      <c r="E59" s="124">
        <v>198</v>
      </c>
      <c r="F59" s="155" t="str">
        <f>VLOOKUP(E59,VIP!$A$2:$O13154,2,0)</f>
        <v>DRBR198</v>
      </c>
      <c r="G59" s="134" t="str">
        <f>VLOOKUP(E59,'LISTADO ATM'!$A$2:$B$897,2,0)</f>
        <v xml:space="preserve">ATM Almacenes El Encanto  (Santiago) </v>
      </c>
      <c r="H59" s="134" t="str">
        <f>VLOOKUP(E59,VIP!$A$2:$O18030,7,FALSE)</f>
        <v>NO</v>
      </c>
      <c r="I59" s="134" t="str">
        <f>VLOOKUP(E59,VIP!$A$2:$O9995,8,FALSE)</f>
        <v>NO</v>
      </c>
      <c r="J59" s="134" t="str">
        <f>VLOOKUP(E59,VIP!$A$2:$O9945,8,FALSE)</f>
        <v>NO</v>
      </c>
      <c r="K59" s="134" t="str">
        <f>VLOOKUP(E59,VIP!$A$2:$O13519,6,0)</f>
        <v>NO</v>
      </c>
      <c r="L59" s="125" t="s">
        <v>2418</v>
      </c>
      <c r="M59" s="135" t="s">
        <v>2447</v>
      </c>
      <c r="N59" s="135" t="s">
        <v>2454</v>
      </c>
      <c r="O59" s="134" t="s">
        <v>2574</v>
      </c>
      <c r="P59" s="146"/>
      <c r="Q59" s="145" t="s">
        <v>2418</v>
      </c>
    </row>
    <row r="60" spans="1:17" ht="18" x14ac:dyDescent="0.25">
      <c r="A60" s="134" t="str">
        <f>VLOOKUP(E60,'LISTADO ATM'!$A$2:$C$898,3,0)</f>
        <v>DISTRITO NACIONAL</v>
      </c>
      <c r="B60" s="129">
        <v>3335889817</v>
      </c>
      <c r="C60" s="136">
        <v>44333.795983796299</v>
      </c>
      <c r="D60" s="136" t="s">
        <v>2180</v>
      </c>
      <c r="E60" s="124">
        <v>755</v>
      </c>
      <c r="F60" s="155" t="str">
        <f>VLOOKUP(E60,VIP!$A$2:$O13156,2,0)</f>
        <v>DRBR755</v>
      </c>
      <c r="G60" s="134" t="str">
        <f>VLOOKUP(E60,'LISTADO ATM'!$A$2:$B$897,2,0)</f>
        <v xml:space="preserve">ATM Oficina Galería del Este (Plaza) </v>
      </c>
      <c r="H60" s="134" t="str">
        <f>VLOOKUP(E60,VIP!$A$2:$O18032,7,FALSE)</f>
        <v>Si</v>
      </c>
      <c r="I60" s="134" t="str">
        <f>VLOOKUP(E60,VIP!$A$2:$O9997,8,FALSE)</f>
        <v>Si</v>
      </c>
      <c r="J60" s="134" t="str">
        <f>VLOOKUP(E60,VIP!$A$2:$O9947,8,FALSE)</f>
        <v>Si</v>
      </c>
      <c r="K60" s="134" t="str">
        <f>VLOOKUP(E60,VIP!$A$2:$O13521,6,0)</f>
        <v>NO</v>
      </c>
      <c r="L60" s="125" t="s">
        <v>2219</v>
      </c>
      <c r="M60" s="135" t="s">
        <v>2447</v>
      </c>
      <c r="N60" s="135" t="s">
        <v>2454</v>
      </c>
      <c r="O60" s="134" t="s">
        <v>2456</v>
      </c>
      <c r="P60" s="146"/>
      <c r="Q60" s="136">
        <v>44334.421365740738</v>
      </c>
    </row>
    <row r="61" spans="1:17" ht="18" x14ac:dyDescent="0.25">
      <c r="A61" s="134" t="str">
        <f>VLOOKUP(E61,'LISTADO ATM'!$A$2:$C$898,3,0)</f>
        <v>DISTRITO NACIONAL</v>
      </c>
      <c r="B61" s="129">
        <v>3335889819</v>
      </c>
      <c r="C61" s="136">
        <v>44333.802615740744</v>
      </c>
      <c r="D61" s="136" t="s">
        <v>2180</v>
      </c>
      <c r="E61" s="124">
        <v>938</v>
      </c>
      <c r="F61" s="155" t="str">
        <f>VLOOKUP(E61,VIP!$A$2:$O13155,2,0)</f>
        <v>DRBR938</v>
      </c>
      <c r="G61" s="134" t="str">
        <f>VLOOKUP(E61,'LISTADO ATM'!$A$2:$B$897,2,0)</f>
        <v xml:space="preserve">ATM Autobanco Oficina Filadelfia Plaza </v>
      </c>
      <c r="H61" s="134" t="str">
        <f>VLOOKUP(E61,VIP!$A$2:$O18031,7,FALSE)</f>
        <v>Si</v>
      </c>
      <c r="I61" s="134" t="str">
        <f>VLOOKUP(E61,VIP!$A$2:$O9996,8,FALSE)</f>
        <v>Si</v>
      </c>
      <c r="J61" s="134" t="str">
        <f>VLOOKUP(E61,VIP!$A$2:$O9946,8,FALSE)</f>
        <v>Si</v>
      </c>
      <c r="K61" s="134" t="str">
        <f>VLOOKUP(E61,VIP!$A$2:$O13520,6,0)</f>
        <v>NO</v>
      </c>
      <c r="L61" s="125" t="s">
        <v>2219</v>
      </c>
      <c r="M61" s="135" t="s">
        <v>2447</v>
      </c>
      <c r="N61" s="135" t="s">
        <v>2454</v>
      </c>
      <c r="O61" s="134" t="s">
        <v>2456</v>
      </c>
      <c r="P61" s="146"/>
      <c r="Q61" s="145" t="s">
        <v>2219</v>
      </c>
    </row>
    <row r="62" spans="1:17" ht="18" x14ac:dyDescent="0.25">
      <c r="A62" s="134" t="str">
        <f>VLOOKUP(E62,'LISTADO ATM'!$A$2:$C$898,3,0)</f>
        <v>SUR</v>
      </c>
      <c r="B62" s="129">
        <v>3335889835</v>
      </c>
      <c r="C62" s="136">
        <v>44333.852083333331</v>
      </c>
      <c r="D62" s="136" t="s">
        <v>2180</v>
      </c>
      <c r="E62" s="124">
        <v>829</v>
      </c>
      <c r="F62" s="155" t="str">
        <f>VLOOKUP(E62,VIP!$A$2:$O13067,2,0)</f>
        <v>DRBR829</v>
      </c>
      <c r="G62" s="134" t="str">
        <f>VLOOKUP(E62,'LISTADO ATM'!$A$2:$B$897,2,0)</f>
        <v xml:space="preserve">ATM UNP Multicentro Sirena Baní </v>
      </c>
      <c r="H62" s="134" t="str">
        <f>VLOOKUP(E62,VIP!$A$2:$O17943,7,FALSE)</f>
        <v>Si</v>
      </c>
      <c r="I62" s="134" t="str">
        <f>VLOOKUP(E62,VIP!$A$2:$O9908,8,FALSE)</f>
        <v>Si</v>
      </c>
      <c r="J62" s="134" t="str">
        <f>VLOOKUP(E62,VIP!$A$2:$O9858,8,FALSE)</f>
        <v>Si</v>
      </c>
      <c r="K62" s="134" t="str">
        <f>VLOOKUP(E62,VIP!$A$2:$O13432,6,0)</f>
        <v>NO</v>
      </c>
      <c r="L62" s="125" t="s">
        <v>2576</v>
      </c>
      <c r="M62" s="135" t="s">
        <v>2447</v>
      </c>
      <c r="N62" s="135" t="s">
        <v>2454</v>
      </c>
      <c r="O62" s="134" t="s">
        <v>2456</v>
      </c>
      <c r="P62" s="137"/>
      <c r="Q62" s="136">
        <v>44334.423333333332</v>
      </c>
    </row>
    <row r="63" spans="1:17" ht="18" x14ac:dyDescent="0.25">
      <c r="A63" s="134" t="str">
        <f>VLOOKUP(E63,'LISTADO ATM'!$A$2:$C$898,3,0)</f>
        <v>NORTE</v>
      </c>
      <c r="B63" s="129" t="s">
        <v>2605</v>
      </c>
      <c r="C63" s="136">
        <v>44333.856527777774</v>
      </c>
      <c r="D63" s="136" t="s">
        <v>2473</v>
      </c>
      <c r="E63" s="124">
        <v>857</v>
      </c>
      <c r="F63" s="155" t="str">
        <f>VLOOKUP(E63,VIP!$A$2:$O13088,2,0)</f>
        <v>DRBR857</v>
      </c>
      <c r="G63" s="134" t="str">
        <f>VLOOKUP(E63,'LISTADO ATM'!$A$2:$B$897,2,0)</f>
        <v xml:space="preserve">ATM Oficina Los Alamos </v>
      </c>
      <c r="H63" s="134" t="str">
        <f>VLOOKUP(E63,VIP!$A$2:$O17964,7,FALSE)</f>
        <v>Si</v>
      </c>
      <c r="I63" s="134" t="str">
        <f>VLOOKUP(E63,VIP!$A$2:$O9929,8,FALSE)</f>
        <v>Si</v>
      </c>
      <c r="J63" s="134" t="str">
        <f>VLOOKUP(E63,VIP!$A$2:$O9879,8,FALSE)</f>
        <v>Si</v>
      </c>
      <c r="K63" s="134" t="str">
        <f>VLOOKUP(E63,VIP!$A$2:$O13453,6,0)</f>
        <v>NO</v>
      </c>
      <c r="L63" s="125" t="s">
        <v>2418</v>
      </c>
      <c r="M63" s="135" t="s">
        <v>2447</v>
      </c>
      <c r="N63" s="135" t="s">
        <v>2454</v>
      </c>
      <c r="O63" s="134" t="s">
        <v>2474</v>
      </c>
      <c r="P63" s="137"/>
      <c r="Q63" s="136">
        <v>44334.41978009259</v>
      </c>
    </row>
    <row r="64" spans="1:17" ht="18" x14ac:dyDescent="0.25">
      <c r="A64" s="134" t="str">
        <f>VLOOKUP(E64,'LISTADO ATM'!$A$2:$C$898,3,0)</f>
        <v>ESTE</v>
      </c>
      <c r="B64" s="129" t="s">
        <v>2604</v>
      </c>
      <c r="C64" s="136">
        <v>44333.874305555553</v>
      </c>
      <c r="D64" s="136" t="s">
        <v>2180</v>
      </c>
      <c r="E64" s="124">
        <v>427</v>
      </c>
      <c r="F64" s="156" t="str">
        <f>VLOOKUP(E64,VIP!$A$2:$O13087,2,0)</f>
        <v>DRBR427</v>
      </c>
      <c r="G64" s="134" t="str">
        <f>VLOOKUP(E64,'LISTADO ATM'!$A$2:$B$897,2,0)</f>
        <v xml:space="preserve">ATM Almacenes Iberia (Hato Mayor) </v>
      </c>
      <c r="H64" s="134" t="str">
        <f>VLOOKUP(E64,VIP!$A$2:$O17963,7,FALSE)</f>
        <v>Si</v>
      </c>
      <c r="I64" s="134" t="str">
        <f>VLOOKUP(E64,VIP!$A$2:$O9928,8,FALSE)</f>
        <v>Si</v>
      </c>
      <c r="J64" s="134" t="str">
        <f>VLOOKUP(E64,VIP!$A$2:$O9878,8,FALSE)</f>
        <v>Si</v>
      </c>
      <c r="K64" s="134" t="str">
        <f>VLOOKUP(E64,VIP!$A$2:$O13452,6,0)</f>
        <v>NO</v>
      </c>
      <c r="L64" s="125" t="s">
        <v>2219</v>
      </c>
      <c r="M64" s="135" t="s">
        <v>2447</v>
      </c>
      <c r="N64" s="135" t="s">
        <v>2454</v>
      </c>
      <c r="O64" s="134" t="s">
        <v>2456</v>
      </c>
      <c r="P64" s="137"/>
      <c r="Q64" s="135" t="s">
        <v>2219</v>
      </c>
    </row>
    <row r="65" spans="1:17" ht="18" x14ac:dyDescent="0.25">
      <c r="A65" s="134" t="str">
        <f>VLOOKUP(E65,'LISTADO ATM'!$A$2:$C$898,3,0)</f>
        <v>DISTRITO NACIONAL</v>
      </c>
      <c r="B65" s="129" t="s">
        <v>2603</v>
      </c>
      <c r="C65" s="136">
        <v>44333.875196759262</v>
      </c>
      <c r="D65" s="136" t="s">
        <v>2180</v>
      </c>
      <c r="E65" s="124">
        <v>566</v>
      </c>
      <c r="F65" s="156" t="str">
        <f>VLOOKUP(E65,VIP!$A$2:$O13086,2,0)</f>
        <v>DRBR508</v>
      </c>
      <c r="G65" s="134" t="str">
        <f>VLOOKUP(E65,'LISTADO ATM'!$A$2:$B$897,2,0)</f>
        <v xml:space="preserve">ATM Hiper Olé Aut. Duarte </v>
      </c>
      <c r="H65" s="134" t="str">
        <f>VLOOKUP(E65,VIP!$A$2:$O17962,7,FALSE)</f>
        <v>Si</v>
      </c>
      <c r="I65" s="134" t="str">
        <f>VLOOKUP(E65,VIP!$A$2:$O9927,8,FALSE)</f>
        <v>Si</v>
      </c>
      <c r="J65" s="134" t="str">
        <f>VLOOKUP(E65,VIP!$A$2:$O9877,8,FALSE)</f>
        <v>Si</v>
      </c>
      <c r="K65" s="134" t="str">
        <f>VLOOKUP(E65,VIP!$A$2:$O13451,6,0)</f>
        <v>NO</v>
      </c>
      <c r="L65" s="125" t="s">
        <v>2219</v>
      </c>
      <c r="M65" s="135" t="s">
        <v>2447</v>
      </c>
      <c r="N65" s="135" t="s">
        <v>2454</v>
      </c>
      <c r="O65" s="134" t="s">
        <v>2456</v>
      </c>
      <c r="P65" s="137"/>
      <c r="Q65" s="136">
        <v>44334.384004629632</v>
      </c>
    </row>
    <row r="66" spans="1:17" ht="18" x14ac:dyDescent="0.25">
      <c r="A66" s="134" t="str">
        <f>VLOOKUP(E66,'LISTADO ATM'!$A$2:$C$898,3,0)</f>
        <v>DISTRITO NACIONAL</v>
      </c>
      <c r="B66" s="129" t="s">
        <v>2602</v>
      </c>
      <c r="C66" s="136">
        <v>44333.876608796294</v>
      </c>
      <c r="D66" s="136" t="s">
        <v>2180</v>
      </c>
      <c r="E66" s="124">
        <v>487</v>
      </c>
      <c r="F66" s="156" t="str">
        <f>VLOOKUP(E66,VIP!$A$2:$O13085,2,0)</f>
        <v>DRBR487</v>
      </c>
      <c r="G66" s="134" t="str">
        <f>VLOOKUP(E66,'LISTADO ATM'!$A$2:$B$897,2,0)</f>
        <v xml:space="preserve">ATM Olé Hainamosa </v>
      </c>
      <c r="H66" s="134" t="str">
        <f>VLOOKUP(E66,VIP!$A$2:$O17961,7,FALSE)</f>
        <v>Si</v>
      </c>
      <c r="I66" s="134" t="str">
        <f>VLOOKUP(E66,VIP!$A$2:$O9926,8,FALSE)</f>
        <v>Si</v>
      </c>
      <c r="J66" s="134" t="str">
        <f>VLOOKUP(E66,VIP!$A$2:$O9876,8,FALSE)</f>
        <v>Si</v>
      </c>
      <c r="K66" s="134" t="str">
        <f>VLOOKUP(E66,VIP!$A$2:$O13450,6,0)</f>
        <v>SI</v>
      </c>
      <c r="L66" s="125" t="s">
        <v>2425</v>
      </c>
      <c r="M66" s="135" t="s">
        <v>2447</v>
      </c>
      <c r="N66" s="135" t="s">
        <v>2454</v>
      </c>
      <c r="O66" s="134" t="s">
        <v>2456</v>
      </c>
      <c r="P66" s="137"/>
      <c r="Q66" s="135" t="s">
        <v>2425</v>
      </c>
    </row>
    <row r="67" spans="1:17" ht="18" x14ac:dyDescent="0.25">
      <c r="A67" s="134" t="str">
        <f>VLOOKUP(E67,'LISTADO ATM'!$A$2:$C$898,3,0)</f>
        <v>DISTRITO NACIONAL</v>
      </c>
      <c r="B67" s="129" t="s">
        <v>2601</v>
      </c>
      <c r="C67" s="136">
        <v>44333.877256944441</v>
      </c>
      <c r="D67" s="136" t="s">
        <v>2180</v>
      </c>
      <c r="E67" s="124">
        <v>902</v>
      </c>
      <c r="F67" s="156" t="str">
        <f>VLOOKUP(E67,VIP!$A$2:$O13084,2,0)</f>
        <v>DRBR16A</v>
      </c>
      <c r="G67" s="134" t="str">
        <f>VLOOKUP(E67,'LISTADO ATM'!$A$2:$B$897,2,0)</f>
        <v xml:space="preserve">ATM Oficina Plaza Florida </v>
      </c>
      <c r="H67" s="134" t="str">
        <f>VLOOKUP(E67,VIP!$A$2:$O17960,7,FALSE)</f>
        <v>Si</v>
      </c>
      <c r="I67" s="134" t="str">
        <f>VLOOKUP(E67,VIP!$A$2:$O9925,8,FALSE)</f>
        <v>Si</v>
      </c>
      <c r="J67" s="134" t="str">
        <f>VLOOKUP(E67,VIP!$A$2:$O9875,8,FALSE)</f>
        <v>Si</v>
      </c>
      <c r="K67" s="134" t="str">
        <f>VLOOKUP(E67,VIP!$A$2:$O13449,6,0)</f>
        <v>NO</v>
      </c>
      <c r="L67" s="125" t="s">
        <v>2219</v>
      </c>
      <c r="M67" s="135" t="s">
        <v>2447</v>
      </c>
      <c r="N67" s="135" t="s">
        <v>2454</v>
      </c>
      <c r="O67" s="134" t="s">
        <v>2456</v>
      </c>
      <c r="P67" s="137"/>
      <c r="Q67" s="135" t="s">
        <v>2219</v>
      </c>
    </row>
    <row r="68" spans="1:17" ht="18" x14ac:dyDescent="0.25">
      <c r="A68" s="134" t="str">
        <f>VLOOKUP(E68,'LISTADO ATM'!$A$2:$C$898,3,0)</f>
        <v>DISTRITO NACIONAL</v>
      </c>
      <c r="B68" s="129" t="s">
        <v>2600</v>
      </c>
      <c r="C68" s="136">
        <v>44333.8825</v>
      </c>
      <c r="D68" s="136" t="s">
        <v>2450</v>
      </c>
      <c r="E68" s="124">
        <v>391</v>
      </c>
      <c r="F68" s="156" t="str">
        <f>VLOOKUP(E68,VIP!$A$2:$O13083,2,0)</f>
        <v>DRBR391</v>
      </c>
      <c r="G68" s="134" t="str">
        <f>VLOOKUP(E68,'LISTADO ATM'!$A$2:$B$897,2,0)</f>
        <v xml:space="preserve">ATM S/M Jumbo Luperón </v>
      </c>
      <c r="H68" s="134" t="str">
        <f>VLOOKUP(E68,VIP!$A$2:$O17959,7,FALSE)</f>
        <v>Si</v>
      </c>
      <c r="I68" s="134" t="str">
        <f>VLOOKUP(E68,VIP!$A$2:$O9924,8,FALSE)</f>
        <v>Si</v>
      </c>
      <c r="J68" s="134" t="str">
        <f>VLOOKUP(E68,VIP!$A$2:$O9874,8,FALSE)</f>
        <v>Si</v>
      </c>
      <c r="K68" s="134" t="str">
        <f>VLOOKUP(E68,VIP!$A$2:$O13448,6,0)</f>
        <v>NO</v>
      </c>
      <c r="L68" s="125" t="s">
        <v>2570</v>
      </c>
      <c r="M68" s="135" t="s">
        <v>2447</v>
      </c>
      <c r="N68" s="135" t="s">
        <v>2454</v>
      </c>
      <c r="O68" s="134" t="s">
        <v>2455</v>
      </c>
      <c r="P68" s="137"/>
      <c r="Q68" s="135" t="s">
        <v>2570</v>
      </c>
    </row>
    <row r="69" spans="1:17" ht="18" x14ac:dyDescent="0.25">
      <c r="A69" s="134" t="str">
        <f>VLOOKUP(E69,'LISTADO ATM'!$A$2:$C$898,3,0)</f>
        <v>DISTRITO NACIONAL</v>
      </c>
      <c r="B69" s="129" t="s">
        <v>2599</v>
      </c>
      <c r="C69" s="136">
        <v>44333.884155092594</v>
      </c>
      <c r="D69" s="136" t="s">
        <v>2180</v>
      </c>
      <c r="E69" s="124">
        <v>10</v>
      </c>
      <c r="F69" s="156" t="str">
        <f>VLOOKUP(E69,VIP!$A$2:$O13082,2,0)</f>
        <v>DRBR010</v>
      </c>
      <c r="G69" s="134" t="str">
        <f>VLOOKUP(E69,'LISTADO ATM'!$A$2:$B$897,2,0)</f>
        <v xml:space="preserve">ATM Ministerio Salud Pública </v>
      </c>
      <c r="H69" s="134" t="str">
        <f>VLOOKUP(E69,VIP!$A$2:$O17958,7,FALSE)</f>
        <v>Si</v>
      </c>
      <c r="I69" s="134" t="str">
        <f>VLOOKUP(E69,VIP!$A$2:$O9923,8,FALSE)</f>
        <v>Si</v>
      </c>
      <c r="J69" s="134" t="str">
        <f>VLOOKUP(E69,VIP!$A$2:$O9873,8,FALSE)</f>
        <v>Si</v>
      </c>
      <c r="K69" s="134" t="str">
        <f>VLOOKUP(E69,VIP!$A$2:$O13447,6,0)</f>
        <v>NO</v>
      </c>
      <c r="L69" s="125" t="s">
        <v>2219</v>
      </c>
      <c r="M69" s="135" t="s">
        <v>2447</v>
      </c>
      <c r="N69" s="135" t="s">
        <v>2454</v>
      </c>
      <c r="O69" s="134" t="s">
        <v>2456</v>
      </c>
      <c r="P69" s="137"/>
      <c r="Q69" s="135" t="s">
        <v>2219</v>
      </c>
    </row>
    <row r="70" spans="1:17" ht="18" x14ac:dyDescent="0.25">
      <c r="A70" s="134" t="str">
        <f>VLOOKUP(E70,'LISTADO ATM'!$A$2:$C$898,3,0)</f>
        <v>NORTE</v>
      </c>
      <c r="B70" s="129" t="s">
        <v>2598</v>
      </c>
      <c r="C70" s="136">
        <v>44333.885289351849</v>
      </c>
      <c r="D70" s="136" t="s">
        <v>2473</v>
      </c>
      <c r="E70" s="124">
        <v>307</v>
      </c>
      <c r="F70" s="156" t="str">
        <f>VLOOKUP(E70,VIP!$A$2:$O13081,2,0)</f>
        <v>DRBR307</v>
      </c>
      <c r="G70" s="134" t="str">
        <f>VLOOKUP(E70,'LISTADO ATM'!$A$2:$B$897,2,0)</f>
        <v>ATM Oficina Nagua II</v>
      </c>
      <c r="H70" s="134" t="str">
        <f>VLOOKUP(E70,VIP!$A$2:$O17957,7,FALSE)</f>
        <v>Si</v>
      </c>
      <c r="I70" s="134" t="str">
        <f>VLOOKUP(E70,VIP!$A$2:$O9922,8,FALSE)</f>
        <v>Si</v>
      </c>
      <c r="J70" s="134" t="str">
        <f>VLOOKUP(E70,VIP!$A$2:$O9872,8,FALSE)</f>
        <v>Si</v>
      </c>
      <c r="K70" s="134" t="str">
        <f>VLOOKUP(E70,VIP!$A$2:$O13446,6,0)</f>
        <v>SI</v>
      </c>
      <c r="L70" s="125" t="s">
        <v>2570</v>
      </c>
      <c r="M70" s="135" t="s">
        <v>2447</v>
      </c>
      <c r="N70" s="135" t="s">
        <v>2454</v>
      </c>
      <c r="O70" s="134" t="s">
        <v>2474</v>
      </c>
      <c r="P70" s="137"/>
      <c r="Q70" s="135" t="s">
        <v>2570</v>
      </c>
    </row>
    <row r="71" spans="1:17" ht="18" x14ac:dyDescent="0.25">
      <c r="A71" s="134" t="str">
        <f>VLOOKUP(E71,'LISTADO ATM'!$A$2:$C$898,3,0)</f>
        <v>DISTRITO NACIONAL</v>
      </c>
      <c r="B71" s="129" t="s">
        <v>2597</v>
      </c>
      <c r="C71" s="136">
        <v>44333.888090277775</v>
      </c>
      <c r="D71" s="136" t="s">
        <v>2180</v>
      </c>
      <c r="E71" s="124">
        <v>909</v>
      </c>
      <c r="F71" s="156" t="str">
        <f>VLOOKUP(E71,VIP!$A$2:$O13080,2,0)</f>
        <v>DRBR01A</v>
      </c>
      <c r="G71" s="134" t="str">
        <f>VLOOKUP(E71,'LISTADO ATM'!$A$2:$B$897,2,0)</f>
        <v xml:space="preserve">ATM UNP UASD </v>
      </c>
      <c r="H71" s="134" t="str">
        <f>VLOOKUP(E71,VIP!$A$2:$O17956,7,FALSE)</f>
        <v>Si</v>
      </c>
      <c r="I71" s="134" t="str">
        <f>VLOOKUP(E71,VIP!$A$2:$O9921,8,FALSE)</f>
        <v>Si</v>
      </c>
      <c r="J71" s="134" t="str">
        <f>VLOOKUP(E71,VIP!$A$2:$O9871,8,FALSE)</f>
        <v>Si</v>
      </c>
      <c r="K71" s="134" t="str">
        <f>VLOOKUP(E71,VIP!$A$2:$O13445,6,0)</f>
        <v>SI</v>
      </c>
      <c r="L71" s="125" t="s">
        <v>2219</v>
      </c>
      <c r="M71" s="135" t="s">
        <v>2447</v>
      </c>
      <c r="N71" s="135" t="s">
        <v>2454</v>
      </c>
      <c r="O71" s="134" t="s">
        <v>2456</v>
      </c>
      <c r="P71" s="137"/>
      <c r="Q71" s="135" t="s">
        <v>2219</v>
      </c>
    </row>
    <row r="72" spans="1:17" ht="18" x14ac:dyDescent="0.25">
      <c r="A72" s="134" t="str">
        <f>VLOOKUP(E72,'LISTADO ATM'!$A$2:$C$898,3,0)</f>
        <v>DISTRITO NACIONAL</v>
      </c>
      <c r="B72" s="129" t="s">
        <v>2596</v>
      </c>
      <c r="C72" s="136">
        <v>44333.888981481483</v>
      </c>
      <c r="D72" s="136" t="s">
        <v>2180</v>
      </c>
      <c r="E72" s="124">
        <v>476</v>
      </c>
      <c r="F72" s="156" t="str">
        <f>VLOOKUP(E72,VIP!$A$2:$O13079,2,0)</f>
        <v>DRBR476</v>
      </c>
      <c r="G72" s="134" t="str">
        <f>VLOOKUP(E72,'LISTADO ATM'!$A$2:$B$897,2,0)</f>
        <v xml:space="preserve">ATM Multicentro La Sirena Las Caobas </v>
      </c>
      <c r="H72" s="134" t="str">
        <f>VLOOKUP(E72,VIP!$A$2:$O17955,7,FALSE)</f>
        <v>Si</v>
      </c>
      <c r="I72" s="134" t="str">
        <f>VLOOKUP(E72,VIP!$A$2:$O9920,8,FALSE)</f>
        <v>Si</v>
      </c>
      <c r="J72" s="134" t="str">
        <f>VLOOKUP(E72,VIP!$A$2:$O9870,8,FALSE)</f>
        <v>Si</v>
      </c>
      <c r="K72" s="134" t="str">
        <f>VLOOKUP(E72,VIP!$A$2:$O13444,6,0)</f>
        <v>SI</v>
      </c>
      <c r="L72" s="125" t="s">
        <v>2219</v>
      </c>
      <c r="M72" s="135" t="s">
        <v>2447</v>
      </c>
      <c r="N72" s="135" t="s">
        <v>2454</v>
      </c>
      <c r="O72" s="134" t="s">
        <v>2456</v>
      </c>
      <c r="P72" s="137"/>
      <c r="Q72" s="135" t="s">
        <v>2219</v>
      </c>
    </row>
    <row r="73" spans="1:17" ht="18" x14ac:dyDescent="0.25">
      <c r="A73" s="134" t="str">
        <f>VLOOKUP(E73,'LISTADO ATM'!$A$2:$C$898,3,0)</f>
        <v>ESTE</v>
      </c>
      <c r="B73" s="129" t="s">
        <v>2595</v>
      </c>
      <c r="C73" s="136">
        <v>44333.890590277777</v>
      </c>
      <c r="D73" s="136" t="s">
        <v>2473</v>
      </c>
      <c r="E73" s="124">
        <v>114</v>
      </c>
      <c r="F73" s="156" t="str">
        <f>VLOOKUP(E73,VIP!$A$2:$O13078,2,0)</f>
        <v>DRBR114</v>
      </c>
      <c r="G73" s="134" t="str">
        <f>VLOOKUP(E73,'LISTADO ATM'!$A$2:$B$897,2,0)</f>
        <v xml:space="preserve">ATM Oficina Hato Mayor </v>
      </c>
      <c r="H73" s="134" t="str">
        <f>VLOOKUP(E73,VIP!$A$2:$O17954,7,FALSE)</f>
        <v>Si</v>
      </c>
      <c r="I73" s="134" t="str">
        <f>VLOOKUP(E73,VIP!$A$2:$O9919,8,FALSE)</f>
        <v>Si</v>
      </c>
      <c r="J73" s="134" t="str">
        <f>VLOOKUP(E73,VIP!$A$2:$O9869,8,FALSE)</f>
        <v>Si</v>
      </c>
      <c r="K73" s="134" t="str">
        <f>VLOOKUP(E73,VIP!$A$2:$O13443,6,0)</f>
        <v>NO</v>
      </c>
      <c r="L73" s="125" t="s">
        <v>2418</v>
      </c>
      <c r="M73" s="135" t="s">
        <v>2447</v>
      </c>
      <c r="N73" s="135" t="s">
        <v>2454</v>
      </c>
      <c r="O73" s="134" t="s">
        <v>2474</v>
      </c>
      <c r="P73" s="137"/>
      <c r="Q73" s="135" t="s">
        <v>2418</v>
      </c>
    </row>
    <row r="74" spans="1:17" ht="18" x14ac:dyDescent="0.25">
      <c r="A74" s="134" t="str">
        <f>VLOOKUP(E74,'LISTADO ATM'!$A$2:$C$898,3,0)</f>
        <v>DISTRITO NACIONAL</v>
      </c>
      <c r="B74" s="129" t="s">
        <v>2594</v>
      </c>
      <c r="C74" s="136">
        <v>44333.892766203702</v>
      </c>
      <c r="D74" s="136" t="s">
        <v>2180</v>
      </c>
      <c r="E74" s="124">
        <v>961</v>
      </c>
      <c r="F74" s="156" t="str">
        <f>VLOOKUP(E74,VIP!$A$2:$O13077,2,0)</f>
        <v>DRBR03H</v>
      </c>
      <c r="G74" s="134" t="str">
        <f>VLOOKUP(E74,'LISTADO ATM'!$A$2:$B$897,2,0)</f>
        <v xml:space="preserve">ATM Listín Diario </v>
      </c>
      <c r="H74" s="134" t="str">
        <f>VLOOKUP(E74,VIP!$A$2:$O17953,7,FALSE)</f>
        <v>Si</v>
      </c>
      <c r="I74" s="134" t="str">
        <f>VLOOKUP(E74,VIP!$A$2:$O9918,8,FALSE)</f>
        <v>Si</v>
      </c>
      <c r="J74" s="134" t="str">
        <f>VLOOKUP(E74,VIP!$A$2:$O9868,8,FALSE)</f>
        <v>Si</v>
      </c>
      <c r="K74" s="134" t="str">
        <f>VLOOKUP(E74,VIP!$A$2:$O13442,6,0)</f>
        <v>NO</v>
      </c>
      <c r="L74" s="125" t="s">
        <v>2219</v>
      </c>
      <c r="M74" s="135" t="s">
        <v>2447</v>
      </c>
      <c r="N74" s="135" t="s">
        <v>2454</v>
      </c>
      <c r="O74" s="134" t="s">
        <v>2456</v>
      </c>
      <c r="P74" s="137"/>
      <c r="Q74" s="135" t="s">
        <v>2219</v>
      </c>
    </row>
    <row r="75" spans="1:17" ht="18" x14ac:dyDescent="0.25">
      <c r="A75" s="134" t="str">
        <f>VLOOKUP(E75,'LISTADO ATM'!$A$2:$C$898,3,0)</f>
        <v>ESTE</v>
      </c>
      <c r="B75" s="129" t="s">
        <v>2593</v>
      </c>
      <c r="C75" s="136">
        <v>44333.893009259256</v>
      </c>
      <c r="D75" s="136" t="s">
        <v>2180</v>
      </c>
      <c r="E75" s="124">
        <v>519</v>
      </c>
      <c r="F75" s="156" t="str">
        <f>VLOOKUP(E75,VIP!$A$2:$O13076,2,0)</f>
        <v>DRBR519</v>
      </c>
      <c r="G75" s="134" t="str">
        <f>VLOOKUP(E75,'LISTADO ATM'!$A$2:$B$897,2,0)</f>
        <v xml:space="preserve">ATM Plaza Estrella (Bávaro) </v>
      </c>
      <c r="H75" s="134" t="str">
        <f>VLOOKUP(E75,VIP!$A$2:$O17952,7,FALSE)</f>
        <v>Si</v>
      </c>
      <c r="I75" s="134" t="str">
        <f>VLOOKUP(E75,VIP!$A$2:$O9917,8,FALSE)</f>
        <v>Si</v>
      </c>
      <c r="J75" s="134" t="str">
        <f>VLOOKUP(E75,VIP!$A$2:$O9867,8,FALSE)</f>
        <v>Si</v>
      </c>
      <c r="K75" s="134" t="str">
        <f>VLOOKUP(E75,VIP!$A$2:$O13441,6,0)</f>
        <v>NO</v>
      </c>
      <c r="L75" s="125" t="s">
        <v>2219</v>
      </c>
      <c r="M75" s="135" t="s">
        <v>2447</v>
      </c>
      <c r="N75" s="135" t="s">
        <v>2454</v>
      </c>
      <c r="O75" s="134" t="s">
        <v>2456</v>
      </c>
      <c r="P75" s="137"/>
      <c r="Q75" s="135" t="s">
        <v>2219</v>
      </c>
    </row>
    <row r="76" spans="1:17" ht="18" x14ac:dyDescent="0.25">
      <c r="A76" s="134" t="str">
        <f>VLOOKUP(E76,'LISTADO ATM'!$A$2:$C$898,3,0)</f>
        <v>ESTE</v>
      </c>
      <c r="B76" s="129" t="s">
        <v>2592</v>
      </c>
      <c r="C76" s="136">
        <v>44333.89539351852</v>
      </c>
      <c r="D76" s="136" t="s">
        <v>2180</v>
      </c>
      <c r="E76" s="124">
        <v>630</v>
      </c>
      <c r="F76" s="156" t="str">
        <f>VLOOKUP(E76,VIP!$A$2:$O13075,2,0)</f>
        <v>DRBR112</v>
      </c>
      <c r="G76" s="134" t="str">
        <f>VLOOKUP(E76,'LISTADO ATM'!$A$2:$B$897,2,0)</f>
        <v xml:space="preserve">ATM Oficina Plaza Zaglul (SPM) </v>
      </c>
      <c r="H76" s="134" t="str">
        <f>VLOOKUP(E76,VIP!$A$2:$O17951,7,FALSE)</f>
        <v>Si</v>
      </c>
      <c r="I76" s="134" t="str">
        <f>VLOOKUP(E76,VIP!$A$2:$O9916,8,FALSE)</f>
        <v>Si</v>
      </c>
      <c r="J76" s="134" t="str">
        <f>VLOOKUP(E76,VIP!$A$2:$O9866,8,FALSE)</f>
        <v>Si</v>
      </c>
      <c r="K76" s="134" t="str">
        <f>VLOOKUP(E76,VIP!$A$2:$O13440,6,0)</f>
        <v>NO</v>
      </c>
      <c r="L76" s="125" t="s">
        <v>2219</v>
      </c>
      <c r="M76" s="135" t="s">
        <v>2447</v>
      </c>
      <c r="N76" s="135" t="s">
        <v>2454</v>
      </c>
      <c r="O76" s="134" t="s">
        <v>2456</v>
      </c>
      <c r="P76" s="137"/>
      <c r="Q76" s="135" t="s">
        <v>2219</v>
      </c>
    </row>
    <row r="77" spans="1:17" ht="18" x14ac:dyDescent="0.25">
      <c r="A77" s="134" t="str">
        <f>VLOOKUP(E77,'LISTADO ATM'!$A$2:$C$898,3,0)</f>
        <v>NORTE</v>
      </c>
      <c r="B77" s="129" t="s">
        <v>2591</v>
      </c>
      <c r="C77" s="136">
        <v>44333.896099537036</v>
      </c>
      <c r="D77" s="136" t="s">
        <v>2181</v>
      </c>
      <c r="E77" s="124">
        <v>511</v>
      </c>
      <c r="F77" s="156" t="str">
        <f>VLOOKUP(E77,VIP!$A$2:$O13074,2,0)</f>
        <v>DRBR511</v>
      </c>
      <c r="G77" s="134" t="str">
        <f>VLOOKUP(E77,'LISTADO ATM'!$A$2:$B$897,2,0)</f>
        <v xml:space="preserve">ATM UNP Río San Juan (Nagua) </v>
      </c>
      <c r="H77" s="134" t="str">
        <f>VLOOKUP(E77,VIP!$A$2:$O17950,7,FALSE)</f>
        <v>Si</v>
      </c>
      <c r="I77" s="134" t="str">
        <f>VLOOKUP(E77,VIP!$A$2:$O9915,8,FALSE)</f>
        <v>Si</v>
      </c>
      <c r="J77" s="134" t="str">
        <f>VLOOKUP(E77,VIP!$A$2:$O9865,8,FALSE)</f>
        <v>Si</v>
      </c>
      <c r="K77" s="134" t="str">
        <f>VLOOKUP(E77,VIP!$A$2:$O13439,6,0)</f>
        <v>NO</v>
      </c>
      <c r="L77" s="125" t="s">
        <v>2469</v>
      </c>
      <c r="M77" s="135" t="s">
        <v>2447</v>
      </c>
      <c r="N77" s="135" t="s">
        <v>2454</v>
      </c>
      <c r="O77" s="134" t="s">
        <v>2572</v>
      </c>
      <c r="P77" s="137"/>
      <c r="Q77" s="135" t="s">
        <v>2469</v>
      </c>
    </row>
    <row r="78" spans="1:17" ht="18" x14ac:dyDescent="0.25">
      <c r="A78" s="134" t="str">
        <f>VLOOKUP(E78,'LISTADO ATM'!$A$2:$C$898,3,0)</f>
        <v>NORTE</v>
      </c>
      <c r="B78" s="129" t="s">
        <v>2590</v>
      </c>
      <c r="C78" s="136">
        <v>44333.900219907409</v>
      </c>
      <c r="D78" s="136" t="s">
        <v>2473</v>
      </c>
      <c r="E78" s="124">
        <v>304</v>
      </c>
      <c r="F78" s="156" t="str">
        <f>VLOOKUP(E78,VIP!$A$2:$O13073,2,0)</f>
        <v>DRBR304</v>
      </c>
      <c r="G78" s="134" t="str">
        <f>VLOOKUP(E78,'LISTADO ATM'!$A$2:$B$897,2,0)</f>
        <v xml:space="preserve">ATM Multicentro La Sirena Estrella Sadhala </v>
      </c>
      <c r="H78" s="134" t="str">
        <f>VLOOKUP(E78,VIP!$A$2:$O17949,7,FALSE)</f>
        <v>Si</v>
      </c>
      <c r="I78" s="134" t="str">
        <f>VLOOKUP(E78,VIP!$A$2:$O9914,8,FALSE)</f>
        <v>Si</v>
      </c>
      <c r="J78" s="134" t="str">
        <f>VLOOKUP(E78,VIP!$A$2:$O9864,8,FALSE)</f>
        <v>Si</v>
      </c>
      <c r="K78" s="134" t="str">
        <f>VLOOKUP(E78,VIP!$A$2:$O13438,6,0)</f>
        <v>NO</v>
      </c>
      <c r="L78" s="125" t="s">
        <v>2575</v>
      </c>
      <c r="M78" s="135" t="s">
        <v>2447</v>
      </c>
      <c r="N78" s="135" t="s">
        <v>2454</v>
      </c>
      <c r="O78" s="134" t="s">
        <v>2474</v>
      </c>
      <c r="P78" s="137"/>
      <c r="Q78" s="136">
        <v>44334.424826388888</v>
      </c>
    </row>
    <row r="79" spans="1:17" ht="18" x14ac:dyDescent="0.25">
      <c r="A79" s="134" t="str">
        <f>VLOOKUP(E79,'LISTADO ATM'!$A$2:$C$898,3,0)</f>
        <v>NORTE</v>
      </c>
      <c r="B79" s="129" t="s">
        <v>2589</v>
      </c>
      <c r="C79" s="136">
        <v>44333.901504629626</v>
      </c>
      <c r="D79" s="136" t="s">
        <v>2573</v>
      </c>
      <c r="E79" s="124">
        <v>291</v>
      </c>
      <c r="F79" s="156" t="str">
        <f>VLOOKUP(E79,VIP!$A$2:$O13072,2,0)</f>
        <v>DRBR291</v>
      </c>
      <c r="G79" s="134" t="str">
        <f>VLOOKUP(E79,'LISTADO ATM'!$A$2:$B$897,2,0)</f>
        <v xml:space="preserve">ATM S/M Jumbo Las Colinas </v>
      </c>
      <c r="H79" s="134" t="str">
        <f>VLOOKUP(E79,VIP!$A$2:$O17948,7,FALSE)</f>
        <v>Si</v>
      </c>
      <c r="I79" s="134" t="str">
        <f>VLOOKUP(E79,VIP!$A$2:$O9913,8,FALSE)</f>
        <v>Si</v>
      </c>
      <c r="J79" s="134" t="str">
        <f>VLOOKUP(E79,VIP!$A$2:$O9863,8,FALSE)</f>
        <v>Si</v>
      </c>
      <c r="K79" s="134" t="str">
        <f>VLOOKUP(E79,VIP!$A$2:$O13437,6,0)</f>
        <v>NO</v>
      </c>
      <c r="L79" s="125" t="s">
        <v>2575</v>
      </c>
      <c r="M79" s="135" t="s">
        <v>2447</v>
      </c>
      <c r="N79" s="135" t="s">
        <v>2454</v>
      </c>
      <c r="O79" s="134" t="s">
        <v>2574</v>
      </c>
      <c r="P79" s="137"/>
      <c r="Q79" s="135" t="s">
        <v>2575</v>
      </c>
    </row>
    <row r="80" spans="1:17" ht="18" x14ac:dyDescent="0.25">
      <c r="A80" s="134" t="str">
        <f>VLOOKUP(E80,'LISTADO ATM'!$A$2:$C$898,3,0)</f>
        <v>NORTE</v>
      </c>
      <c r="B80" s="129" t="s">
        <v>2588</v>
      </c>
      <c r="C80" s="136">
        <v>44333.904988425929</v>
      </c>
      <c r="D80" s="136" t="s">
        <v>2473</v>
      </c>
      <c r="E80" s="124">
        <v>736</v>
      </c>
      <c r="F80" s="156" t="str">
        <f>VLOOKUP(E80,VIP!$A$2:$O13070,2,0)</f>
        <v>DRBR071</v>
      </c>
      <c r="G80" s="134" t="str">
        <f>VLOOKUP(E80,'LISTADO ATM'!$A$2:$B$897,2,0)</f>
        <v xml:space="preserve">ATM Oficina Puerto Plata I </v>
      </c>
      <c r="H80" s="134" t="str">
        <f>VLOOKUP(E80,VIP!$A$2:$O17946,7,FALSE)</f>
        <v>Si</v>
      </c>
      <c r="I80" s="134" t="str">
        <f>VLOOKUP(E80,VIP!$A$2:$O9911,8,FALSE)</f>
        <v>Si</v>
      </c>
      <c r="J80" s="134" t="str">
        <f>VLOOKUP(E80,VIP!$A$2:$O9861,8,FALSE)</f>
        <v>Si</v>
      </c>
      <c r="K80" s="134" t="str">
        <f>VLOOKUP(E80,VIP!$A$2:$O13435,6,0)</f>
        <v>SI</v>
      </c>
      <c r="L80" s="125" t="s">
        <v>2443</v>
      </c>
      <c r="M80" s="135" t="s">
        <v>2447</v>
      </c>
      <c r="N80" s="135" t="s">
        <v>2454</v>
      </c>
      <c r="O80" s="134" t="s">
        <v>2474</v>
      </c>
      <c r="P80" s="137"/>
      <c r="Q80" s="135" t="s">
        <v>2443</v>
      </c>
    </row>
    <row r="81" spans="1:17" ht="18" x14ac:dyDescent="0.25">
      <c r="A81" s="134" t="str">
        <f>VLOOKUP(E81,'LISTADO ATM'!$A$2:$C$898,3,0)</f>
        <v>DISTRITO NACIONAL</v>
      </c>
      <c r="B81" s="129" t="s">
        <v>2587</v>
      </c>
      <c r="C81" s="136">
        <v>44333.908032407409</v>
      </c>
      <c r="D81" s="136" t="s">
        <v>2450</v>
      </c>
      <c r="E81" s="124">
        <v>14</v>
      </c>
      <c r="F81" s="156" t="str">
        <f>VLOOKUP(E81,VIP!$A$2:$O13069,2,0)</f>
        <v>DRBR014</v>
      </c>
      <c r="G81" s="134" t="str">
        <f>VLOOKUP(E81,'LISTADO ATM'!$A$2:$B$897,2,0)</f>
        <v xml:space="preserve">ATM Oficina Aeropuerto Las Américas I </v>
      </c>
      <c r="H81" s="134" t="str">
        <f>VLOOKUP(E81,VIP!$A$2:$O17945,7,FALSE)</f>
        <v>Si</v>
      </c>
      <c r="I81" s="134" t="str">
        <f>VLOOKUP(E81,VIP!$A$2:$O9910,8,FALSE)</f>
        <v>Si</v>
      </c>
      <c r="J81" s="134" t="str">
        <f>VLOOKUP(E81,VIP!$A$2:$O9860,8,FALSE)</f>
        <v>Si</v>
      </c>
      <c r="K81" s="134" t="str">
        <f>VLOOKUP(E81,VIP!$A$2:$O13434,6,0)</f>
        <v>NO</v>
      </c>
      <c r="L81" s="125" t="s">
        <v>2418</v>
      </c>
      <c r="M81" s="135" t="s">
        <v>2447</v>
      </c>
      <c r="N81" s="135" t="s">
        <v>2454</v>
      </c>
      <c r="O81" s="134" t="s">
        <v>2455</v>
      </c>
      <c r="P81" s="137"/>
      <c r="Q81" s="135" t="s">
        <v>2418</v>
      </c>
    </row>
    <row r="82" spans="1:17" ht="18" x14ac:dyDescent="0.25">
      <c r="A82" s="134" t="str">
        <f>VLOOKUP(E82,'LISTADO ATM'!$A$2:$C$898,3,0)</f>
        <v>DISTRITO NACIONAL</v>
      </c>
      <c r="B82" s="129" t="s">
        <v>2586</v>
      </c>
      <c r="C82" s="136">
        <v>44333.92083333333</v>
      </c>
      <c r="D82" s="136" t="s">
        <v>2450</v>
      </c>
      <c r="E82" s="124">
        <v>949</v>
      </c>
      <c r="F82" s="156" t="str">
        <f>VLOOKUP(E82,VIP!$A$2:$O13068,2,0)</f>
        <v>DRBR23D</v>
      </c>
      <c r="G82" s="134" t="str">
        <f>VLOOKUP(E82,'LISTADO ATM'!$A$2:$B$897,2,0)</f>
        <v xml:space="preserve">ATM S/M Bravo San Isidro Coral Mall </v>
      </c>
      <c r="H82" s="134" t="str">
        <f>VLOOKUP(E82,VIP!$A$2:$O17944,7,FALSE)</f>
        <v>Si</v>
      </c>
      <c r="I82" s="134" t="str">
        <f>VLOOKUP(E82,VIP!$A$2:$O9909,8,FALSE)</f>
        <v>No</v>
      </c>
      <c r="J82" s="134" t="str">
        <f>VLOOKUP(E82,VIP!$A$2:$O9859,8,FALSE)</f>
        <v>No</v>
      </c>
      <c r="K82" s="134" t="str">
        <f>VLOOKUP(E82,VIP!$A$2:$O13433,6,0)</f>
        <v>NO</v>
      </c>
      <c r="L82" s="125" t="s">
        <v>2443</v>
      </c>
      <c r="M82" s="135" t="s">
        <v>2447</v>
      </c>
      <c r="N82" s="135" t="s">
        <v>2454</v>
      </c>
      <c r="O82" s="134" t="s">
        <v>2455</v>
      </c>
      <c r="P82" s="137"/>
      <c r="Q82" s="135" t="s">
        <v>2443</v>
      </c>
    </row>
    <row r="83" spans="1:17" ht="18" x14ac:dyDescent="0.25">
      <c r="A83" s="134" t="str">
        <f>VLOOKUP(E83,'LISTADO ATM'!$A$2:$C$898,3,0)</f>
        <v>DISTRITO NACIONAL</v>
      </c>
      <c r="B83" s="129" t="s">
        <v>2612</v>
      </c>
      <c r="C83" s="136">
        <v>44334.002453703702</v>
      </c>
      <c r="D83" s="136" t="s">
        <v>2473</v>
      </c>
      <c r="E83" s="124">
        <v>527</v>
      </c>
      <c r="F83" s="156" t="str">
        <f>VLOOKUP(E83,VIP!$A$2:$O13075,2,0)</f>
        <v>DRBR527</v>
      </c>
      <c r="G83" s="134" t="str">
        <f>VLOOKUP(E83,'LISTADO ATM'!$A$2:$B$897,2,0)</f>
        <v>ATM Oficina Zona Oriental II</v>
      </c>
      <c r="H83" s="134" t="str">
        <f>VLOOKUP(E83,VIP!$A$2:$O17951,7,FALSE)</f>
        <v>Si</v>
      </c>
      <c r="I83" s="134" t="str">
        <f>VLOOKUP(E83,VIP!$A$2:$O9916,8,FALSE)</f>
        <v>Si</v>
      </c>
      <c r="J83" s="134" t="str">
        <f>VLOOKUP(E83,VIP!$A$2:$O9866,8,FALSE)</f>
        <v>Si</v>
      </c>
      <c r="K83" s="134" t="str">
        <f>VLOOKUP(E83,VIP!$A$2:$O13440,6,0)</f>
        <v>SI</v>
      </c>
      <c r="L83" s="125" t="s">
        <v>2570</v>
      </c>
      <c r="M83" s="135" t="s">
        <v>2447</v>
      </c>
      <c r="N83" s="135" t="s">
        <v>2454</v>
      </c>
      <c r="O83" s="134" t="s">
        <v>2474</v>
      </c>
      <c r="P83" s="137"/>
      <c r="Q83" s="135" t="s">
        <v>2570</v>
      </c>
    </row>
    <row r="84" spans="1:17" ht="18" x14ac:dyDescent="0.25">
      <c r="A84" s="134" t="str">
        <f>VLOOKUP(E84,'LISTADO ATM'!$A$2:$C$898,3,0)</f>
        <v>NORTE</v>
      </c>
      <c r="B84" s="129" t="s">
        <v>2611</v>
      </c>
      <c r="C84" s="136">
        <v>44334.024305555555</v>
      </c>
      <c r="D84" s="136" t="s">
        <v>2181</v>
      </c>
      <c r="E84" s="124">
        <v>664</v>
      </c>
      <c r="F84" s="157" t="str">
        <f>VLOOKUP(E84,VIP!$A$2:$O13074,2,0)</f>
        <v>DRBR664</v>
      </c>
      <c r="G84" s="134" t="str">
        <f>VLOOKUP(E84,'LISTADO ATM'!$A$2:$B$897,2,0)</f>
        <v>ATM S/M Asfer (Constanza)</v>
      </c>
      <c r="H84" s="134" t="str">
        <f>VLOOKUP(E84,VIP!$A$2:$O17950,7,FALSE)</f>
        <v>N/A</v>
      </c>
      <c r="I84" s="134" t="str">
        <f>VLOOKUP(E84,VIP!$A$2:$O9915,8,FALSE)</f>
        <v>N/A</v>
      </c>
      <c r="J84" s="134" t="str">
        <f>VLOOKUP(E84,VIP!$A$2:$O9865,8,FALSE)</f>
        <v>N/A</v>
      </c>
      <c r="K84" s="134" t="str">
        <f>VLOOKUP(E84,VIP!$A$2:$O13439,6,0)</f>
        <v>N/A</v>
      </c>
      <c r="L84" s="125" t="s">
        <v>2245</v>
      </c>
      <c r="M84" s="135" t="s">
        <v>2447</v>
      </c>
      <c r="N84" s="135" t="s">
        <v>2454</v>
      </c>
      <c r="O84" s="134" t="s">
        <v>2572</v>
      </c>
      <c r="P84" s="137"/>
      <c r="Q84" s="136">
        <v>44334.432650462964</v>
      </c>
    </row>
    <row r="85" spans="1:17" ht="18" x14ac:dyDescent="0.25">
      <c r="A85" s="134" t="str">
        <f>VLOOKUP(E85,'LISTADO ATM'!$A$2:$C$898,3,0)</f>
        <v>DISTRITO NACIONAL</v>
      </c>
      <c r="B85" s="129" t="s">
        <v>2610</v>
      </c>
      <c r="C85" s="136">
        <v>44334.02516203704</v>
      </c>
      <c r="D85" s="136" t="s">
        <v>2180</v>
      </c>
      <c r="E85" s="124">
        <v>918</v>
      </c>
      <c r="F85" s="157" t="str">
        <f>VLOOKUP(E85,VIP!$A$2:$O13073,2,0)</f>
        <v>DRBR918</v>
      </c>
      <c r="G85" s="134" t="str">
        <f>VLOOKUP(E85,'LISTADO ATM'!$A$2:$B$897,2,0)</f>
        <v xml:space="preserve">ATM S/M Liverpool de la Jacobo Majluta </v>
      </c>
      <c r="H85" s="134" t="str">
        <f>VLOOKUP(E85,VIP!$A$2:$O17949,7,FALSE)</f>
        <v>Si</v>
      </c>
      <c r="I85" s="134" t="str">
        <f>VLOOKUP(E85,VIP!$A$2:$O9914,8,FALSE)</f>
        <v>Si</v>
      </c>
      <c r="J85" s="134" t="str">
        <f>VLOOKUP(E85,VIP!$A$2:$O9864,8,FALSE)</f>
        <v>Si</v>
      </c>
      <c r="K85" s="134" t="str">
        <f>VLOOKUP(E85,VIP!$A$2:$O13438,6,0)</f>
        <v>NO</v>
      </c>
      <c r="L85" s="125" t="s">
        <v>2219</v>
      </c>
      <c r="M85" s="135" t="s">
        <v>2447</v>
      </c>
      <c r="N85" s="135" t="s">
        <v>2454</v>
      </c>
      <c r="O85" s="134" t="s">
        <v>2456</v>
      </c>
      <c r="P85" s="137"/>
      <c r="Q85" s="136">
        <v>44334.443344907406</v>
      </c>
    </row>
    <row r="86" spans="1:17" ht="18" x14ac:dyDescent="0.25">
      <c r="A86" s="134" t="str">
        <f>VLOOKUP(E86,'LISTADO ATM'!$A$2:$C$898,3,0)</f>
        <v>DISTRITO NACIONAL</v>
      </c>
      <c r="B86" s="129" t="s">
        <v>2609</v>
      </c>
      <c r="C86" s="136">
        <v>44334.026956018519</v>
      </c>
      <c r="D86" s="136" t="s">
        <v>2180</v>
      </c>
      <c r="E86" s="124">
        <v>43</v>
      </c>
      <c r="F86" s="157" t="str">
        <f>VLOOKUP(E86,VIP!$A$2:$O13072,2,0)</f>
        <v>DRBR043</v>
      </c>
      <c r="G86" s="134" t="str">
        <f>VLOOKUP(E86,'LISTADO ATM'!$A$2:$B$897,2,0)</f>
        <v xml:space="preserve">ATM Zona Franca San Isidro </v>
      </c>
      <c r="H86" s="134" t="str">
        <f>VLOOKUP(E86,VIP!$A$2:$O17948,7,FALSE)</f>
        <v>Si</v>
      </c>
      <c r="I86" s="134" t="str">
        <f>VLOOKUP(E86,VIP!$A$2:$O9913,8,FALSE)</f>
        <v>No</v>
      </c>
      <c r="J86" s="134" t="str">
        <f>VLOOKUP(E86,VIP!$A$2:$O9863,8,FALSE)</f>
        <v>No</v>
      </c>
      <c r="K86" s="134" t="str">
        <f>VLOOKUP(E86,VIP!$A$2:$O13437,6,0)</f>
        <v>NO</v>
      </c>
      <c r="L86" s="125" t="s">
        <v>2469</v>
      </c>
      <c r="M86" s="135" t="s">
        <v>2447</v>
      </c>
      <c r="N86" s="135" t="s">
        <v>2454</v>
      </c>
      <c r="O86" s="134" t="s">
        <v>2456</v>
      </c>
      <c r="P86" s="137"/>
      <c r="Q86" s="135" t="s">
        <v>2469</v>
      </c>
    </row>
    <row r="87" spans="1:17" ht="18" x14ac:dyDescent="0.25">
      <c r="A87" s="134" t="str">
        <f>VLOOKUP(E87,'LISTADO ATM'!$A$2:$C$898,3,0)</f>
        <v>SUR</v>
      </c>
      <c r="B87" s="129" t="s">
        <v>2608</v>
      </c>
      <c r="C87" s="136">
        <v>44334.215150462966</v>
      </c>
      <c r="D87" s="136" t="s">
        <v>2473</v>
      </c>
      <c r="E87" s="124">
        <v>699</v>
      </c>
      <c r="F87" s="157" t="str">
        <f>VLOOKUP(E87,VIP!$A$2:$O13071,2,0)</f>
        <v>DRBR699</v>
      </c>
      <c r="G87" s="134" t="str">
        <f>VLOOKUP(E87,'LISTADO ATM'!$A$2:$B$897,2,0)</f>
        <v>ATM S/M Bravo Bani</v>
      </c>
      <c r="H87" s="134" t="str">
        <f>VLOOKUP(E87,VIP!$A$2:$O17947,7,FALSE)</f>
        <v>NO</v>
      </c>
      <c r="I87" s="134" t="str">
        <f>VLOOKUP(E87,VIP!$A$2:$O9912,8,FALSE)</f>
        <v>SI</v>
      </c>
      <c r="J87" s="134" t="str">
        <f>VLOOKUP(E87,VIP!$A$2:$O9862,8,FALSE)</f>
        <v>SI</v>
      </c>
      <c r="K87" s="134" t="str">
        <f>VLOOKUP(E87,VIP!$A$2:$O13436,6,0)</f>
        <v>NO</v>
      </c>
      <c r="L87" s="125" t="s">
        <v>2443</v>
      </c>
      <c r="M87" s="135" t="s">
        <v>2447</v>
      </c>
      <c r="N87" s="135" t="s">
        <v>2454</v>
      </c>
      <c r="O87" s="134" t="s">
        <v>2474</v>
      </c>
      <c r="P87" s="137"/>
      <c r="Q87" s="135" t="s">
        <v>2443</v>
      </c>
    </row>
    <row r="88" spans="1:17" ht="18" x14ac:dyDescent="0.25">
      <c r="A88" s="134" t="str">
        <f>VLOOKUP(E88,'LISTADO ATM'!$A$2:$C$898,3,0)</f>
        <v>SUR</v>
      </c>
      <c r="B88" s="129" t="s">
        <v>2607</v>
      </c>
      <c r="C88" s="136">
        <v>44334.224629629629</v>
      </c>
      <c r="D88" s="136" t="s">
        <v>2473</v>
      </c>
      <c r="E88" s="124">
        <v>615</v>
      </c>
      <c r="F88" s="157" t="str">
        <f>VLOOKUP(E88,VIP!$A$2:$O13070,2,0)</f>
        <v>DRBR418</v>
      </c>
      <c r="G88" s="134" t="str">
        <f>VLOOKUP(E88,'LISTADO ATM'!$A$2:$B$897,2,0)</f>
        <v xml:space="preserve">ATM Estación Sunix Cabral (Barahona) </v>
      </c>
      <c r="H88" s="134" t="str">
        <f>VLOOKUP(E88,VIP!$A$2:$O17946,7,FALSE)</f>
        <v>Si</v>
      </c>
      <c r="I88" s="134" t="str">
        <f>VLOOKUP(E88,VIP!$A$2:$O9911,8,FALSE)</f>
        <v>Si</v>
      </c>
      <c r="J88" s="134" t="str">
        <f>VLOOKUP(E88,VIP!$A$2:$O9861,8,FALSE)</f>
        <v>Si</v>
      </c>
      <c r="K88" s="134" t="str">
        <f>VLOOKUP(E88,VIP!$A$2:$O13435,6,0)</f>
        <v>NO</v>
      </c>
      <c r="L88" s="125" t="s">
        <v>2418</v>
      </c>
      <c r="M88" s="135" t="s">
        <v>2447</v>
      </c>
      <c r="N88" s="135" t="s">
        <v>2454</v>
      </c>
      <c r="O88" s="134" t="s">
        <v>2474</v>
      </c>
      <c r="P88" s="137"/>
      <c r="Q88" s="135" t="s">
        <v>2418</v>
      </c>
    </row>
    <row r="89" spans="1:17" ht="18" x14ac:dyDescent="0.25">
      <c r="A89" s="134" t="str">
        <f>VLOOKUP(E89,'LISTADO ATM'!$A$2:$C$898,3,0)</f>
        <v>NORTE</v>
      </c>
      <c r="B89" s="129" t="s">
        <v>2606</v>
      </c>
      <c r="C89" s="136">
        <v>44334.234456018516</v>
      </c>
      <c r="D89" s="136" t="s">
        <v>2181</v>
      </c>
      <c r="E89" s="124">
        <v>88</v>
      </c>
      <c r="F89" s="157" t="str">
        <f>VLOOKUP(E89,VIP!$A$2:$O13069,2,0)</f>
        <v>DRBR088</v>
      </c>
      <c r="G89" s="134" t="str">
        <f>VLOOKUP(E89,'LISTADO ATM'!$A$2:$B$897,2,0)</f>
        <v xml:space="preserve">ATM S/M La Fuente (Santiago) </v>
      </c>
      <c r="H89" s="134" t="str">
        <f>VLOOKUP(E89,VIP!$A$2:$O17945,7,FALSE)</f>
        <v>Si</v>
      </c>
      <c r="I89" s="134" t="str">
        <f>VLOOKUP(E89,VIP!$A$2:$O9910,8,FALSE)</f>
        <v>Si</v>
      </c>
      <c r="J89" s="134" t="str">
        <f>VLOOKUP(E89,VIP!$A$2:$O9860,8,FALSE)</f>
        <v>Si</v>
      </c>
      <c r="K89" s="134" t="str">
        <f>VLOOKUP(E89,VIP!$A$2:$O13434,6,0)</f>
        <v>NO</v>
      </c>
      <c r="L89" s="125" t="s">
        <v>2219</v>
      </c>
      <c r="M89" s="135" t="s">
        <v>2447</v>
      </c>
      <c r="N89" s="135" t="s">
        <v>2454</v>
      </c>
      <c r="O89" s="134" t="s">
        <v>2572</v>
      </c>
      <c r="P89" s="137"/>
      <c r="Q89" s="135" t="s">
        <v>2219</v>
      </c>
    </row>
  </sheetData>
  <autoFilter ref="A4:Q55">
    <sortState ref="A5:Q89">
      <sortCondition ref="C4:C5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0:E1048576 E32:E83 E1:E4">
    <cfRule type="duplicateValues" dxfId="73" priority="60"/>
  </conditionalFormatting>
  <conditionalFormatting sqref="E90:E1048576">
    <cfRule type="duplicateValues" dxfId="72" priority="119701"/>
  </conditionalFormatting>
  <conditionalFormatting sqref="B90:B1048576 B1:B83">
    <cfRule type="duplicateValues" dxfId="71" priority="119704"/>
  </conditionalFormatting>
  <conditionalFormatting sqref="E90:E1048576 E32:E83">
    <cfRule type="duplicateValues" dxfId="70" priority="33"/>
  </conditionalFormatting>
  <conditionalFormatting sqref="E90:E1048576 E1:E83">
    <cfRule type="duplicateValues" dxfId="69" priority="15"/>
  </conditionalFormatting>
  <conditionalFormatting sqref="B90:B1048576 B56:B83">
    <cfRule type="duplicateValues" dxfId="68" priority="13"/>
  </conditionalFormatting>
  <conditionalFormatting sqref="E5:E8">
    <cfRule type="duplicateValues" dxfId="67" priority="119991"/>
  </conditionalFormatting>
  <conditionalFormatting sqref="B5:B8">
    <cfRule type="duplicateValues" dxfId="66" priority="119992"/>
  </conditionalFormatting>
  <conditionalFormatting sqref="E9:E62">
    <cfRule type="duplicateValues" dxfId="65" priority="120044"/>
  </conditionalFormatting>
  <conditionalFormatting sqref="E63:E83">
    <cfRule type="duplicateValues" dxfId="64" priority="120072"/>
  </conditionalFormatting>
  <conditionalFormatting sqref="B9:B83">
    <cfRule type="duplicateValues" dxfId="63" priority="120074"/>
  </conditionalFormatting>
  <conditionalFormatting sqref="E84:E89">
    <cfRule type="duplicateValues" dxfId="62" priority="120090"/>
  </conditionalFormatting>
  <conditionalFormatting sqref="B84:B89">
    <cfRule type="duplicateValues" dxfId="61" priority="12009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topLeftCell="A109" zoomScale="85" zoomScaleNormal="85" workbookViewId="0">
      <selection activeCell="D127" sqref="D127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55" style="96" bestFit="1" customWidth="1"/>
    <col min="4" max="4" width="38.42578125" style="96" bestFit="1" customWidth="1"/>
    <col min="5" max="5" width="14.5703125" style="96" bestFit="1" customWidth="1"/>
    <col min="6" max="6" width="13.28515625" style="96" customWidth="1"/>
    <col min="7" max="16384" width="23.42578125" style="96"/>
  </cols>
  <sheetData>
    <row r="1" spans="1:5" ht="22.5" customHeight="1" x14ac:dyDescent="0.25">
      <c r="A1" s="182" t="s">
        <v>2150</v>
      </c>
      <c r="B1" s="183"/>
      <c r="C1" s="183"/>
      <c r="D1" s="183"/>
      <c r="E1" s="184"/>
    </row>
    <row r="2" spans="1:5" ht="25.5" customHeight="1" x14ac:dyDescent="0.25">
      <c r="A2" s="185" t="s">
        <v>2452</v>
      </c>
      <c r="B2" s="186"/>
      <c r="C2" s="186"/>
      <c r="D2" s="186"/>
      <c r="E2" s="187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44332.708333333336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44333.25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88" t="s">
        <v>2415</v>
      </c>
      <c r="B7" s="189"/>
      <c r="C7" s="189"/>
      <c r="D7" s="189"/>
      <c r="E7" s="190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2562</v>
      </c>
      <c r="E9" s="131"/>
    </row>
    <row r="10" spans="1:5" ht="18.75" thickBot="1" x14ac:dyDescent="0.3">
      <c r="A10" s="100" t="s">
        <v>2476</v>
      </c>
      <c r="B10" s="139">
        <f>COUNT(B9:B9)</f>
        <v>0</v>
      </c>
      <c r="C10" s="179"/>
      <c r="D10" s="180"/>
      <c r="E10" s="181"/>
    </row>
    <row r="11" spans="1:5" x14ac:dyDescent="0.25">
      <c r="B11" s="102"/>
      <c r="E11" s="102"/>
    </row>
    <row r="12" spans="1:5" ht="18" customHeight="1" x14ac:dyDescent="0.25">
      <c r="A12" s="188" t="s">
        <v>2477</v>
      </c>
      <c r="B12" s="189"/>
      <c r="C12" s="189"/>
      <c r="D12" s="189"/>
      <c r="E12" s="190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2563</v>
      </c>
      <c r="E14" s="129"/>
    </row>
    <row r="15" spans="1:5" ht="18.75" thickBot="1" x14ac:dyDescent="0.3">
      <c r="A15" s="100" t="s">
        <v>2476</v>
      </c>
      <c r="B15" s="139">
        <f>COUNT(B14:B14)</f>
        <v>0</v>
      </c>
      <c r="C15" s="179"/>
      <c r="D15" s="180"/>
      <c r="E15" s="181"/>
    </row>
    <row r="16" spans="1:5" ht="15.75" thickBot="1" x14ac:dyDescent="0.3">
      <c r="B16" s="102"/>
      <c r="E16" s="102"/>
    </row>
    <row r="17" spans="1:5" ht="18.75" customHeight="1" thickBot="1" x14ac:dyDescent="0.3">
      <c r="A17" s="169" t="s">
        <v>2478</v>
      </c>
      <c r="B17" s="170"/>
      <c r="C17" s="170"/>
      <c r="D17" s="170"/>
      <c r="E17" s="171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27" t="str">
        <f>VLOOKUP(B19,'[1]LISTADO ATM'!$A$2:$C$821,3,0)</f>
        <v>DISTRITO NACIONAL</v>
      </c>
      <c r="B19" s="127">
        <v>676</v>
      </c>
      <c r="C19" s="127" t="str">
        <f>VLOOKUP(B19,'[1]LISTADO ATM'!$A$2:$B$821,2,0)</f>
        <v>ATM S/M Bravo Colina Del Oeste</v>
      </c>
      <c r="D19" s="130" t="s">
        <v>2438</v>
      </c>
      <c r="E19" s="131">
        <v>3335887722</v>
      </c>
    </row>
    <row r="20" spans="1:5" ht="18" x14ac:dyDescent="0.25">
      <c r="A20" s="127" t="str">
        <f>VLOOKUP(B20,'[1]LISTADO ATM'!$A$2:$C$821,3,0)</f>
        <v>DISTRITO NACIONAL</v>
      </c>
      <c r="B20" s="127">
        <v>153</v>
      </c>
      <c r="C20" s="127" t="str">
        <f>VLOOKUP(B20,'[1]LISTADO ATM'!$A$2:$B$821,2,0)</f>
        <v xml:space="preserve">ATM Rehabilitación </v>
      </c>
      <c r="D20" s="130" t="s">
        <v>2438</v>
      </c>
      <c r="E20" s="131">
        <v>3335887744</v>
      </c>
    </row>
    <row r="21" spans="1:5" ht="18" x14ac:dyDescent="0.25">
      <c r="A21" s="127" t="str">
        <f>VLOOKUP(B21,'[1]LISTADO ATM'!$A$2:$C$821,3,0)</f>
        <v>DISTRITO NACIONAL</v>
      </c>
      <c r="B21" s="127">
        <v>410</v>
      </c>
      <c r="C21" s="127" t="str">
        <f>VLOOKUP(B21,'[1]LISTADO ATM'!$A$2:$B$821,2,0)</f>
        <v xml:space="preserve">ATM Oficina Las Palmas de Herrera II </v>
      </c>
      <c r="D21" s="130" t="s">
        <v>2438</v>
      </c>
      <c r="E21" s="131">
        <v>3335887926</v>
      </c>
    </row>
    <row r="22" spans="1:5" ht="18" x14ac:dyDescent="0.25">
      <c r="A22" s="127" t="str">
        <f>VLOOKUP(B22,'[1]LISTADO ATM'!$A$2:$C$821,3,0)</f>
        <v>DISTRITO NACIONAL</v>
      </c>
      <c r="B22" s="127">
        <v>697</v>
      </c>
      <c r="C22" s="127" t="str">
        <f>VLOOKUP(B22,'[1]LISTADO ATM'!$A$2:$B$821,2,0)</f>
        <v>ATM Hipermercado Olé Ciudad Juan Bosch</v>
      </c>
      <c r="D22" s="130" t="s">
        <v>2438</v>
      </c>
      <c r="E22" s="131">
        <v>3335887949</v>
      </c>
    </row>
    <row r="23" spans="1:5" ht="18" x14ac:dyDescent="0.25">
      <c r="A23" s="127" t="str">
        <f>VLOOKUP(B23,'[1]LISTADO ATM'!$A$2:$C$821,3,0)</f>
        <v>NORTE</v>
      </c>
      <c r="B23" s="127">
        <v>142</v>
      </c>
      <c r="C23" s="127" t="str">
        <f>VLOOKUP(B23,'[1]LISTADO ATM'!$A$2:$B$821,2,0)</f>
        <v xml:space="preserve">ATM Centro de Caja Galerías Bonao </v>
      </c>
      <c r="D23" s="130" t="s">
        <v>2438</v>
      </c>
      <c r="E23" s="131">
        <v>3335887950</v>
      </c>
    </row>
    <row r="24" spans="1:5" ht="18" x14ac:dyDescent="0.25">
      <c r="A24" s="127" t="str">
        <f>VLOOKUP(B24,'[1]LISTADO ATM'!$A$2:$C$821,3,0)</f>
        <v>ESTE</v>
      </c>
      <c r="B24" s="127">
        <v>934</v>
      </c>
      <c r="C24" s="127" t="str">
        <f>VLOOKUP(B24,'[1]LISTADO ATM'!$A$2:$B$821,2,0)</f>
        <v>ATM Hotel Dreams La Romana</v>
      </c>
      <c r="D24" s="130" t="s">
        <v>2438</v>
      </c>
      <c r="E24" s="131">
        <v>3335887954</v>
      </c>
    </row>
    <row r="25" spans="1:5" ht="18" x14ac:dyDescent="0.25">
      <c r="A25" s="127" t="str">
        <f>VLOOKUP(B25,'[1]LISTADO ATM'!$A$2:$C$821,3,0)</f>
        <v>DISTRITO NACIONAL</v>
      </c>
      <c r="B25" s="127">
        <v>562</v>
      </c>
      <c r="C25" s="127" t="str">
        <f>VLOOKUP(B25,'[1]LISTADO ATM'!$A$2:$B$821,2,0)</f>
        <v xml:space="preserve">ATM S/M Jumbo Carretera Mella </v>
      </c>
      <c r="D25" s="130" t="s">
        <v>2438</v>
      </c>
      <c r="E25" s="131">
        <v>3335887970</v>
      </c>
    </row>
    <row r="26" spans="1:5" ht="18" x14ac:dyDescent="0.25">
      <c r="A26" s="127" t="str">
        <f>VLOOKUP(B26,'[1]LISTADO ATM'!$A$2:$C$821,3,0)</f>
        <v>DISTRITO NACIONAL</v>
      </c>
      <c r="B26" s="127">
        <v>165</v>
      </c>
      <c r="C26" s="127" t="str">
        <f>VLOOKUP(B26,'[1]LISTADO ATM'!$A$2:$B$821,2,0)</f>
        <v>ATM Autoservicio Megacentro</v>
      </c>
      <c r="D26" s="130" t="s">
        <v>2438</v>
      </c>
      <c r="E26" s="131">
        <v>3335887724</v>
      </c>
    </row>
    <row r="27" spans="1:5" ht="18" x14ac:dyDescent="0.25">
      <c r="A27" s="127" t="str">
        <f>VLOOKUP(B27,'[1]LISTADO ATM'!$A$2:$C$821,3,0)</f>
        <v>ESTE</v>
      </c>
      <c r="B27" s="127">
        <v>211</v>
      </c>
      <c r="C27" s="127" t="str">
        <f>VLOOKUP(B27,'[1]LISTADO ATM'!$A$2:$B$821,2,0)</f>
        <v xml:space="preserve">ATM Oficina La Romana I </v>
      </c>
      <c r="D27" s="130" t="s">
        <v>2438</v>
      </c>
      <c r="E27" s="131">
        <v>3335887993</v>
      </c>
    </row>
    <row r="28" spans="1:5" ht="18" x14ac:dyDescent="0.25">
      <c r="A28" s="127" t="str">
        <f>VLOOKUP(B28,'[1]LISTADO ATM'!$A$2:$C$821,3,0)</f>
        <v>NORTE</v>
      </c>
      <c r="B28" s="127">
        <v>687</v>
      </c>
      <c r="C28" s="127" t="str">
        <f>VLOOKUP(B28,'[1]LISTADO ATM'!$A$2:$B$821,2,0)</f>
        <v>ATM Oficina Monterrico II</v>
      </c>
      <c r="D28" s="130" t="s">
        <v>2438</v>
      </c>
      <c r="E28" s="131">
        <v>3335887999</v>
      </c>
    </row>
    <row r="29" spans="1:5" ht="18" x14ac:dyDescent="0.25">
      <c r="A29" s="127" t="str">
        <f>VLOOKUP(B29,'[1]LISTADO ATM'!$A$2:$C$821,3,0)</f>
        <v>ESTE</v>
      </c>
      <c r="B29" s="127">
        <v>673</v>
      </c>
      <c r="C29" s="127" t="str">
        <f>VLOOKUP(B29,'[1]LISTADO ATM'!$A$2:$B$821,2,0)</f>
        <v>ATM Clínica Dr. Cruz Jiminián</v>
      </c>
      <c r="D29" s="130" t="s">
        <v>2438</v>
      </c>
      <c r="E29" s="131">
        <v>3335888000</v>
      </c>
    </row>
    <row r="30" spans="1:5" ht="18" x14ac:dyDescent="0.25">
      <c r="A30" s="127" t="str">
        <f>VLOOKUP(B30,'[1]LISTADO ATM'!$A$2:$C$821,3,0)</f>
        <v>ESTE</v>
      </c>
      <c r="B30" s="127">
        <v>963</v>
      </c>
      <c r="C30" s="127" t="str">
        <f>VLOOKUP(B30,'[1]LISTADO ATM'!$A$2:$B$821,2,0)</f>
        <v xml:space="preserve">ATM Multiplaza La Romana </v>
      </c>
      <c r="D30" s="130" t="s">
        <v>2438</v>
      </c>
      <c r="E30" s="131">
        <v>3335888009</v>
      </c>
    </row>
    <row r="31" spans="1:5" ht="18" x14ac:dyDescent="0.25">
      <c r="A31" s="127" t="str">
        <f>VLOOKUP(B31,'[1]LISTADO ATM'!$A$2:$C$821,3,0)</f>
        <v>NORTE</v>
      </c>
      <c r="B31" s="127">
        <v>895</v>
      </c>
      <c r="C31" s="127" t="str">
        <f>VLOOKUP(B31,'[1]LISTADO ATM'!$A$2:$B$821,2,0)</f>
        <v xml:space="preserve">ATM S/M Bravo (Santiago) </v>
      </c>
      <c r="D31" s="130" t="s">
        <v>2438</v>
      </c>
      <c r="E31" s="131">
        <v>3335888012</v>
      </c>
    </row>
    <row r="32" spans="1:5" ht="18" x14ac:dyDescent="0.25">
      <c r="A32" s="127" t="str">
        <f>VLOOKUP(B32,'[1]LISTADO ATM'!$A$2:$C$821,3,0)</f>
        <v>DISTRITO NACIONAL</v>
      </c>
      <c r="B32" s="127">
        <v>26</v>
      </c>
      <c r="C32" s="127" t="str">
        <f>VLOOKUP(B32,'[1]LISTADO ATM'!$A$2:$B$821,2,0)</f>
        <v>ATM S/M Jumbo San Isidro</v>
      </c>
      <c r="D32" s="130" t="s">
        <v>2438</v>
      </c>
      <c r="E32" s="131">
        <v>3335888029</v>
      </c>
    </row>
    <row r="33" spans="1:5" ht="18" x14ac:dyDescent="0.25">
      <c r="A33" s="127" t="str">
        <f>VLOOKUP(B33,'[1]LISTADO ATM'!$A$2:$C$821,3,0)</f>
        <v>SUR</v>
      </c>
      <c r="B33" s="127">
        <v>182</v>
      </c>
      <c r="C33" s="127" t="str">
        <f>VLOOKUP(B33,'[1]LISTADO ATM'!$A$2:$B$821,2,0)</f>
        <v xml:space="preserve">ATM Barahona Comb </v>
      </c>
      <c r="D33" s="130" t="s">
        <v>2438</v>
      </c>
      <c r="E33" s="131">
        <v>3335888030</v>
      </c>
    </row>
    <row r="34" spans="1:5" ht="18" x14ac:dyDescent="0.25">
      <c r="A34" s="127" t="str">
        <f>VLOOKUP(B34,'[1]LISTADO ATM'!$A$2:$C$821,3,0)</f>
        <v>DISTRITO NACIONAL</v>
      </c>
      <c r="B34" s="127">
        <v>363</v>
      </c>
      <c r="C34" s="127" t="str">
        <f>VLOOKUP(B34,'[1]LISTADO ATM'!$A$2:$B$821,2,0)</f>
        <v>ATM S/M Bravo Villa Mella</v>
      </c>
      <c r="D34" s="130" t="s">
        <v>2438</v>
      </c>
      <c r="E34" s="131">
        <v>3335888031</v>
      </c>
    </row>
    <row r="35" spans="1:5" ht="18" x14ac:dyDescent="0.25">
      <c r="A35" s="127" t="str">
        <f>VLOOKUP(B35,'[1]LISTADO ATM'!$A$2:$C$821,3,0)</f>
        <v>ESTE</v>
      </c>
      <c r="B35" s="127">
        <v>386</v>
      </c>
      <c r="C35" s="127" t="str">
        <f>VLOOKUP(B35,'[1]LISTADO ATM'!$A$2:$B$821,2,0)</f>
        <v xml:space="preserve">ATM Plaza Verón II </v>
      </c>
      <c r="D35" s="130" t="s">
        <v>2438</v>
      </c>
      <c r="E35" s="131">
        <v>3335888032</v>
      </c>
    </row>
    <row r="36" spans="1:5" ht="18" x14ac:dyDescent="0.25">
      <c r="A36" s="127" t="str">
        <f>VLOOKUP(B36,'[1]LISTADO ATM'!$A$2:$C$821,3,0)</f>
        <v>ESTE</v>
      </c>
      <c r="B36" s="127">
        <v>399</v>
      </c>
      <c r="C36" s="127" t="str">
        <f>VLOOKUP(B36,'[1]LISTADO ATM'!$A$2:$B$821,2,0)</f>
        <v xml:space="preserve">ATM Oficina La Romana II </v>
      </c>
      <c r="D36" s="130" t="s">
        <v>2438</v>
      </c>
      <c r="E36" s="131">
        <v>3335888033</v>
      </c>
    </row>
    <row r="37" spans="1:5" ht="18" x14ac:dyDescent="0.25">
      <c r="A37" s="127" t="str">
        <f>VLOOKUP(B37,'[1]LISTADO ATM'!$A$2:$C$821,3,0)</f>
        <v>DISTRITO NACIONAL</v>
      </c>
      <c r="B37" s="127">
        <v>493</v>
      </c>
      <c r="C37" s="127" t="str">
        <f>VLOOKUP(B37,'[1]LISTADO ATM'!$A$2:$B$821,2,0)</f>
        <v xml:space="preserve">ATM Oficina Haina Occidental II </v>
      </c>
      <c r="D37" s="130" t="s">
        <v>2438</v>
      </c>
      <c r="E37" s="131">
        <v>3335888034</v>
      </c>
    </row>
    <row r="38" spans="1:5" ht="18" x14ac:dyDescent="0.25">
      <c r="A38" s="127" t="str">
        <f>VLOOKUP(B38,'[1]LISTADO ATM'!$A$2:$C$821,3,0)</f>
        <v>NORTE</v>
      </c>
      <c r="B38" s="127">
        <v>716</v>
      </c>
      <c r="C38" s="127" t="str">
        <f>VLOOKUP(B38,'[1]LISTADO ATM'!$A$2:$B$821,2,0)</f>
        <v xml:space="preserve">ATM Oficina Zona Franca (Santiago) </v>
      </c>
      <c r="D38" s="130" t="s">
        <v>2438</v>
      </c>
      <c r="E38" s="131">
        <v>3335888035</v>
      </c>
    </row>
    <row r="39" spans="1:5" ht="18" x14ac:dyDescent="0.25">
      <c r="A39" s="127" t="str">
        <f>VLOOKUP(B39,'[1]LISTADO ATM'!$A$2:$C$821,3,0)</f>
        <v>DISTRITO NACIONAL</v>
      </c>
      <c r="B39" s="127">
        <v>717</v>
      </c>
      <c r="C39" s="127" t="str">
        <f>VLOOKUP(B39,'[1]LISTADO ATM'!$A$2:$B$821,2,0)</f>
        <v xml:space="preserve">ATM Oficina Los Alcarrizos </v>
      </c>
      <c r="D39" s="130" t="s">
        <v>2438</v>
      </c>
      <c r="E39" s="131">
        <v>3335888036</v>
      </c>
    </row>
    <row r="40" spans="1:5" ht="18" x14ac:dyDescent="0.25">
      <c r="A40" s="127" t="str">
        <f>VLOOKUP(B40,'[1]LISTADO ATM'!$A$2:$C$821,3,0)</f>
        <v>DISTRITO NACIONAL</v>
      </c>
      <c r="B40" s="127">
        <v>769</v>
      </c>
      <c r="C40" s="127" t="str">
        <f>VLOOKUP(B40,'[1]LISTADO ATM'!$A$2:$B$821,2,0)</f>
        <v>ATM UNP Pablo Mella Morales</v>
      </c>
      <c r="D40" s="130" t="s">
        <v>2438</v>
      </c>
      <c r="E40" s="131">
        <v>3335888038</v>
      </c>
    </row>
    <row r="41" spans="1:5" ht="18" x14ac:dyDescent="0.25">
      <c r="A41" s="127" t="str">
        <f>VLOOKUP(B41,'[1]LISTADO ATM'!$A$2:$C$821,3,0)</f>
        <v>NORTE</v>
      </c>
      <c r="B41" s="127">
        <v>965</v>
      </c>
      <c r="C41" s="127" t="str">
        <f>VLOOKUP(B41,'[1]LISTADO ATM'!$A$2:$B$821,2,0)</f>
        <v xml:space="preserve">ATM S/M La Fuente FUN (Santiago) </v>
      </c>
      <c r="D41" s="130" t="s">
        <v>2438</v>
      </c>
      <c r="E41" s="131">
        <v>3335888039</v>
      </c>
    </row>
    <row r="42" spans="1:5" ht="18" x14ac:dyDescent="0.25">
      <c r="A42" s="127" t="str">
        <f>VLOOKUP(B42,'[1]LISTADO ATM'!$A$2:$C$821,3,0)</f>
        <v>NORTE</v>
      </c>
      <c r="B42" s="127">
        <v>40</v>
      </c>
      <c r="C42" s="127" t="str">
        <f>VLOOKUP(B42,'[1]LISTADO ATM'!$A$2:$B$821,2,0)</f>
        <v xml:space="preserve">ATM Oficina El Puñal </v>
      </c>
      <c r="D42" s="130" t="s">
        <v>2438</v>
      </c>
      <c r="E42" s="131">
        <v>3335888049</v>
      </c>
    </row>
    <row r="43" spans="1:5" ht="18" x14ac:dyDescent="0.25">
      <c r="A43" s="127" t="str">
        <f>VLOOKUP(B43,'[1]LISTADO ATM'!$A$2:$C$821,3,0)</f>
        <v>NORTE</v>
      </c>
      <c r="B43" s="127">
        <v>594</v>
      </c>
      <c r="C43" s="127" t="str">
        <f>VLOOKUP(B43,'[1]LISTADO ATM'!$A$2:$B$821,2,0)</f>
        <v xml:space="preserve">ATM Plaza Venezuela II (Santiago) </v>
      </c>
      <c r="D43" s="130" t="s">
        <v>2438</v>
      </c>
      <c r="E43" s="131">
        <v>3335888058</v>
      </c>
    </row>
    <row r="44" spans="1:5" ht="18" x14ac:dyDescent="0.25">
      <c r="A44" s="127" t="str">
        <f>VLOOKUP(B44,'[1]LISTADO ATM'!$A$2:$C$821,3,0)</f>
        <v>DISTRITO NACIONAL</v>
      </c>
      <c r="B44" s="127">
        <v>900</v>
      </c>
      <c r="C44" s="127" t="str">
        <f>VLOOKUP(B44,'[1]LISTADO ATM'!$A$2:$B$821,2,0)</f>
        <v xml:space="preserve">ATM UNP Merca Santo Domingo </v>
      </c>
      <c r="D44" s="130" t="s">
        <v>2438</v>
      </c>
      <c r="E44" s="131">
        <v>3335888060</v>
      </c>
    </row>
    <row r="45" spans="1:5" ht="18" x14ac:dyDescent="0.25">
      <c r="A45" s="127" t="str">
        <f>VLOOKUP(B45,'[1]LISTADO ATM'!$A$2:$C$821,3,0)</f>
        <v>DISTRITO NACIONAL</v>
      </c>
      <c r="B45" s="127">
        <v>32</v>
      </c>
      <c r="C45" s="127" t="str">
        <f>VLOOKUP(B45,'[1]LISTADO ATM'!$A$2:$B$821,2,0)</f>
        <v xml:space="preserve">ATM Oficina San Martín II </v>
      </c>
      <c r="D45" s="130" t="s">
        <v>2438</v>
      </c>
      <c r="E45" s="131">
        <v>3335888064</v>
      </c>
    </row>
    <row r="46" spans="1:5" ht="18" x14ac:dyDescent="0.25">
      <c r="A46" s="127" t="str">
        <f>VLOOKUP(B46,'[1]LISTADO ATM'!$A$2:$C$821,3,0)</f>
        <v>DISTRITO NACIONAL</v>
      </c>
      <c r="B46" s="127">
        <v>31</v>
      </c>
      <c r="C46" s="127" t="str">
        <f>VLOOKUP(B46,'[1]LISTADO ATM'!$A$2:$B$821,2,0)</f>
        <v xml:space="preserve">ATM Oficina San Martín I </v>
      </c>
      <c r="D46" s="130" t="s">
        <v>2438</v>
      </c>
      <c r="E46" s="131">
        <v>3335888065</v>
      </c>
    </row>
    <row r="47" spans="1:5" ht="18" x14ac:dyDescent="0.25">
      <c r="A47" s="127" t="str">
        <f>VLOOKUP(B47,'[1]LISTADO ATM'!$A$2:$C$821,3,0)</f>
        <v>DISTRITO NACIONAL</v>
      </c>
      <c r="B47" s="127">
        <v>347</v>
      </c>
      <c r="C47" s="127" t="str">
        <f>VLOOKUP(B47,'[1]LISTADO ATM'!$A$2:$B$821,2,0)</f>
        <v>ATM Patio de Colombia</v>
      </c>
      <c r="D47" s="130" t="s">
        <v>2438</v>
      </c>
      <c r="E47" s="131">
        <v>3335888066</v>
      </c>
    </row>
    <row r="48" spans="1:5" ht="18" x14ac:dyDescent="0.25">
      <c r="A48" s="127" t="str">
        <f>VLOOKUP(B48,'[1]LISTADO ATM'!$A$2:$C$821,3,0)</f>
        <v>ESTE</v>
      </c>
      <c r="B48" s="127">
        <v>634</v>
      </c>
      <c r="C48" s="127" t="str">
        <f>VLOOKUP(B48,'[1]LISTADO ATM'!$A$2:$B$821,2,0)</f>
        <v xml:space="preserve">ATM Ayuntamiento Los Llanos (SPM) </v>
      </c>
      <c r="D48" s="130" t="s">
        <v>2438</v>
      </c>
      <c r="E48" s="131">
        <v>3335888080</v>
      </c>
    </row>
    <row r="49" spans="1:5" ht="18" x14ac:dyDescent="0.25">
      <c r="A49" s="127" t="str">
        <f>VLOOKUP(B49,'[1]LISTADO ATM'!$A$2:$C$821,3,0)</f>
        <v>NORTE</v>
      </c>
      <c r="B49" s="127">
        <v>720</v>
      </c>
      <c r="C49" s="127" t="str">
        <f>VLOOKUP(B49,'[1]LISTADO ATM'!$A$2:$B$821,2,0)</f>
        <v xml:space="preserve">ATM OMSA (Santiago) </v>
      </c>
      <c r="D49" s="130" t="s">
        <v>2438</v>
      </c>
      <c r="E49" s="131">
        <v>3335888081</v>
      </c>
    </row>
    <row r="50" spans="1:5" ht="18" x14ac:dyDescent="0.25">
      <c r="A50" s="127" t="str">
        <f>VLOOKUP(B50,'[1]LISTADO ATM'!$A$2:$C$821,3,0)</f>
        <v>DISTRITO NACIONAL</v>
      </c>
      <c r="B50" s="127">
        <v>422</v>
      </c>
      <c r="C50" s="127" t="str">
        <f>VLOOKUP(B50,'[1]LISTADO ATM'!$A$2:$B$821,2,0)</f>
        <v xml:space="preserve">ATM Olé Manoguayabo </v>
      </c>
      <c r="D50" s="130" t="s">
        <v>2438</v>
      </c>
      <c r="E50" s="131">
        <v>3335888082</v>
      </c>
    </row>
    <row r="51" spans="1:5" ht="18" x14ac:dyDescent="0.25">
      <c r="A51" s="127" t="str">
        <f>VLOOKUP(B51,'[1]LISTADO ATM'!$A$2:$C$821,3,0)</f>
        <v>ESTE</v>
      </c>
      <c r="B51" s="127">
        <v>843</v>
      </c>
      <c r="C51" s="127" t="str">
        <f>VLOOKUP(B51,'[1]LISTADO ATM'!$A$2:$B$821,2,0)</f>
        <v xml:space="preserve">ATM Oficina Romana Centro </v>
      </c>
      <c r="D51" s="130" t="s">
        <v>2438</v>
      </c>
      <c r="E51" s="131">
        <v>3335888090</v>
      </c>
    </row>
    <row r="52" spans="1:5" ht="18" x14ac:dyDescent="0.25">
      <c r="A52" s="127" t="str">
        <f>VLOOKUP(B52,'[1]LISTADO ATM'!$A$2:$C$821,3,0)</f>
        <v>DISTRITO NACIONAL</v>
      </c>
      <c r="B52" s="127">
        <v>406</v>
      </c>
      <c r="C52" s="127" t="str">
        <f>VLOOKUP(B52,'[1]LISTADO ATM'!$A$2:$B$821,2,0)</f>
        <v xml:space="preserve">ATM UNP Plaza Lama Máximo Gómez </v>
      </c>
      <c r="D52" s="130" t="s">
        <v>2438</v>
      </c>
      <c r="E52" s="131">
        <v>3335888091</v>
      </c>
    </row>
    <row r="53" spans="1:5" ht="18" x14ac:dyDescent="0.25">
      <c r="A53" s="127" t="str">
        <f>VLOOKUP(B53,'[1]LISTADO ATM'!$A$2:$C$821,3,0)</f>
        <v>ESTE</v>
      </c>
      <c r="B53" s="127">
        <v>742</v>
      </c>
      <c r="C53" s="127" t="str">
        <f>VLOOKUP(B53,'[1]LISTADO ATM'!$A$2:$B$821,2,0)</f>
        <v xml:space="preserve">ATM Oficina Plaza del Rey (La Romana) </v>
      </c>
      <c r="D53" s="130" t="s">
        <v>2438</v>
      </c>
      <c r="E53" s="131">
        <v>3335888092</v>
      </c>
    </row>
    <row r="54" spans="1:5" ht="18" x14ac:dyDescent="0.25">
      <c r="A54" s="127" t="str">
        <f>VLOOKUP(B54,'[1]LISTADO ATM'!$A$2:$C$821,3,0)</f>
        <v>DISTRITO NACIONAL</v>
      </c>
      <c r="B54" s="127">
        <v>875</v>
      </c>
      <c r="C54" s="127" t="str">
        <f>VLOOKUP(B54,'[1]LISTADO ATM'!$A$2:$B$821,2,0)</f>
        <v xml:space="preserve">ATM Texaco Aut. Duarte KM 14 1/2 (Los Alcarrizos) </v>
      </c>
      <c r="D54" s="130" t="s">
        <v>2438</v>
      </c>
      <c r="E54" s="131">
        <v>3335888093</v>
      </c>
    </row>
    <row r="55" spans="1:5" ht="18" x14ac:dyDescent="0.25">
      <c r="A55" s="127" t="str">
        <f>VLOOKUP(B55,'[1]LISTADO ATM'!$A$2:$C$821,3,0)</f>
        <v>DISTRITO NACIONAL</v>
      </c>
      <c r="B55" s="127">
        <v>738</v>
      </c>
      <c r="C55" s="127" t="str">
        <f>VLOOKUP(B55,'[1]LISTADO ATM'!$A$2:$B$821,2,0)</f>
        <v xml:space="preserve">ATM Zona Franca Los Alcarrizos </v>
      </c>
      <c r="D55" s="130" t="s">
        <v>2438</v>
      </c>
      <c r="E55" s="131">
        <v>3335888094</v>
      </c>
    </row>
    <row r="56" spans="1:5" ht="18" x14ac:dyDescent="0.25">
      <c r="A56" s="127" t="str">
        <f>VLOOKUP(B56,'[1]LISTADO ATM'!$A$2:$C$821,3,0)</f>
        <v>SUR</v>
      </c>
      <c r="B56" s="127">
        <v>781</v>
      </c>
      <c r="C56" s="127" t="str">
        <f>VLOOKUP(B56,'[1]LISTADO ATM'!$A$2:$B$821,2,0)</f>
        <v xml:space="preserve">ATM Estación Isla Barahona </v>
      </c>
      <c r="D56" s="130" t="s">
        <v>2438</v>
      </c>
      <c r="E56" s="131">
        <v>3335888095</v>
      </c>
    </row>
    <row r="57" spans="1:5" ht="18" x14ac:dyDescent="0.25">
      <c r="A57" s="127" t="str">
        <f>VLOOKUP(B57,'[1]LISTADO ATM'!$A$2:$C$821,3,0)</f>
        <v>NORTE</v>
      </c>
      <c r="B57" s="127">
        <v>396</v>
      </c>
      <c r="C57" s="127" t="str">
        <f>VLOOKUP(B57,'[1]LISTADO ATM'!$A$2:$B$821,2,0)</f>
        <v xml:space="preserve">ATM Oficina Plaza Ulloa (La Fuente) </v>
      </c>
      <c r="D57" s="130" t="s">
        <v>2438</v>
      </c>
      <c r="E57" s="131">
        <v>3335888099</v>
      </c>
    </row>
    <row r="58" spans="1:5" ht="18" x14ac:dyDescent="0.25">
      <c r="A58" s="127" t="str">
        <f>VLOOKUP(B58,'[1]LISTADO ATM'!$A$2:$C$821,3,0)</f>
        <v>DISTRITO NACIONAL</v>
      </c>
      <c r="B58" s="127">
        <v>394</v>
      </c>
      <c r="C58" s="127" t="str">
        <f>VLOOKUP(B58,'[1]LISTADO ATM'!$A$2:$B$821,2,0)</f>
        <v xml:space="preserve">ATM Multicentro La Sirena Luperón </v>
      </c>
      <c r="D58" s="130" t="s">
        <v>2438</v>
      </c>
      <c r="E58" s="131">
        <v>3335888100</v>
      </c>
    </row>
    <row r="59" spans="1:5" ht="17.25" customHeight="1" x14ac:dyDescent="0.25">
      <c r="A59" s="127" t="str">
        <f>VLOOKUP(B59,'[1]LISTADO ATM'!$A$2:$C$821,3,0)</f>
        <v>NORTE</v>
      </c>
      <c r="B59" s="127">
        <v>304</v>
      </c>
      <c r="C59" s="127" t="str">
        <f>VLOOKUP(B59,'[1]LISTADO ATM'!$A$2:$B$821,2,0)</f>
        <v xml:space="preserve">ATM Multicentro La Sirena Estrella Sadhala </v>
      </c>
      <c r="D59" s="130" t="s">
        <v>2438</v>
      </c>
      <c r="E59" s="129">
        <v>3335888015</v>
      </c>
    </row>
    <row r="60" spans="1:5" ht="17.25" customHeight="1" x14ac:dyDescent="0.25">
      <c r="A60" s="127" t="str">
        <f>VLOOKUP(B60,'[1]LISTADO ATM'!$A$2:$C$821,3,0)</f>
        <v>DISTRITO NACIONAL</v>
      </c>
      <c r="B60" s="127">
        <v>416</v>
      </c>
      <c r="C60" s="127" t="str">
        <f>VLOOKUP(B60,'[1]LISTADO ATM'!$A$2:$B$821,2,0)</f>
        <v xml:space="preserve">ATM Autobanco San Martín II </v>
      </c>
      <c r="D60" s="130" t="s">
        <v>2438</v>
      </c>
      <c r="E60" s="131">
        <v>3335888108</v>
      </c>
    </row>
    <row r="61" spans="1:5" ht="17.25" customHeight="1" x14ac:dyDescent="0.25">
      <c r="A61" s="127" t="str">
        <f>VLOOKUP(B61,'[1]LISTADO ATM'!$A$2:$C$821,3,0)</f>
        <v>NORTE</v>
      </c>
      <c r="B61" s="127">
        <v>119</v>
      </c>
      <c r="C61" s="127" t="str">
        <f>VLOOKUP(B61,'[1]LISTADO ATM'!$A$2:$B$821,2,0)</f>
        <v>ATM Oficina La Barranquita</v>
      </c>
      <c r="D61" s="130" t="s">
        <v>2438</v>
      </c>
      <c r="E61" s="131">
        <v>3335888109</v>
      </c>
    </row>
    <row r="62" spans="1:5" ht="17.25" customHeight="1" x14ac:dyDescent="0.25">
      <c r="A62" s="127" t="str">
        <f>VLOOKUP(B62,'[1]LISTADO ATM'!$A$2:$C$821,3,0)</f>
        <v>SUR</v>
      </c>
      <c r="B62" s="127">
        <v>45</v>
      </c>
      <c r="C62" s="127" t="str">
        <f>VLOOKUP(B62,'[1]LISTADO ATM'!$A$2:$B$821,2,0)</f>
        <v xml:space="preserve">ATM Oficina Tamayo </v>
      </c>
      <c r="D62" s="130" t="s">
        <v>2438</v>
      </c>
      <c r="E62" s="131">
        <v>3335888110</v>
      </c>
    </row>
    <row r="63" spans="1:5" ht="18" x14ac:dyDescent="0.25">
      <c r="A63" s="127" t="str">
        <f>VLOOKUP(B63,'[1]LISTADO ATM'!$A$2:$C$821,3,0)</f>
        <v>ESTE</v>
      </c>
      <c r="B63" s="127">
        <v>268</v>
      </c>
      <c r="C63" s="127" t="str">
        <f>VLOOKUP(B63,'[1]LISTADO ATM'!$A$2:$B$821,2,0)</f>
        <v xml:space="preserve">ATM Autobanco La Altagracia (Higuey) </v>
      </c>
      <c r="D63" s="130" t="s">
        <v>2438</v>
      </c>
      <c r="E63" s="131">
        <v>3335888111</v>
      </c>
    </row>
    <row r="64" spans="1:5" ht="18" x14ac:dyDescent="0.25">
      <c r="A64" s="127" t="str">
        <f>VLOOKUP(B64,'[1]LISTADO ATM'!$A$2:$C$821,3,0)</f>
        <v>NORTE</v>
      </c>
      <c r="B64" s="127">
        <v>88</v>
      </c>
      <c r="C64" s="127" t="str">
        <f>VLOOKUP(B64,'[1]LISTADO ATM'!$A$2:$B$821,2,0)</f>
        <v xml:space="preserve">ATM S/M La Fuente (Santiago) </v>
      </c>
      <c r="D64" s="130" t="s">
        <v>2438</v>
      </c>
      <c r="E64" s="131">
        <v>3335888131</v>
      </c>
    </row>
    <row r="65" spans="1:5" ht="18" x14ac:dyDescent="0.25">
      <c r="A65" s="127" t="str">
        <f>VLOOKUP(B65,'[1]LISTADO ATM'!$A$2:$C$821,3,0)</f>
        <v>NORTE</v>
      </c>
      <c r="B65" s="127">
        <v>837</v>
      </c>
      <c r="C65" s="127" t="str">
        <f>VLOOKUP(B65,'[1]LISTADO ATM'!$A$2:$B$821,2,0)</f>
        <v>ATM Estación Next Canabacoa</v>
      </c>
      <c r="D65" s="130" t="s">
        <v>2438</v>
      </c>
      <c r="E65" s="131">
        <v>3335888132</v>
      </c>
    </row>
    <row r="66" spans="1:5" ht="18" x14ac:dyDescent="0.25">
      <c r="A66" s="127" t="str">
        <f>VLOOKUP(B66,'[1]LISTADO ATM'!$A$2:$C$821,3,0)</f>
        <v>ESTE</v>
      </c>
      <c r="B66" s="127">
        <v>844</v>
      </c>
      <c r="C66" s="127" t="str">
        <f>VLOOKUP(B66,'[1]LISTADO ATM'!$A$2:$B$821,2,0)</f>
        <v xml:space="preserve">ATM San Juan Shopping Center (Bávaro) </v>
      </c>
      <c r="D66" s="130" t="s">
        <v>2438</v>
      </c>
      <c r="E66" s="131">
        <v>3335888149</v>
      </c>
    </row>
    <row r="67" spans="1:5" ht="18" x14ac:dyDescent="0.25">
      <c r="A67" s="127" t="str">
        <f>VLOOKUP(B67,'[1]LISTADO ATM'!$A$2:$C$821,3,0)</f>
        <v>SUR</v>
      </c>
      <c r="B67" s="127">
        <v>356</v>
      </c>
      <c r="C67" s="127" t="str">
        <f>VLOOKUP(B67,'[1]LISTADO ATM'!$A$2:$B$821,2,0)</f>
        <v xml:space="preserve">ATM Estación Sigma (San Cristóbal) </v>
      </c>
      <c r="D67" s="130" t="s">
        <v>2438</v>
      </c>
      <c r="E67" s="131">
        <v>3335888150</v>
      </c>
    </row>
    <row r="68" spans="1:5" ht="18" x14ac:dyDescent="0.25">
      <c r="A68" s="127" t="str">
        <f>VLOOKUP(B68,'[1]LISTADO ATM'!$A$2:$C$821,3,0)</f>
        <v>ESTE</v>
      </c>
      <c r="B68" s="127">
        <v>631</v>
      </c>
      <c r="C68" s="127" t="str">
        <f>VLOOKUP(B68,'[1]LISTADO ATM'!$A$2:$B$821,2,0)</f>
        <v xml:space="preserve">ATM ASOCODEQUI (San Pedro) </v>
      </c>
      <c r="D68" s="130" t="s">
        <v>2438</v>
      </c>
      <c r="E68" s="131">
        <v>3335888153</v>
      </c>
    </row>
    <row r="69" spans="1:5" ht="18" x14ac:dyDescent="0.25">
      <c r="A69" s="127" t="str">
        <f>VLOOKUP(B69,'[1]LISTADO ATM'!$A$2:$C$821,3,0)</f>
        <v>DISTRITO NACIONAL</v>
      </c>
      <c r="B69" s="127">
        <v>655</v>
      </c>
      <c r="C69" s="127" t="str">
        <f>VLOOKUP(B69,'[1]LISTADO ATM'!$A$2:$B$821,2,0)</f>
        <v>ATM Farmacia Sandra</v>
      </c>
      <c r="D69" s="130" t="s">
        <v>2438</v>
      </c>
      <c r="E69" s="131">
        <v>3335888155</v>
      </c>
    </row>
    <row r="70" spans="1:5" ht="18" x14ac:dyDescent="0.25">
      <c r="A70" s="127" t="str">
        <f>VLOOKUP(B70,'[1]LISTADO ATM'!$A$2:$C$821,3,0)</f>
        <v>SUR</v>
      </c>
      <c r="B70" s="127">
        <v>881</v>
      </c>
      <c r="C70" s="127" t="str">
        <f>VLOOKUP(B70,'[1]LISTADO ATM'!$A$2:$B$821,2,0)</f>
        <v xml:space="preserve">ATM UNP Yaguate (San Cristóbal) </v>
      </c>
      <c r="D70" s="130" t="s">
        <v>2438</v>
      </c>
      <c r="E70" s="131">
        <v>3335888156</v>
      </c>
    </row>
    <row r="71" spans="1:5" ht="18" x14ac:dyDescent="0.25">
      <c r="A71" s="127" t="str">
        <f>VLOOKUP(B71,'[1]LISTADO ATM'!$A$2:$C$821,3,0)</f>
        <v>ESTE</v>
      </c>
      <c r="B71" s="127">
        <v>121</v>
      </c>
      <c r="C71" s="127" t="str">
        <f>VLOOKUP(B71,'[1]LISTADO ATM'!$A$2:$B$821,2,0)</f>
        <v xml:space="preserve">ATM Oficina Bayaguana </v>
      </c>
      <c r="D71" s="130" t="s">
        <v>2438</v>
      </c>
      <c r="E71" s="131">
        <v>3335888157</v>
      </c>
    </row>
    <row r="72" spans="1:5" ht="18" x14ac:dyDescent="0.25">
      <c r="A72" s="127" t="str">
        <f>VLOOKUP(B72,'[1]LISTADO ATM'!$A$2:$C$821,3,0)</f>
        <v>SUR</v>
      </c>
      <c r="B72" s="127">
        <v>342</v>
      </c>
      <c r="C72" s="127" t="str">
        <f>VLOOKUP(B72,'[1]LISTADO ATM'!$A$2:$B$821,2,0)</f>
        <v>ATM Oficina Obras Públicas Azua</v>
      </c>
      <c r="D72" s="130" t="s">
        <v>2438</v>
      </c>
      <c r="E72" s="131">
        <v>3335888158</v>
      </c>
    </row>
    <row r="73" spans="1:5" ht="18" x14ac:dyDescent="0.25">
      <c r="A73" s="127" t="str">
        <f>VLOOKUP(B73,'[1]LISTADO ATM'!$A$2:$C$821,3,0)</f>
        <v>DISTRITO NACIONAL</v>
      </c>
      <c r="B73" s="127">
        <v>461</v>
      </c>
      <c r="C73" s="127" t="str">
        <f>VLOOKUP(B73,'[1]LISTADO ATM'!$A$2:$B$821,2,0)</f>
        <v xml:space="preserve">ATM Autobanco Sarasota I </v>
      </c>
      <c r="D73" s="130" t="s">
        <v>2438</v>
      </c>
      <c r="E73" s="131">
        <v>3335888159</v>
      </c>
    </row>
    <row r="74" spans="1:5" ht="18" x14ac:dyDescent="0.25">
      <c r="A74" s="127" t="str">
        <f>VLOOKUP(B74,'[1]LISTADO ATM'!$A$2:$C$821,3,0)</f>
        <v>DISTRITO NACIONAL</v>
      </c>
      <c r="B74" s="127">
        <v>813</v>
      </c>
      <c r="C74" s="127" t="str">
        <f>VLOOKUP(B74,'[1]LISTADO ATM'!$A$2:$B$821,2,0)</f>
        <v>ATM Oficina Occidental Mall</v>
      </c>
      <c r="D74" s="130" t="s">
        <v>2438</v>
      </c>
      <c r="E74" s="131">
        <v>3335888174</v>
      </c>
    </row>
    <row r="75" spans="1:5" ht="18" x14ac:dyDescent="0.25">
      <c r="A75" s="127" t="str">
        <f>VLOOKUP(B75,'[1]LISTADO ATM'!$A$2:$C$821,3,0)</f>
        <v>DISTRITO NACIONAL</v>
      </c>
      <c r="B75" s="127">
        <v>979</v>
      </c>
      <c r="C75" s="127" t="str">
        <f>VLOOKUP(B75,'[1]LISTADO ATM'!$A$2:$B$821,2,0)</f>
        <v xml:space="preserve">ATM Oficina Luperón I </v>
      </c>
      <c r="D75" s="130" t="s">
        <v>2438</v>
      </c>
      <c r="E75" s="131">
        <v>3335888177</v>
      </c>
    </row>
    <row r="76" spans="1:5" ht="18" x14ac:dyDescent="0.25">
      <c r="A76" s="127" t="str">
        <f>VLOOKUP(B76,'[1]LISTADO ATM'!$A$2:$C$821,3,0)</f>
        <v>DISTRITO NACIONAL</v>
      </c>
      <c r="B76" s="127">
        <v>486</v>
      </c>
      <c r="C76" s="127" t="str">
        <f>VLOOKUP(B76,'[1]LISTADO ATM'!$A$2:$B$821,2,0)</f>
        <v xml:space="preserve">ATM Olé La Caleta </v>
      </c>
      <c r="D76" s="130" t="s">
        <v>2438</v>
      </c>
      <c r="E76" s="131">
        <v>3335888190</v>
      </c>
    </row>
    <row r="77" spans="1:5" ht="18" x14ac:dyDescent="0.25">
      <c r="A77" s="127" t="str">
        <f>VLOOKUP(B77,'[1]LISTADO ATM'!$A$2:$C$821,3,0)</f>
        <v>DISTRITO NACIONAL</v>
      </c>
      <c r="B77" s="127">
        <v>958</v>
      </c>
      <c r="C77" s="127" t="str">
        <f>VLOOKUP(B77,'[1]LISTADO ATM'!$A$2:$B$821,2,0)</f>
        <v xml:space="preserve">ATM Olé Aut. San Isidro </v>
      </c>
      <c r="D77" s="130" t="s">
        <v>2438</v>
      </c>
      <c r="E77" s="131">
        <v>3335888191</v>
      </c>
    </row>
    <row r="78" spans="1:5" ht="18" x14ac:dyDescent="0.25">
      <c r="A78" s="127" t="str">
        <f>VLOOKUP(B78,'[1]LISTADO ATM'!$A$2:$C$821,3,0)</f>
        <v>SUR</v>
      </c>
      <c r="B78" s="127">
        <v>592</v>
      </c>
      <c r="C78" s="127" t="str">
        <f>VLOOKUP(B78,'[1]LISTADO ATM'!$A$2:$B$821,2,0)</f>
        <v xml:space="preserve">ATM Centro de Caja San Cristóbal I </v>
      </c>
      <c r="D78" s="130" t="s">
        <v>2438</v>
      </c>
      <c r="E78" s="131">
        <v>3335888192</v>
      </c>
    </row>
    <row r="79" spans="1:5" ht="18" x14ac:dyDescent="0.25">
      <c r="A79" s="127" t="str">
        <f>VLOOKUP(B79,'[1]LISTADO ATM'!$A$2:$C$821,3,0)</f>
        <v>DISTRITO NACIONAL</v>
      </c>
      <c r="B79" s="127">
        <v>868</v>
      </c>
      <c r="C79" s="127" t="str">
        <f>VLOOKUP(B79,'[1]LISTADO ATM'!$A$2:$B$821,2,0)</f>
        <v xml:space="preserve">ATM Casino Diamante </v>
      </c>
      <c r="D79" s="130" t="s">
        <v>2438</v>
      </c>
      <c r="E79" s="131">
        <v>3335888193</v>
      </c>
    </row>
    <row r="80" spans="1:5" ht="18" x14ac:dyDescent="0.25">
      <c r="A80" s="127" t="str">
        <f>VLOOKUP(B80,'[1]LISTADO ATM'!$A$2:$C$821,3,0)</f>
        <v>DISTRITO NACIONAL</v>
      </c>
      <c r="B80" s="127">
        <v>967</v>
      </c>
      <c r="C80" s="127" t="str">
        <f>VLOOKUP(B80,'[1]LISTADO ATM'!$A$2:$B$821,2,0)</f>
        <v xml:space="preserve">ATM UNP Hiper Olé Autopista Duarte </v>
      </c>
      <c r="D80" s="130" t="s">
        <v>2438</v>
      </c>
      <c r="E80" s="131">
        <v>3335888195</v>
      </c>
    </row>
    <row r="81" spans="1:5" ht="18" x14ac:dyDescent="0.25">
      <c r="A81" s="127" t="str">
        <f>VLOOKUP(B81,'[1]LISTADO ATM'!$A$2:$C$821,3,0)</f>
        <v>DISTRITO NACIONAL</v>
      </c>
      <c r="B81" s="127">
        <v>85</v>
      </c>
      <c r="C81" s="127" t="str">
        <f>VLOOKUP(B81,'[1]LISTADO ATM'!$A$2:$B$821,2,0)</f>
        <v xml:space="preserve">ATM Oficina San Isidro (Fuerza Aérea) </v>
      </c>
      <c r="D81" s="130" t="s">
        <v>2438</v>
      </c>
      <c r="E81" s="131">
        <v>3335888196</v>
      </c>
    </row>
    <row r="82" spans="1:5" ht="18" x14ac:dyDescent="0.25">
      <c r="A82" s="127" t="str">
        <f>VLOOKUP(B82,'[1]LISTADO ATM'!$A$2:$C$821,3,0)</f>
        <v>NORTE</v>
      </c>
      <c r="B82" s="127">
        <v>728</v>
      </c>
      <c r="C82" s="127" t="str">
        <f>VLOOKUP(B82,'[1]LISTADO ATM'!$A$2:$B$821,2,0)</f>
        <v xml:space="preserve">ATM UNP La Vega Oficina Regional Norcentral </v>
      </c>
      <c r="D82" s="130" t="s">
        <v>2438</v>
      </c>
      <c r="E82" s="131">
        <v>3335888197</v>
      </c>
    </row>
    <row r="83" spans="1:5" ht="18" x14ac:dyDescent="0.25">
      <c r="A83" s="127" t="str">
        <f>VLOOKUP(B83,'[1]LISTADO ATM'!$A$2:$C$821,3,0)</f>
        <v>NORTE</v>
      </c>
      <c r="B83" s="127">
        <v>732</v>
      </c>
      <c r="C83" s="127" t="str">
        <f>VLOOKUP(B83,'[1]LISTADO ATM'!$A$2:$B$821,2,0)</f>
        <v xml:space="preserve">ATM Molino del Valle (Santiago) </v>
      </c>
      <c r="D83" s="130" t="s">
        <v>2438</v>
      </c>
      <c r="E83" s="131">
        <v>3335888200</v>
      </c>
    </row>
    <row r="84" spans="1:5" ht="18" x14ac:dyDescent="0.25">
      <c r="A84" s="127" t="str">
        <f>VLOOKUP(B84,'[1]LISTADO ATM'!$A$2:$C$821,3,0)</f>
        <v>NORTE</v>
      </c>
      <c r="B84" s="127">
        <v>633</v>
      </c>
      <c r="C84" s="127" t="str">
        <f>VLOOKUP(B84,'[1]LISTADO ATM'!$A$2:$B$821,2,0)</f>
        <v xml:space="preserve">ATM Autobanco Las Colinas </v>
      </c>
      <c r="D84" s="130" t="s">
        <v>2438</v>
      </c>
      <c r="E84" s="131">
        <v>3335888201</v>
      </c>
    </row>
    <row r="85" spans="1:5" ht="18" x14ac:dyDescent="0.25">
      <c r="A85" s="127" t="str">
        <f>VLOOKUP(B85,'[1]LISTADO ATM'!$A$2:$C$821,3,0)</f>
        <v>DISTRITO NACIONAL</v>
      </c>
      <c r="B85" s="127">
        <v>325</v>
      </c>
      <c r="C85" s="127" t="str">
        <f>VLOOKUP(B85,'[1]LISTADO ATM'!$A$2:$B$821,2,0)</f>
        <v>ATM Casa Edwin</v>
      </c>
      <c r="D85" s="130" t="s">
        <v>2438</v>
      </c>
      <c r="E85" s="131">
        <v>3335888202</v>
      </c>
    </row>
    <row r="86" spans="1:5" ht="18" x14ac:dyDescent="0.25">
      <c r="A86" s="127" t="str">
        <f>VLOOKUP(B86,'[1]LISTADO ATM'!$A$2:$C$821,3,0)</f>
        <v>NORTE</v>
      </c>
      <c r="B86" s="127">
        <v>8</v>
      </c>
      <c r="C86" s="127" t="str">
        <f>VLOOKUP(B86,'[1]LISTADO ATM'!$A$2:$B$821,2,0)</f>
        <v>ATM Autoservicio Yaque</v>
      </c>
      <c r="D86" s="130" t="s">
        <v>2438</v>
      </c>
      <c r="E86" s="131">
        <v>3335888203</v>
      </c>
    </row>
    <row r="87" spans="1:5" ht="18" x14ac:dyDescent="0.25">
      <c r="A87" s="127" t="str">
        <f>VLOOKUP(B87,'[1]LISTADO ATM'!$A$2:$C$821,3,0)</f>
        <v>NORTE</v>
      </c>
      <c r="B87" s="127">
        <v>774</v>
      </c>
      <c r="C87" s="127" t="str">
        <f>VLOOKUP(B87,'[1]LISTADO ATM'!$A$2:$B$821,2,0)</f>
        <v xml:space="preserve">ATM Oficina Montecristi </v>
      </c>
      <c r="D87" s="130" t="s">
        <v>2438</v>
      </c>
      <c r="E87" s="131">
        <v>3335888209</v>
      </c>
    </row>
    <row r="88" spans="1:5" ht="18" x14ac:dyDescent="0.25">
      <c r="A88" s="127" t="str">
        <f>VLOOKUP(B88,'[1]LISTADO ATM'!$A$2:$C$821,3,0)</f>
        <v>DISTRITO NACIONAL</v>
      </c>
      <c r="B88" s="127">
        <v>884</v>
      </c>
      <c r="C88" s="127" t="str">
        <f>VLOOKUP(B88,'[1]LISTADO ATM'!$A$2:$B$821,2,0)</f>
        <v xml:space="preserve">ATM UNP Olé Sabana Perdida </v>
      </c>
      <c r="D88" s="130" t="s">
        <v>2438</v>
      </c>
      <c r="E88" s="131">
        <v>3335888211</v>
      </c>
    </row>
    <row r="89" spans="1:5" ht="18" x14ac:dyDescent="0.25">
      <c r="A89" s="127"/>
      <c r="B89" s="127"/>
      <c r="C89" s="151"/>
      <c r="D89" s="152"/>
      <c r="E89" s="131"/>
    </row>
    <row r="90" spans="1:5" ht="18" x14ac:dyDescent="0.25">
      <c r="A90" s="127"/>
      <c r="B90" s="127"/>
      <c r="C90" s="151"/>
      <c r="D90" s="152"/>
      <c r="E90" s="131"/>
    </row>
    <row r="91" spans="1:5" ht="18" x14ac:dyDescent="0.25">
      <c r="A91" s="127"/>
      <c r="B91" s="127"/>
      <c r="C91" s="151"/>
      <c r="D91" s="152"/>
      <c r="E91" s="131"/>
    </row>
    <row r="92" spans="1:5" ht="18.75" thickBot="1" x14ac:dyDescent="0.3">
      <c r="A92" s="119"/>
      <c r="B92" s="139">
        <f>COUNT(B19:B88)</f>
        <v>70</v>
      </c>
      <c r="C92" s="108"/>
      <c r="D92" s="108"/>
      <c r="E92" s="108"/>
    </row>
    <row r="93" spans="1:5" ht="15.75" thickBot="1" x14ac:dyDescent="0.3">
      <c r="B93" s="102"/>
      <c r="E93" s="102"/>
    </row>
    <row r="94" spans="1:5" ht="18.75" thickBot="1" x14ac:dyDescent="0.3">
      <c r="A94" s="169" t="s">
        <v>2553</v>
      </c>
      <c r="B94" s="170"/>
      <c r="C94" s="170"/>
      <c r="D94" s="170"/>
      <c r="E94" s="171"/>
    </row>
    <row r="95" spans="1:5" ht="18" x14ac:dyDescent="0.25">
      <c r="A95" s="99" t="s">
        <v>15</v>
      </c>
      <c r="B95" s="99" t="s">
        <v>2416</v>
      </c>
      <c r="C95" s="99" t="s">
        <v>46</v>
      </c>
      <c r="D95" s="99" t="s">
        <v>2419</v>
      </c>
      <c r="E95" s="99" t="s">
        <v>2417</v>
      </c>
    </row>
    <row r="96" spans="1:5" ht="18" x14ac:dyDescent="0.25">
      <c r="A96" s="97" t="str">
        <f>VLOOKUP(B96,'[1]LISTADO ATM'!$A$2:$C$821,3,0)</f>
        <v>DISTRITO NACIONAL</v>
      </c>
      <c r="B96" s="127">
        <v>563</v>
      </c>
      <c r="C96" s="129" t="str">
        <f>VLOOKUP(B96,'[1]LISTADO ATM'!$A$2:$B$821,2,0)</f>
        <v xml:space="preserve">ATM Base Aérea San Isidro </v>
      </c>
      <c r="D96" s="127" t="s">
        <v>2500</v>
      </c>
      <c r="E96" s="131">
        <v>3335887230</v>
      </c>
    </row>
    <row r="97" spans="1:5" ht="18" x14ac:dyDescent="0.25">
      <c r="A97" s="97" t="str">
        <f>VLOOKUP(B97,'[1]LISTADO ATM'!$A$2:$C$821,3,0)</f>
        <v>ESTE</v>
      </c>
      <c r="B97" s="127">
        <v>613</v>
      </c>
      <c r="C97" s="129" t="str">
        <f>VLOOKUP(B97,'[1]LISTADO ATM'!$A$2:$B$821,2,0)</f>
        <v xml:space="preserve">ATM Almacenes Zaglul (La Altagracia) </v>
      </c>
      <c r="D97" s="127" t="s">
        <v>2500</v>
      </c>
      <c r="E97" s="131">
        <v>3335887924</v>
      </c>
    </row>
    <row r="98" spans="1:5" ht="18" x14ac:dyDescent="0.25">
      <c r="A98" s="97" t="str">
        <f>VLOOKUP(B98,'[1]LISTADO ATM'!$A$2:$C$821,3,0)</f>
        <v>DISTRITO NACIONAL</v>
      </c>
      <c r="B98" s="127">
        <v>911</v>
      </c>
      <c r="C98" s="129" t="str">
        <f>VLOOKUP(B98,'[1]LISTADO ATM'!$A$2:$B$821,2,0)</f>
        <v xml:space="preserve">ATM Oficina Venezuela II </v>
      </c>
      <c r="D98" s="127" t="s">
        <v>2500</v>
      </c>
      <c r="E98" s="131">
        <v>3335887998</v>
      </c>
    </row>
    <row r="99" spans="1:5" ht="18" x14ac:dyDescent="0.25">
      <c r="A99" s="97" t="str">
        <f>VLOOKUP(B99,'[1]LISTADO ATM'!$A$2:$C$821,3,0)</f>
        <v>DISTRITO NACIONAL</v>
      </c>
      <c r="B99" s="127">
        <v>160</v>
      </c>
      <c r="C99" s="129" t="str">
        <f>VLOOKUP(B99,'[1]LISTADO ATM'!$A$2:$B$821,2,0)</f>
        <v xml:space="preserve">ATM Oficina Herrera </v>
      </c>
      <c r="D99" s="127" t="s">
        <v>2500</v>
      </c>
      <c r="E99" s="131">
        <v>3335888003</v>
      </c>
    </row>
    <row r="100" spans="1:5" ht="18" x14ac:dyDescent="0.25">
      <c r="A100" s="97" t="str">
        <f>VLOOKUP(B100,'[1]LISTADO ATM'!$A$2:$C$821,3,0)</f>
        <v>DISTRITO NACIONAL</v>
      </c>
      <c r="B100" s="127">
        <v>60</v>
      </c>
      <c r="C100" s="129" t="str">
        <f>VLOOKUP(B100,'[1]LISTADO ATM'!$A$2:$B$821,2,0)</f>
        <v xml:space="preserve">ATM Autobanco 27 de Febrero </v>
      </c>
      <c r="D100" s="127" t="s">
        <v>2500</v>
      </c>
      <c r="E100" s="131">
        <v>3335888001</v>
      </c>
    </row>
    <row r="101" spans="1:5" ht="18" x14ac:dyDescent="0.25">
      <c r="A101" s="97" t="str">
        <f>VLOOKUP(B101,'[1]LISTADO ATM'!$A$2:$C$821,3,0)</f>
        <v>DISTRITO NACIONAL</v>
      </c>
      <c r="B101" s="127">
        <v>224</v>
      </c>
      <c r="C101" s="129" t="str">
        <f>VLOOKUP(B101,'[1]LISTADO ATM'!$A$2:$B$821,2,0)</f>
        <v xml:space="preserve">ATM S/M Nacional El Millón (Núñez de Cáceres) </v>
      </c>
      <c r="D101" s="127" t="s">
        <v>2500</v>
      </c>
      <c r="E101" s="131">
        <v>3335888051</v>
      </c>
    </row>
    <row r="102" spans="1:5" ht="18" x14ac:dyDescent="0.25">
      <c r="A102" s="97" t="str">
        <f>VLOOKUP(B102,'[1]LISTADO ATM'!$A$2:$C$821,3,0)</f>
        <v>DISTRITO NACIONAL</v>
      </c>
      <c r="B102" s="127">
        <v>267</v>
      </c>
      <c r="C102" s="129" t="str">
        <f>VLOOKUP(B102,'[1]LISTADO ATM'!$A$2:$B$821,2,0)</f>
        <v xml:space="preserve">ATM Centro de Caja México </v>
      </c>
      <c r="D102" s="127" t="s">
        <v>2500</v>
      </c>
      <c r="E102" s="131">
        <v>3335888059</v>
      </c>
    </row>
    <row r="103" spans="1:5" ht="18" customHeight="1" x14ac:dyDescent="0.25">
      <c r="A103" s="97" t="str">
        <f>VLOOKUP(B103,'[1]LISTADO ATM'!$A$2:$C$821,3,0)</f>
        <v>SUR</v>
      </c>
      <c r="B103" s="127">
        <v>537</v>
      </c>
      <c r="C103" s="129" t="str">
        <f>VLOOKUP(B103,'[1]LISTADO ATM'!$A$2:$B$821,2,0)</f>
        <v xml:space="preserve">ATM Estación Texaco Enriquillo (Barahona) </v>
      </c>
      <c r="D103" s="127" t="s">
        <v>2500</v>
      </c>
      <c r="E103" s="131">
        <v>3335888073</v>
      </c>
    </row>
    <row r="104" spans="1:5" ht="18" x14ac:dyDescent="0.25">
      <c r="A104" s="97" t="str">
        <f>VLOOKUP(B104,'[1]LISTADO ATM'!$A$2:$C$821,3,0)</f>
        <v>DISTRITO NACIONAL</v>
      </c>
      <c r="B104" s="127">
        <v>577</v>
      </c>
      <c r="C104" s="129" t="str">
        <f>VLOOKUP(B104,'[1]LISTADO ATM'!$A$2:$B$821,2,0)</f>
        <v xml:space="preserve">ATM Olé Ave. Duarte </v>
      </c>
      <c r="D104" s="127" t="s">
        <v>2500</v>
      </c>
      <c r="E104" s="131">
        <v>3335888129</v>
      </c>
    </row>
    <row r="105" spans="1:5" ht="18" x14ac:dyDescent="0.25">
      <c r="A105" s="97" t="str">
        <f>VLOOKUP(B105,'[1]LISTADO ATM'!$A$2:$C$821,3,0)</f>
        <v>SUR</v>
      </c>
      <c r="B105" s="127">
        <v>766</v>
      </c>
      <c r="C105" s="129" t="str">
        <f>VLOOKUP(B105,'[1]LISTADO ATM'!$A$2:$B$821,2,0)</f>
        <v xml:space="preserve">ATM Oficina Azua II </v>
      </c>
      <c r="D105" s="127" t="s">
        <v>2500</v>
      </c>
      <c r="E105" s="131">
        <v>3335888130</v>
      </c>
    </row>
    <row r="106" spans="1:5" ht="18" x14ac:dyDescent="0.25">
      <c r="A106" s="97" t="str">
        <f>VLOOKUP(B106,'[1]LISTADO ATM'!$A$2:$C$821,3,0)</f>
        <v>DISTRITO NACIONAL</v>
      </c>
      <c r="B106" s="127">
        <v>408</v>
      </c>
      <c r="C106" s="129" t="str">
        <f>VLOOKUP(B106,'[1]LISTADO ATM'!$A$2:$B$821,2,0)</f>
        <v xml:space="preserve">ATM Autobanco Las Palmas de Herrera </v>
      </c>
      <c r="D106" s="127" t="s">
        <v>2500</v>
      </c>
      <c r="E106" s="131">
        <v>3335888151</v>
      </c>
    </row>
    <row r="107" spans="1:5" ht="18" x14ac:dyDescent="0.25">
      <c r="A107" s="97" t="str">
        <f>VLOOKUP(B107,'[1]LISTADO ATM'!$A$2:$C$821,3,0)</f>
        <v>DISTRITO NACIONAL</v>
      </c>
      <c r="B107" s="127">
        <v>415</v>
      </c>
      <c r="C107" s="129" t="str">
        <f>VLOOKUP(B107,'[1]LISTADO ATM'!$A$2:$B$821,2,0)</f>
        <v xml:space="preserve">ATM Autobanco San Martín I </v>
      </c>
      <c r="D107" s="127" t="s">
        <v>2500</v>
      </c>
      <c r="E107" s="131">
        <v>3335888152</v>
      </c>
    </row>
    <row r="108" spans="1:5" ht="18" x14ac:dyDescent="0.25">
      <c r="A108" s="97" t="str">
        <f>VLOOKUP(B108,'[1]LISTADO ATM'!$A$2:$C$821,3,0)</f>
        <v>NORTE</v>
      </c>
      <c r="B108" s="127">
        <v>649</v>
      </c>
      <c r="C108" s="129" t="str">
        <f>VLOOKUP(B108,'[1]LISTADO ATM'!$A$2:$B$821,2,0)</f>
        <v xml:space="preserve">ATM Oficina Galería 56 (San Francisco de Macorís) </v>
      </c>
      <c r="D108" s="127" t="s">
        <v>2500</v>
      </c>
      <c r="E108" s="131">
        <v>3335888154</v>
      </c>
    </row>
    <row r="109" spans="1:5" ht="18" x14ac:dyDescent="0.25">
      <c r="A109" s="97" t="str">
        <f>VLOOKUP(B109,'[1]LISTADO ATM'!$A$2:$C$821,3,0)</f>
        <v>NORTE</v>
      </c>
      <c r="B109" s="127">
        <v>888</v>
      </c>
      <c r="C109" s="129" t="str">
        <f>VLOOKUP(B109,'[1]LISTADO ATM'!$A$2:$B$821,2,0)</f>
        <v>ATM Oficina galeria 56 II (SFM)</v>
      </c>
      <c r="D109" s="127" t="s">
        <v>2500</v>
      </c>
      <c r="E109" s="131">
        <v>3335888186</v>
      </c>
    </row>
    <row r="110" spans="1:5" ht="18" x14ac:dyDescent="0.25">
      <c r="A110" s="97" t="str">
        <f>VLOOKUP(B110,'[1]LISTADO ATM'!$A$2:$C$821,3,0)</f>
        <v>DISTRITO NACIONAL</v>
      </c>
      <c r="B110" s="127">
        <v>438</v>
      </c>
      <c r="C110" s="129" t="str">
        <f>VLOOKUP(B110,'[1]LISTADO ATM'!$A$2:$B$821,2,0)</f>
        <v xml:space="preserve">ATM Autobanco Torre IV </v>
      </c>
      <c r="D110" s="127" t="s">
        <v>2500</v>
      </c>
      <c r="E110" s="131">
        <v>3335888188</v>
      </c>
    </row>
    <row r="111" spans="1:5" ht="18" x14ac:dyDescent="0.25">
      <c r="A111" s="97" t="str">
        <f>VLOOKUP(B111,'[1]LISTADO ATM'!$A$2:$C$821,3,0)</f>
        <v>DISTRITO NACIONAL</v>
      </c>
      <c r="B111" s="127">
        <v>572</v>
      </c>
      <c r="C111" s="129" t="str">
        <f>VLOOKUP(B111,'[1]LISTADO ATM'!$A$2:$B$821,2,0)</f>
        <v xml:space="preserve">ATM Olé Ovando </v>
      </c>
      <c r="D111" s="127" t="s">
        <v>2500</v>
      </c>
      <c r="E111" s="131">
        <v>3335888194</v>
      </c>
    </row>
    <row r="112" spans="1:5" ht="18" x14ac:dyDescent="0.25">
      <c r="A112" s="97" t="str">
        <f>VLOOKUP(B112,'[1]LISTADO ATM'!$A$2:$C$821,3,0)</f>
        <v>SUR</v>
      </c>
      <c r="B112" s="127">
        <v>765</v>
      </c>
      <c r="C112" s="129" t="str">
        <f>VLOOKUP(B112,'[1]LISTADO ATM'!$A$2:$B$821,2,0)</f>
        <v xml:space="preserve">ATM Oficina Azua I </v>
      </c>
      <c r="D112" s="127" t="s">
        <v>2500</v>
      </c>
      <c r="E112" s="131">
        <v>3335888210</v>
      </c>
    </row>
    <row r="113" spans="1:7" ht="18" x14ac:dyDescent="0.25">
      <c r="A113" s="97" t="str">
        <f>VLOOKUP(B113,'[1]LISTADO ATM'!$A$2:$C$821,3,0)</f>
        <v>DISTRITO NACIONAL</v>
      </c>
      <c r="B113" s="127">
        <v>957</v>
      </c>
      <c r="C113" s="129" t="str">
        <f>VLOOKUP(B113,'[1]LISTADO ATM'!$A$2:$B$821,2,0)</f>
        <v xml:space="preserve">ATM Oficina Venezuela </v>
      </c>
      <c r="D113" s="127" t="s">
        <v>2500</v>
      </c>
      <c r="E113" s="131">
        <v>3335888212</v>
      </c>
      <c r="G113" s="96">
        <f>COUNT(B96)</f>
        <v>1</v>
      </c>
    </row>
    <row r="114" spans="1:7" ht="18" x14ac:dyDescent="0.25">
      <c r="A114" s="97" t="str">
        <f>VLOOKUP(B114,'[1]LISTADO ATM'!$A$2:$C$821,3,0)</f>
        <v>SUR</v>
      </c>
      <c r="B114" s="127">
        <v>995</v>
      </c>
      <c r="C114" s="129" t="str">
        <f>VLOOKUP(B114,'[1]LISTADO ATM'!$A$2:$B$821,2,0)</f>
        <v xml:space="preserve">ATM Oficina San Cristobal III (Lobby) </v>
      </c>
      <c r="D114" s="127" t="s">
        <v>2500</v>
      </c>
      <c r="E114" s="131">
        <v>3335888213</v>
      </c>
    </row>
    <row r="115" spans="1:7" ht="18" x14ac:dyDescent="0.25">
      <c r="A115" s="97" t="str">
        <f>VLOOKUP(B115,'[1]LISTADO ATM'!$A$2:$C$821,3,0)</f>
        <v>ESTE</v>
      </c>
      <c r="B115" s="127">
        <v>366</v>
      </c>
      <c r="C115" s="129" t="str">
        <f>VLOOKUP(B115,'[1]LISTADO ATM'!$A$2:$B$821,2,0)</f>
        <v>ATM Oficina Boulevard (Higuey) II</v>
      </c>
      <c r="D115" s="127" t="s">
        <v>2500</v>
      </c>
      <c r="E115" s="131">
        <v>3335888214</v>
      </c>
    </row>
    <row r="116" spans="1:7" ht="18" x14ac:dyDescent="0.25">
      <c r="A116" s="97" t="str">
        <f>VLOOKUP(B116,'[1]LISTADO ATM'!$A$2:$C$821,3,0)</f>
        <v>NORTE</v>
      </c>
      <c r="B116" s="127">
        <v>411</v>
      </c>
      <c r="C116" s="129" t="str">
        <f>VLOOKUP(B116,'[1]LISTADO ATM'!$A$2:$B$821,2,0)</f>
        <v xml:space="preserve">ATM UNP Piedra Blanca </v>
      </c>
      <c r="D116" s="127" t="s">
        <v>2500</v>
      </c>
      <c r="E116" s="131">
        <v>3335888215</v>
      </c>
    </row>
    <row r="117" spans="1:7" ht="18.75" thickBot="1" x14ac:dyDescent="0.3">
      <c r="A117" s="119" t="s">
        <v>2476</v>
      </c>
      <c r="B117" s="139">
        <f>COUNT(B96:B116)</f>
        <v>21</v>
      </c>
      <c r="C117" s="108"/>
      <c r="D117" s="149"/>
      <c r="E117" s="149"/>
    </row>
    <row r="118" spans="1:7" ht="15.75" thickBot="1" x14ac:dyDescent="0.3">
      <c r="B118" s="102"/>
      <c r="E118" s="102"/>
    </row>
    <row r="119" spans="1:7" ht="18" x14ac:dyDescent="0.25">
      <c r="A119" s="172" t="s">
        <v>2479</v>
      </c>
      <c r="B119" s="173"/>
      <c r="C119" s="173"/>
      <c r="D119" s="173"/>
      <c r="E119" s="174"/>
    </row>
    <row r="120" spans="1:7" ht="18" x14ac:dyDescent="0.25">
      <c r="A120" s="99" t="s">
        <v>15</v>
      </c>
      <c r="B120" s="99" t="s">
        <v>2416</v>
      </c>
      <c r="C120" s="101" t="s">
        <v>46</v>
      </c>
      <c r="D120" s="132" t="s">
        <v>2419</v>
      </c>
      <c r="E120" s="144" t="s">
        <v>2417</v>
      </c>
    </row>
    <row r="121" spans="1:7" ht="18" x14ac:dyDescent="0.25">
      <c r="A121" s="97" t="str">
        <f>VLOOKUP(B121,'[1]LISTADO ATM'!$A$2:$C$821,3,0)</f>
        <v>DISTRITO NACIONAL</v>
      </c>
      <c r="B121" s="127">
        <v>231</v>
      </c>
      <c r="C121" s="129" t="str">
        <f>VLOOKUP(B121,'[1]LISTADO ATM'!$A$2:$B$821,2,0)</f>
        <v xml:space="preserve">ATM Oficina Zona Oriental </v>
      </c>
      <c r="D121" s="125" t="s">
        <v>2575</v>
      </c>
      <c r="E121" s="129">
        <v>3335887723</v>
      </c>
    </row>
    <row r="122" spans="1:7" ht="18" x14ac:dyDescent="0.25">
      <c r="A122" s="97" t="str">
        <f>VLOOKUP(B122,'[1]LISTADO ATM'!$A$2:$C$821,3,0)</f>
        <v>ESTE</v>
      </c>
      <c r="B122" s="127">
        <v>429</v>
      </c>
      <c r="C122" s="129" t="str">
        <f>VLOOKUP(B122,'[1]LISTADO ATM'!$A$2:$B$821,2,0)</f>
        <v xml:space="preserve">ATM Oficina Jumbo La Romana </v>
      </c>
      <c r="D122" s="125" t="s">
        <v>2575</v>
      </c>
      <c r="E122" s="129">
        <v>3335888014</v>
      </c>
    </row>
    <row r="123" spans="1:7" ht="18" x14ac:dyDescent="0.25">
      <c r="A123" s="97" t="str">
        <f>VLOOKUP(B123,'[1]LISTADO ATM'!$A$2:$C$821,3,0)</f>
        <v>NORTE</v>
      </c>
      <c r="B123" s="127">
        <v>307</v>
      </c>
      <c r="C123" s="129" t="str">
        <f>VLOOKUP(B123,'[1]LISTADO ATM'!$A$2:$B$821,2,0)</f>
        <v>ATM Oficina Nagua II</v>
      </c>
      <c r="D123" s="125" t="s">
        <v>2575</v>
      </c>
      <c r="E123" s="129">
        <v>3335888024</v>
      </c>
    </row>
    <row r="124" spans="1:7" ht="18" x14ac:dyDescent="0.25">
      <c r="A124" s="97" t="str">
        <f>VLOOKUP(B124,'[1]LISTADO ATM'!$A$2:$C$821,3,0)</f>
        <v>DISTRITO NACIONAL</v>
      </c>
      <c r="B124" s="127">
        <v>793</v>
      </c>
      <c r="C124" s="129" t="str">
        <f>VLOOKUP(B124,'[1]LISTADO ATM'!$A$2:$B$821,2,0)</f>
        <v xml:space="preserve">ATM Centro de Caja Agora Mall </v>
      </c>
      <c r="D124" s="125" t="s">
        <v>2575</v>
      </c>
      <c r="E124" s="129">
        <v>3335887383</v>
      </c>
    </row>
    <row r="125" spans="1:7" ht="18" x14ac:dyDescent="0.25">
      <c r="A125" s="97" t="str">
        <f>VLOOKUP(B125,'[1]LISTADO ATM'!$A$2:$C$821,3,0)</f>
        <v>SUR</v>
      </c>
      <c r="B125" s="127">
        <v>44</v>
      </c>
      <c r="C125" s="129" t="str">
        <f>VLOOKUP(B125,'[1]LISTADO ATM'!$A$2:$B$821,2,0)</f>
        <v xml:space="preserve">ATM Oficina Pedernales </v>
      </c>
      <c r="D125" s="125" t="s">
        <v>2575</v>
      </c>
      <c r="E125" s="129">
        <v>3335887727</v>
      </c>
    </row>
    <row r="126" spans="1:7" ht="18" x14ac:dyDescent="0.25">
      <c r="A126" s="97" t="str">
        <f>VLOOKUP(B126,'[1]LISTADO ATM'!$A$2:$C$821,3,0)</f>
        <v>NORTE</v>
      </c>
      <c r="B126" s="127">
        <v>291</v>
      </c>
      <c r="C126" s="129" t="str">
        <f>VLOOKUP(B126,'[1]LISTADO ATM'!$A$2:$B$821,2,0)</f>
        <v xml:space="preserve">ATM S/M Jumbo Las Colinas </v>
      </c>
      <c r="D126" s="125" t="s">
        <v>2575</v>
      </c>
      <c r="E126" s="129">
        <v>3335888136</v>
      </c>
    </row>
    <row r="127" spans="1:7" ht="18" x14ac:dyDescent="0.25">
      <c r="A127" s="97" t="str">
        <f>VLOOKUP(B127,'[1]LISTADO ATM'!$A$2:$C$821,3,0)</f>
        <v>NORTE</v>
      </c>
      <c r="B127" s="127">
        <v>654</v>
      </c>
      <c r="C127" s="129" t="str">
        <f>VLOOKUP(B127,'[1]LISTADO ATM'!$A$2:$B$821,2,0)</f>
        <v>ATM Autoservicio S/M Jumbo Puerto Plata</v>
      </c>
      <c r="D127" s="125" t="s">
        <v>2575</v>
      </c>
      <c r="E127" s="129">
        <v>3335888206</v>
      </c>
    </row>
    <row r="128" spans="1:7" ht="18" x14ac:dyDescent="0.25">
      <c r="A128" s="97" t="str">
        <f>VLOOKUP(B128,'[1]LISTADO ATM'!$A$2:$C$821,3,0)</f>
        <v>NORTE</v>
      </c>
      <c r="B128" s="127">
        <v>431</v>
      </c>
      <c r="C128" s="129" t="str">
        <f>VLOOKUP(B128,'[1]LISTADO ATM'!$A$2:$B$821,2,0)</f>
        <v xml:space="preserve">ATM Autoservicio Sol (Santiago) </v>
      </c>
      <c r="D128" s="125" t="s">
        <v>2575</v>
      </c>
      <c r="E128" s="129">
        <v>3335888207</v>
      </c>
    </row>
    <row r="129" spans="1:5" ht="18" x14ac:dyDescent="0.25">
      <c r="A129" s="97" t="str">
        <f>VLOOKUP(B129,'[1]LISTADO ATM'!$A$2:$C$821,3,0)</f>
        <v>ESTE</v>
      </c>
      <c r="B129" s="127">
        <v>385</v>
      </c>
      <c r="C129" s="129" t="str">
        <f>VLOOKUP(B129,'[1]LISTADO ATM'!$A$2:$B$821,2,0)</f>
        <v xml:space="preserve">ATM Plaza Verón I </v>
      </c>
      <c r="D129" s="125" t="s">
        <v>2570</v>
      </c>
      <c r="E129" s="129">
        <v>3335888020</v>
      </c>
    </row>
    <row r="130" spans="1:5" ht="18" x14ac:dyDescent="0.25">
      <c r="A130" s="97" t="str">
        <f>VLOOKUP(B130,'[1]LISTADO ATM'!$A$2:$C$821,3,0)</f>
        <v>DISTRITO NACIONAL</v>
      </c>
      <c r="B130" s="127">
        <v>194</v>
      </c>
      <c r="C130" s="129" t="str">
        <f>VLOOKUP(B130,'[1]LISTADO ATM'!$A$2:$B$821,2,0)</f>
        <v xml:space="preserve">ATM UNP Pantoja </v>
      </c>
      <c r="D130" s="125" t="s">
        <v>2570</v>
      </c>
      <c r="E130" s="129">
        <v>3335888040</v>
      </c>
    </row>
    <row r="131" spans="1:5" ht="18" x14ac:dyDescent="0.25">
      <c r="A131" s="97" t="str">
        <f>VLOOKUP(B131,'[1]LISTADO ATM'!$A$2:$C$821,3,0)</f>
        <v>NORTE</v>
      </c>
      <c r="B131" s="127">
        <v>288</v>
      </c>
      <c r="C131" s="129" t="str">
        <f>VLOOKUP(B131,'[1]LISTADO ATM'!$A$2:$B$821,2,0)</f>
        <v xml:space="preserve">ATM Oficina Camino Real II (Puerto Plata) </v>
      </c>
      <c r="D131" s="125" t="s">
        <v>2570</v>
      </c>
      <c r="E131" s="129">
        <v>3335888069</v>
      </c>
    </row>
    <row r="132" spans="1:5" ht="18" x14ac:dyDescent="0.25">
      <c r="A132" s="97" t="str">
        <f>VLOOKUP(B132,'[1]LISTADO ATM'!$A$2:$C$821,3,0)</f>
        <v>DISTRITO NACIONAL</v>
      </c>
      <c r="B132" s="127">
        <v>527</v>
      </c>
      <c r="C132" s="129" t="str">
        <f>VLOOKUP(B132,'[1]LISTADO ATM'!$A$2:$B$821,2,0)</f>
        <v>ATM Oficina Zona Oriental II</v>
      </c>
      <c r="D132" s="125" t="s">
        <v>2570</v>
      </c>
      <c r="E132" s="129">
        <v>3335888084</v>
      </c>
    </row>
    <row r="133" spans="1:5" ht="18" x14ac:dyDescent="0.25">
      <c r="A133" s="97" t="str">
        <f>VLOOKUP(B133,'[1]LISTADO ATM'!$A$2:$C$821,3,0)</f>
        <v>ESTE</v>
      </c>
      <c r="B133" s="127">
        <v>912</v>
      </c>
      <c r="C133" s="129" t="str">
        <f>VLOOKUP(B133,'[1]LISTADO ATM'!$A$2:$B$821,2,0)</f>
        <v xml:space="preserve">ATM Oficina San Pedro II </v>
      </c>
      <c r="D133" s="125" t="s">
        <v>2570</v>
      </c>
      <c r="E133" s="129">
        <v>3335888127</v>
      </c>
    </row>
    <row r="134" spans="1:5" ht="18" x14ac:dyDescent="0.25">
      <c r="A134" s="97" t="str">
        <f>VLOOKUP(B134,'[1]LISTADO ATM'!$A$2:$C$821,3,0)</f>
        <v>DISTRITO NACIONAL</v>
      </c>
      <c r="B134" s="153">
        <v>545</v>
      </c>
      <c r="C134" s="129" t="str">
        <f>VLOOKUP(B134,'[1]LISTADO ATM'!$A$2:$B$821,2,0)</f>
        <v xml:space="preserve">ATM Oficina Isabel La Católica II  </v>
      </c>
      <c r="D134" s="125" t="s">
        <v>2570</v>
      </c>
      <c r="E134" s="129">
        <v>3335888208</v>
      </c>
    </row>
    <row r="135" spans="1:5" ht="18.75" thickBot="1" x14ac:dyDescent="0.3">
      <c r="A135" s="100" t="s">
        <v>2476</v>
      </c>
      <c r="B135" s="139">
        <f>COUNT(B121:B134)</f>
        <v>14</v>
      </c>
      <c r="C135" s="108"/>
      <c r="D135" s="133"/>
      <c r="E135" s="133"/>
    </row>
    <row r="136" spans="1:5" ht="15.75" thickBot="1" x14ac:dyDescent="0.3">
      <c r="B136" s="102"/>
      <c r="E136" s="102"/>
    </row>
    <row r="137" spans="1:5" ht="18.75" thickBot="1" x14ac:dyDescent="0.3">
      <c r="A137" s="175" t="s">
        <v>2480</v>
      </c>
      <c r="B137" s="176"/>
      <c r="C137" s="96" t="s">
        <v>2412</v>
      </c>
      <c r="D137" s="102"/>
      <c r="E137" s="102"/>
    </row>
    <row r="138" spans="1:5" ht="18.75" thickBot="1" x14ac:dyDescent="0.3">
      <c r="A138" s="141">
        <f>+B92+B117+B135</f>
        <v>105</v>
      </c>
      <c r="B138" s="142"/>
    </row>
    <row r="139" spans="1:5" ht="15.75" thickBot="1" x14ac:dyDescent="0.3">
      <c r="B139" s="102"/>
      <c r="E139" s="102"/>
    </row>
    <row r="140" spans="1:5" ht="18.75" thickBot="1" x14ac:dyDescent="0.3">
      <c r="A140" s="169" t="s">
        <v>2481</v>
      </c>
      <c r="B140" s="170"/>
      <c r="C140" s="170"/>
      <c r="D140" s="170"/>
      <c r="E140" s="171"/>
    </row>
    <row r="141" spans="1:5" ht="18" x14ac:dyDescent="0.25">
      <c r="A141" s="103" t="s">
        <v>15</v>
      </c>
      <c r="B141" s="144" t="s">
        <v>2416</v>
      </c>
      <c r="C141" s="101" t="s">
        <v>46</v>
      </c>
      <c r="D141" s="177"/>
      <c r="E141" s="178"/>
    </row>
    <row r="142" spans="1:5" ht="18" x14ac:dyDescent="0.25">
      <c r="A142" s="127" t="str">
        <f>VLOOKUP(B142,'[1]LISTADO ATM'!$A$2:$C$821,3,0)</f>
        <v>DISTRITO NACIONAL</v>
      </c>
      <c r="B142" s="127">
        <v>701</v>
      </c>
      <c r="C142" s="127" t="str">
        <f>VLOOKUP(B142,'[1]LISTADO ATM'!$A$2:$B$821,2,0)</f>
        <v>ATM Autoservicio Los Alcarrizos</v>
      </c>
      <c r="D142" s="167" t="s">
        <v>2577</v>
      </c>
      <c r="E142" s="168"/>
    </row>
    <row r="143" spans="1:5" ht="18" x14ac:dyDescent="0.25">
      <c r="A143" s="127" t="str">
        <f>VLOOKUP(B143,'[1]LISTADO ATM'!$A$2:$C$821,3,0)</f>
        <v>DISTRITO NACIONAL</v>
      </c>
      <c r="B143" s="127">
        <v>743</v>
      </c>
      <c r="C143" s="127" t="str">
        <f>VLOOKUP(B143,'[1]LISTADO ATM'!$A$2:$B$821,2,0)</f>
        <v xml:space="preserve">ATM Oficina Los Frailes </v>
      </c>
      <c r="D143" s="167" t="s">
        <v>2577</v>
      </c>
      <c r="E143" s="168"/>
    </row>
    <row r="144" spans="1:5" ht="18" x14ac:dyDescent="0.25">
      <c r="A144" s="127" t="str">
        <f>VLOOKUP(B144,'[1]LISTADO ATM'!$A$2:$C$821,3,0)</f>
        <v>DISTRITO NACIONAL</v>
      </c>
      <c r="B144" s="127">
        <v>993</v>
      </c>
      <c r="C144" s="127" t="str">
        <f>VLOOKUP(B144,'[1]LISTADO ATM'!$A$2:$B$821,2,0)</f>
        <v xml:space="preserve">ATM Centro Medico Integral II </v>
      </c>
      <c r="D144" s="167" t="s">
        <v>2577</v>
      </c>
      <c r="E144" s="168"/>
    </row>
    <row r="145" spans="1:5" ht="18" x14ac:dyDescent="0.25">
      <c r="A145" s="127" t="str">
        <f>VLOOKUP(B145,'[1]LISTADO ATM'!$A$2:$C$821,3,0)</f>
        <v>ESTE</v>
      </c>
      <c r="B145" s="127">
        <v>480</v>
      </c>
      <c r="C145" s="127" t="str">
        <f>VLOOKUP(B145,'[1]LISTADO ATM'!$A$2:$B$821,2,0)</f>
        <v>ATM UNP Farmaconal Higuey</v>
      </c>
      <c r="D145" s="167" t="s">
        <v>2577</v>
      </c>
      <c r="E145" s="168"/>
    </row>
    <row r="146" spans="1:5" ht="18" x14ac:dyDescent="0.25">
      <c r="A146" s="127" t="str">
        <f>VLOOKUP(B146,'[1]LISTADO ATM'!$A$2:$C$821,3,0)</f>
        <v>DISTRITO NACIONAL</v>
      </c>
      <c r="B146" s="127">
        <v>194</v>
      </c>
      <c r="C146" s="127" t="str">
        <f>VLOOKUP(B146,'[1]LISTADO ATM'!$A$2:$B$821,2,0)</f>
        <v xml:space="preserve">ATM UNP Pantoja </v>
      </c>
      <c r="D146" s="167" t="s">
        <v>2578</v>
      </c>
      <c r="E146" s="168"/>
    </row>
    <row r="147" spans="1:5" ht="18" x14ac:dyDescent="0.25">
      <c r="A147" s="127" t="str">
        <f>VLOOKUP(B147,'[1]LISTADO ATM'!$A$2:$C$821,3,0)</f>
        <v>DISTRITO NACIONAL</v>
      </c>
      <c r="B147" s="127">
        <v>20</v>
      </c>
      <c r="C147" s="127" t="str">
        <f>VLOOKUP(B147,'[1]LISTADO ATM'!$A$2:$B$821,2,0)</f>
        <v>ATM S/M Aprezio Las Palmas</v>
      </c>
      <c r="D147" s="167" t="s">
        <v>2577</v>
      </c>
      <c r="E147" s="168"/>
    </row>
    <row r="148" spans="1:5" ht="18" x14ac:dyDescent="0.25">
      <c r="A148" s="127" t="str">
        <f>VLOOKUP(B148,'[1]LISTADO ATM'!$A$2:$C$821,3,0)</f>
        <v>DISTRITO NACIONAL</v>
      </c>
      <c r="B148" s="127">
        <v>557</v>
      </c>
      <c r="C148" s="127" t="str">
        <f>VLOOKUP(B148,'[1]LISTADO ATM'!$A$2:$B$821,2,0)</f>
        <v xml:space="preserve">ATM Multicentro La Sirena Ave. Mella </v>
      </c>
      <c r="D148" s="167" t="s">
        <v>2577</v>
      </c>
      <c r="E148" s="168"/>
    </row>
    <row r="149" spans="1:5" ht="18" x14ac:dyDescent="0.25">
      <c r="A149" s="127" t="str">
        <f>VLOOKUP(B149,'[1]LISTADO ATM'!$A$2:$C$821,3,0)</f>
        <v>DISTRITO NACIONAL</v>
      </c>
      <c r="B149" s="127">
        <v>721</v>
      </c>
      <c r="C149" s="127" t="str">
        <f>VLOOKUP(B149,'[1]LISTADO ATM'!$A$2:$B$821,2,0)</f>
        <v xml:space="preserve">ATM Oficina Charles de Gaulle II </v>
      </c>
      <c r="D149" s="167" t="s">
        <v>2577</v>
      </c>
      <c r="E149" s="168"/>
    </row>
    <row r="150" spans="1:5" ht="18" x14ac:dyDescent="0.25">
      <c r="A150" s="127" t="str">
        <f>VLOOKUP(B150,'[1]LISTADO ATM'!$A$2:$C$821,3,0)</f>
        <v>NORTE</v>
      </c>
      <c r="B150" s="127">
        <v>749</v>
      </c>
      <c r="C150" s="127" t="str">
        <f>VLOOKUP(B150,'[1]LISTADO ATM'!$A$2:$B$821,2,0)</f>
        <v xml:space="preserve">ATM Oficina Yaque </v>
      </c>
      <c r="D150" s="167" t="s">
        <v>2580</v>
      </c>
      <c r="E150" s="168"/>
    </row>
    <row r="151" spans="1:5" ht="18" x14ac:dyDescent="0.25">
      <c r="A151" s="127" t="str">
        <f>VLOOKUP(B151,'[1]LISTADO ATM'!$A$2:$C$821,3,0)</f>
        <v>DISTRITO NACIONAL</v>
      </c>
      <c r="B151" s="127">
        <v>883</v>
      </c>
      <c r="C151" s="127" t="str">
        <f>VLOOKUP(B151,'[1]LISTADO ATM'!$A$2:$B$821,2,0)</f>
        <v xml:space="preserve">ATM Oficina Filadelfia Plaza </v>
      </c>
      <c r="D151" s="167" t="s">
        <v>2577</v>
      </c>
      <c r="E151" s="168"/>
    </row>
    <row r="152" spans="1:5" ht="18" x14ac:dyDescent="0.25">
      <c r="A152" s="127" t="str">
        <f>VLOOKUP(B152,'[1]LISTADO ATM'!$A$2:$C$821,3,0)</f>
        <v>DISTRITO NACIONAL</v>
      </c>
      <c r="B152" s="127">
        <v>889</v>
      </c>
      <c r="C152" s="127" t="str">
        <f>VLOOKUP(B152,'[1]LISTADO ATM'!$A$2:$B$821,2,0)</f>
        <v>ATM Oficina Plaza Lama Máximo Gómez II</v>
      </c>
      <c r="D152" s="167" t="s">
        <v>2577</v>
      </c>
      <c r="E152" s="168"/>
    </row>
    <row r="153" spans="1:5" ht="18" x14ac:dyDescent="0.25">
      <c r="A153" s="127" t="e">
        <f>VLOOKUP(B153,'[1]LISTADO ATM'!$A$2:$C$821,3,0)</f>
        <v>#N/A</v>
      </c>
      <c r="B153" s="127"/>
      <c r="C153" s="127" t="e">
        <f>VLOOKUP(B153,'[1]LISTADO ATM'!$A$2:$B$821,2,0)</f>
        <v>#N/A</v>
      </c>
      <c r="D153" s="147"/>
      <c r="E153" s="148"/>
    </row>
    <row r="154" spans="1:5" ht="18" x14ac:dyDescent="0.25">
      <c r="A154" s="127" t="e">
        <f>VLOOKUP(B154,'[1]LISTADO ATM'!$A$2:$C$821,3,0)</f>
        <v>#N/A</v>
      </c>
      <c r="B154" s="127"/>
      <c r="C154" s="127" t="e">
        <f>VLOOKUP(B154,'[1]LISTADO ATM'!$A$2:$B$821,2,0)</f>
        <v>#N/A</v>
      </c>
      <c r="D154" s="147"/>
      <c r="E154" s="148"/>
    </row>
    <row r="155" spans="1:5" ht="18" x14ac:dyDescent="0.25">
      <c r="A155" s="127" t="e">
        <f>VLOOKUP(B155,'[1]LISTADO ATM'!$A$2:$C$821,3,0)</f>
        <v>#N/A</v>
      </c>
      <c r="B155" s="127"/>
      <c r="C155" s="127" t="e">
        <f>VLOOKUP(B155,'[1]LISTADO ATM'!$A$2:$B$821,2,0)</f>
        <v>#N/A</v>
      </c>
      <c r="D155" s="147"/>
      <c r="E155" s="148"/>
    </row>
    <row r="156" spans="1:5" ht="18" x14ac:dyDescent="0.25">
      <c r="A156" s="127" t="e">
        <f>VLOOKUP(B156,'[1]LISTADO ATM'!$A$2:$C$821,3,0)</f>
        <v>#N/A</v>
      </c>
      <c r="B156" s="127"/>
      <c r="C156" s="127" t="e">
        <f>VLOOKUP(B156,'[1]LISTADO ATM'!$A$2:$B$821,2,0)</f>
        <v>#N/A</v>
      </c>
      <c r="D156" s="147"/>
      <c r="E156" s="148"/>
    </row>
    <row r="157" spans="1:5" ht="18" x14ac:dyDescent="0.25">
      <c r="A157" s="127" t="e">
        <f>VLOOKUP(B157,'[1]LISTADO ATM'!$A$2:$C$821,3,0)</f>
        <v>#N/A</v>
      </c>
      <c r="B157" s="127"/>
      <c r="C157" s="127" t="e">
        <f>VLOOKUP(B157,'[1]LISTADO ATM'!$A$2:$B$821,2,0)</f>
        <v>#N/A</v>
      </c>
      <c r="D157" s="147"/>
      <c r="E157" s="148"/>
    </row>
    <row r="158" spans="1:5" ht="18.75" thickBot="1" x14ac:dyDescent="0.3">
      <c r="A158" s="119" t="s">
        <v>2476</v>
      </c>
      <c r="B158" s="139">
        <f>COUNT(B142:B152)</f>
        <v>11</v>
      </c>
      <c r="C158" s="110"/>
      <c r="D158" s="110"/>
      <c r="E158" s="111"/>
    </row>
  </sheetData>
  <mergeCells count="23">
    <mergeCell ref="C15:E15"/>
    <mergeCell ref="A17:E17"/>
    <mergeCell ref="A1:E1"/>
    <mergeCell ref="A2:E2"/>
    <mergeCell ref="A7:E7"/>
    <mergeCell ref="C10:E10"/>
    <mergeCell ref="A12:E12"/>
    <mergeCell ref="A94:E94"/>
    <mergeCell ref="A119:E119"/>
    <mergeCell ref="A137:B137"/>
    <mergeCell ref="A140:E140"/>
    <mergeCell ref="D141:E141"/>
    <mergeCell ref="D142:E142"/>
    <mergeCell ref="D143:E143"/>
    <mergeCell ref="D144:E144"/>
    <mergeCell ref="D145:E145"/>
    <mergeCell ref="D146:E146"/>
    <mergeCell ref="D152:E152"/>
    <mergeCell ref="D147:E147"/>
    <mergeCell ref="D148:E148"/>
    <mergeCell ref="D149:E149"/>
    <mergeCell ref="D150:E150"/>
    <mergeCell ref="D151:E151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2567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0" priority="2"/>
  </conditionalFormatting>
  <conditionalFormatting sqref="A827">
    <cfRule type="duplicateValues" dxfId="59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2421</v>
      </c>
      <c r="B1" s="192"/>
      <c r="C1" s="192"/>
      <c r="D1" s="19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2431</v>
      </c>
      <c r="B18" s="192"/>
      <c r="C18" s="192"/>
      <c r="D18" s="192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8" priority="119326"/>
  </conditionalFormatting>
  <conditionalFormatting sqref="B33">
    <cfRule type="duplicateValues" dxfId="57" priority="119327"/>
    <cfRule type="duplicateValues" dxfId="56" priority="119328"/>
  </conditionalFormatting>
  <conditionalFormatting sqref="A33">
    <cfRule type="duplicateValues" dxfId="55" priority="119340"/>
  </conditionalFormatting>
  <conditionalFormatting sqref="A33">
    <cfRule type="duplicateValues" dxfId="54" priority="119341"/>
    <cfRule type="duplicateValues" dxfId="53" priority="119342"/>
  </conditionalFormatting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10.0137962962981 días</v>
      </c>
      <c r="B3" s="131" t="s">
        <v>2565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9.41101851852 días</v>
      </c>
      <c r="B4" s="131" t="s">
        <v>2566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8.83244212962745 días</v>
      </c>
      <c r="B5" s="131" t="s">
        <v>2569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44334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44334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44334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44334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44334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46" priority="99258"/>
  </conditionalFormatting>
  <conditionalFormatting sqref="B9">
    <cfRule type="duplicateValues" dxfId="45" priority="42"/>
    <cfRule type="duplicateValues" dxfId="44" priority="43"/>
    <cfRule type="duplicateValues" dxfId="43" priority="44"/>
  </conditionalFormatting>
  <conditionalFormatting sqref="B9">
    <cfRule type="duplicateValues" dxfId="42" priority="41"/>
  </conditionalFormatting>
  <conditionalFormatting sqref="B9">
    <cfRule type="duplicateValues" dxfId="41" priority="39"/>
    <cfRule type="duplicateValues" dxfId="40" priority="40"/>
  </conditionalFormatting>
  <conditionalFormatting sqref="B9">
    <cfRule type="duplicateValues" dxfId="39" priority="36"/>
    <cfRule type="duplicateValues" dxfId="38" priority="37"/>
    <cfRule type="duplicateValues" dxfId="37" priority="38"/>
  </conditionalFormatting>
  <conditionalFormatting sqref="B9">
    <cfRule type="duplicateValues" dxfId="36" priority="35"/>
  </conditionalFormatting>
  <conditionalFormatting sqref="B9">
    <cfRule type="duplicateValues" dxfId="35" priority="33"/>
    <cfRule type="duplicateValues" dxfId="34" priority="34"/>
  </conditionalFormatting>
  <conditionalFormatting sqref="B9">
    <cfRule type="duplicateValues" dxfId="33" priority="32"/>
  </conditionalFormatting>
  <conditionalFormatting sqref="B9">
    <cfRule type="duplicateValues" dxfId="32" priority="29"/>
    <cfRule type="duplicateValues" dxfId="31" priority="30"/>
    <cfRule type="duplicateValues" dxfId="30" priority="31"/>
  </conditionalFormatting>
  <conditionalFormatting sqref="B9">
    <cfRule type="duplicateValues" dxfId="29" priority="28"/>
  </conditionalFormatting>
  <conditionalFormatting sqref="B9">
    <cfRule type="duplicateValues" dxfId="28" priority="27"/>
  </conditionalFormatting>
  <conditionalFormatting sqref="B11">
    <cfRule type="duplicateValues" dxfId="27" priority="26"/>
  </conditionalFormatting>
  <conditionalFormatting sqref="B11">
    <cfRule type="duplicateValues" dxfId="26" priority="23"/>
    <cfRule type="duplicateValues" dxfId="25" priority="24"/>
    <cfRule type="duplicateValues" dxfId="24" priority="25"/>
  </conditionalFormatting>
  <conditionalFormatting sqref="B11">
    <cfRule type="duplicateValues" dxfId="23" priority="21"/>
    <cfRule type="duplicateValues" dxfId="22" priority="22"/>
  </conditionalFormatting>
  <conditionalFormatting sqref="B11">
    <cfRule type="duplicateValues" dxfId="21" priority="18"/>
    <cfRule type="duplicateValues" dxfId="20" priority="19"/>
    <cfRule type="duplicateValues" dxfId="19" priority="20"/>
  </conditionalFormatting>
  <conditionalFormatting sqref="B11">
    <cfRule type="duplicateValues" dxfId="18" priority="17"/>
  </conditionalFormatting>
  <conditionalFormatting sqref="B11">
    <cfRule type="duplicateValues" dxfId="17" priority="16"/>
  </conditionalFormatting>
  <conditionalFormatting sqref="B11">
    <cfRule type="duplicateValues" dxfId="16" priority="15"/>
  </conditionalFormatting>
  <conditionalFormatting sqref="B11">
    <cfRule type="duplicateValues" dxfId="15" priority="12"/>
    <cfRule type="duplicateValues" dxfId="14" priority="13"/>
    <cfRule type="duplicateValues" dxfId="13" priority="14"/>
  </conditionalFormatting>
  <conditionalFormatting sqref="B11">
    <cfRule type="duplicateValues" dxfId="12" priority="10"/>
    <cfRule type="duplicateValues" dxfId="11" priority="11"/>
  </conditionalFormatting>
  <conditionalFormatting sqref="C11">
    <cfRule type="duplicateValues" dxfId="10" priority="9"/>
  </conditionalFormatting>
  <conditionalFormatting sqref="E3:E5">
    <cfRule type="duplicateValues" dxfId="9" priority="119606"/>
  </conditionalFormatting>
  <conditionalFormatting sqref="E3:E5">
    <cfRule type="duplicateValues" dxfId="8" priority="119608"/>
    <cfRule type="duplicateValues" dxfId="7" priority="119609"/>
  </conditionalFormatting>
  <conditionalFormatting sqref="E3:E5">
    <cfRule type="duplicateValues" dxfId="6" priority="119612"/>
    <cfRule type="duplicateValues" dxfId="5" priority="119613"/>
    <cfRule type="duplicateValues" dxfId="4" priority="119614"/>
    <cfRule type="duplicateValues" dxfId="3" priority="119615"/>
  </conditionalFormatting>
  <conditionalFormatting sqref="B3:B5">
    <cfRule type="duplicateValues" dxfId="2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2568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7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2021-05-11T03:06:01Z</cp:lastPrinted>
  <dcterms:created xsi:type="dcterms:W3CDTF">2014-10-01T23:18:29Z</dcterms:created>
  <dcterms:modified xsi:type="dcterms:W3CDTF">2021-05-18T14:39:07Z</dcterms:modified>
</cp:coreProperties>
</file>