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9\"/>
    </mc:Choice>
  </mc:AlternateContent>
  <bookViews>
    <workbookView xWindow="0" yWindow="0" windowWidth="8010" windowHeight="762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REPORTE!$A$4:$Q$61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6" l="1"/>
  <c r="C64" i="16"/>
  <c r="B52" i="16"/>
  <c r="F50" i="1"/>
  <c r="G50" i="1"/>
  <c r="H50" i="1"/>
  <c r="I50" i="1"/>
  <c r="J50" i="1"/>
  <c r="K50" i="1"/>
  <c r="F51" i="1"/>
  <c r="G51" i="1"/>
  <c r="H51" i="1"/>
  <c r="I51" i="1"/>
  <c r="J51" i="1"/>
  <c r="K51" i="1"/>
  <c r="F78" i="1"/>
  <c r="G78" i="1"/>
  <c r="H78" i="1"/>
  <c r="I78" i="1"/>
  <c r="J78" i="1"/>
  <c r="K78" i="1"/>
  <c r="A50" i="1"/>
  <c r="A51" i="1"/>
  <c r="A78" i="1"/>
  <c r="A98" i="16"/>
  <c r="C98" i="16"/>
  <c r="A93" i="16"/>
  <c r="C93" i="16"/>
  <c r="A94" i="16"/>
  <c r="C94" i="16"/>
  <c r="A95" i="16"/>
  <c r="C95" i="16"/>
  <c r="A96" i="16"/>
  <c r="C96" i="16"/>
  <c r="F23" i="1"/>
  <c r="G23" i="1"/>
  <c r="H23" i="1"/>
  <c r="I23" i="1"/>
  <c r="J23" i="1"/>
  <c r="K23" i="1"/>
  <c r="F17" i="1"/>
  <c r="G17" i="1"/>
  <c r="H17" i="1"/>
  <c r="I17" i="1"/>
  <c r="J17" i="1"/>
  <c r="K17" i="1"/>
  <c r="F19" i="1"/>
  <c r="G19" i="1"/>
  <c r="H19" i="1"/>
  <c r="I19" i="1"/>
  <c r="J19" i="1"/>
  <c r="K19" i="1"/>
  <c r="F26" i="1"/>
  <c r="G26" i="1"/>
  <c r="H26" i="1"/>
  <c r="I26" i="1"/>
  <c r="J26" i="1"/>
  <c r="K26" i="1"/>
  <c r="F25" i="1"/>
  <c r="G25" i="1"/>
  <c r="H25" i="1"/>
  <c r="I25" i="1"/>
  <c r="J25" i="1"/>
  <c r="K25" i="1"/>
  <c r="F8" i="1"/>
  <c r="G8" i="1"/>
  <c r="H8" i="1"/>
  <c r="I8" i="1"/>
  <c r="J8" i="1"/>
  <c r="K8" i="1"/>
  <c r="F13" i="1"/>
  <c r="G13" i="1"/>
  <c r="H13" i="1"/>
  <c r="I13" i="1"/>
  <c r="J13" i="1"/>
  <c r="K13" i="1"/>
  <c r="F10" i="1"/>
  <c r="G10" i="1"/>
  <c r="H10" i="1"/>
  <c r="I10" i="1"/>
  <c r="J10" i="1"/>
  <c r="K10" i="1"/>
  <c r="F24" i="1"/>
  <c r="G24" i="1"/>
  <c r="H24" i="1"/>
  <c r="I24" i="1"/>
  <c r="J24" i="1"/>
  <c r="K24" i="1"/>
  <c r="F18" i="1"/>
  <c r="G18" i="1"/>
  <c r="H18" i="1"/>
  <c r="I18" i="1"/>
  <c r="J18" i="1"/>
  <c r="K18" i="1"/>
  <c r="F12" i="1"/>
  <c r="G12" i="1"/>
  <c r="H12" i="1"/>
  <c r="I12" i="1"/>
  <c r="J12" i="1"/>
  <c r="K12" i="1"/>
  <c r="A23" i="1"/>
  <c r="A17" i="1"/>
  <c r="A19" i="1"/>
  <c r="A26" i="1"/>
  <c r="A25" i="1"/>
  <c r="A8" i="1"/>
  <c r="A13" i="1"/>
  <c r="A10" i="1"/>
  <c r="A24" i="1"/>
  <c r="A18" i="1"/>
  <c r="A12" i="1"/>
  <c r="F39" i="1"/>
  <c r="G39" i="1"/>
  <c r="H39" i="1"/>
  <c r="I39" i="1"/>
  <c r="J39" i="1"/>
  <c r="K39" i="1"/>
  <c r="F38" i="1"/>
  <c r="G38" i="1"/>
  <c r="H38" i="1"/>
  <c r="I38" i="1"/>
  <c r="J38" i="1"/>
  <c r="K38" i="1"/>
  <c r="F41" i="1"/>
  <c r="G41" i="1"/>
  <c r="H41" i="1"/>
  <c r="I41" i="1"/>
  <c r="J41" i="1"/>
  <c r="K41" i="1"/>
  <c r="F83" i="1"/>
  <c r="G83" i="1"/>
  <c r="H83" i="1"/>
  <c r="I83" i="1"/>
  <c r="J83" i="1"/>
  <c r="K83" i="1"/>
  <c r="F47" i="1"/>
  <c r="G47" i="1"/>
  <c r="H47" i="1"/>
  <c r="I47" i="1"/>
  <c r="J47" i="1"/>
  <c r="K47" i="1"/>
  <c r="F76" i="1"/>
  <c r="G76" i="1"/>
  <c r="H76" i="1"/>
  <c r="I76" i="1"/>
  <c r="J76" i="1"/>
  <c r="K76" i="1"/>
  <c r="F60" i="1"/>
  <c r="G60" i="1"/>
  <c r="H60" i="1"/>
  <c r="I60" i="1"/>
  <c r="J60" i="1"/>
  <c r="K60" i="1"/>
  <c r="F31" i="1"/>
  <c r="G31" i="1"/>
  <c r="H31" i="1"/>
  <c r="I31" i="1"/>
  <c r="J31" i="1"/>
  <c r="K31" i="1"/>
  <c r="F29" i="1"/>
  <c r="G29" i="1"/>
  <c r="H29" i="1"/>
  <c r="I29" i="1"/>
  <c r="J29" i="1"/>
  <c r="K29" i="1"/>
  <c r="F16" i="1"/>
  <c r="G16" i="1"/>
  <c r="H16" i="1"/>
  <c r="I16" i="1"/>
  <c r="J16" i="1"/>
  <c r="K16" i="1"/>
  <c r="A39" i="1"/>
  <c r="A38" i="1"/>
  <c r="A41" i="1"/>
  <c r="A83" i="1"/>
  <c r="A47" i="1"/>
  <c r="A76" i="1"/>
  <c r="A60" i="1"/>
  <c r="A31" i="1"/>
  <c r="A29" i="1"/>
  <c r="A16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44" i="1"/>
  <c r="A77" i="1"/>
  <c r="A42" i="1"/>
  <c r="A28" i="1"/>
  <c r="A49" i="1"/>
  <c r="A73" i="1"/>
  <c r="A67" i="1"/>
  <c r="A53" i="1"/>
  <c r="A52" i="1"/>
  <c r="A32" i="1"/>
  <c r="A45" i="1"/>
  <c r="A46" i="1"/>
  <c r="A48" i="1"/>
  <c r="A72" i="1"/>
  <c r="A43" i="1"/>
  <c r="A11" i="1"/>
  <c r="A37" i="1"/>
  <c r="F44" i="1"/>
  <c r="G44" i="1"/>
  <c r="H44" i="1"/>
  <c r="I44" i="1"/>
  <c r="J44" i="1"/>
  <c r="K44" i="1"/>
  <c r="F77" i="1"/>
  <c r="G77" i="1"/>
  <c r="H77" i="1"/>
  <c r="I77" i="1"/>
  <c r="J77" i="1"/>
  <c r="K77" i="1"/>
  <c r="F42" i="1"/>
  <c r="G42" i="1"/>
  <c r="H42" i="1"/>
  <c r="I42" i="1"/>
  <c r="J42" i="1"/>
  <c r="K42" i="1"/>
  <c r="F28" i="1"/>
  <c r="G28" i="1"/>
  <c r="H28" i="1"/>
  <c r="I28" i="1"/>
  <c r="J28" i="1"/>
  <c r="K28" i="1"/>
  <c r="F49" i="1"/>
  <c r="G49" i="1"/>
  <c r="H49" i="1"/>
  <c r="I49" i="1"/>
  <c r="J49" i="1"/>
  <c r="K49" i="1"/>
  <c r="F73" i="1"/>
  <c r="G73" i="1"/>
  <c r="H73" i="1"/>
  <c r="I73" i="1"/>
  <c r="J73" i="1"/>
  <c r="K73" i="1"/>
  <c r="F67" i="1"/>
  <c r="G67" i="1"/>
  <c r="H67" i="1"/>
  <c r="I67" i="1"/>
  <c r="J67" i="1"/>
  <c r="K67" i="1"/>
  <c r="F53" i="1"/>
  <c r="G53" i="1"/>
  <c r="H53" i="1"/>
  <c r="I53" i="1"/>
  <c r="J53" i="1"/>
  <c r="K53" i="1"/>
  <c r="F52" i="1"/>
  <c r="G52" i="1"/>
  <c r="H52" i="1"/>
  <c r="I52" i="1"/>
  <c r="J52" i="1"/>
  <c r="K52" i="1"/>
  <c r="F32" i="1"/>
  <c r="G32" i="1"/>
  <c r="H32" i="1"/>
  <c r="I32" i="1"/>
  <c r="J32" i="1"/>
  <c r="K32" i="1"/>
  <c r="F45" i="1"/>
  <c r="G45" i="1"/>
  <c r="H45" i="1"/>
  <c r="I45" i="1"/>
  <c r="J45" i="1"/>
  <c r="K45" i="1"/>
  <c r="F46" i="1"/>
  <c r="G46" i="1"/>
  <c r="H46" i="1"/>
  <c r="I46" i="1"/>
  <c r="J46" i="1"/>
  <c r="K46" i="1"/>
  <c r="F48" i="1"/>
  <c r="G48" i="1"/>
  <c r="H48" i="1"/>
  <c r="I48" i="1"/>
  <c r="J48" i="1"/>
  <c r="K48" i="1"/>
  <c r="F72" i="1"/>
  <c r="G72" i="1"/>
  <c r="H72" i="1"/>
  <c r="I72" i="1"/>
  <c r="J72" i="1"/>
  <c r="K72" i="1"/>
  <c r="F43" i="1"/>
  <c r="G43" i="1"/>
  <c r="H43" i="1"/>
  <c r="I43" i="1"/>
  <c r="J43" i="1"/>
  <c r="K43" i="1"/>
  <c r="F11" i="1"/>
  <c r="G11" i="1"/>
  <c r="H11" i="1"/>
  <c r="I11" i="1"/>
  <c r="J11" i="1"/>
  <c r="K11" i="1"/>
  <c r="F37" i="1"/>
  <c r="G37" i="1"/>
  <c r="H37" i="1"/>
  <c r="I37" i="1"/>
  <c r="J37" i="1"/>
  <c r="K37" i="1"/>
  <c r="A75" i="1"/>
  <c r="A30" i="1"/>
  <c r="A33" i="1"/>
  <c r="A58" i="1"/>
  <c r="A27" i="1"/>
  <c r="A71" i="1"/>
  <c r="A34" i="1"/>
  <c r="A5" i="1"/>
  <c r="A9" i="1"/>
  <c r="A64" i="1"/>
  <c r="A55" i="1"/>
  <c r="A69" i="1"/>
  <c r="A74" i="1"/>
  <c r="A21" i="1"/>
  <c r="A35" i="1"/>
  <c r="A57" i="1"/>
  <c r="A61" i="1"/>
  <c r="A66" i="1"/>
  <c r="A82" i="1"/>
  <c r="A7" i="1"/>
  <c r="A20" i="1"/>
  <c r="A80" i="1"/>
  <c r="A81" i="1"/>
  <c r="A79" i="1"/>
  <c r="A68" i="1"/>
  <c r="A65" i="1"/>
  <c r="A40" i="1"/>
  <c r="A62" i="1"/>
  <c r="F75" i="1"/>
  <c r="G75" i="1"/>
  <c r="H75" i="1"/>
  <c r="I75" i="1"/>
  <c r="J75" i="1"/>
  <c r="K75" i="1"/>
  <c r="F30" i="1"/>
  <c r="G30" i="1"/>
  <c r="H30" i="1"/>
  <c r="I30" i="1"/>
  <c r="J30" i="1"/>
  <c r="K30" i="1"/>
  <c r="F33" i="1"/>
  <c r="G33" i="1"/>
  <c r="H33" i="1"/>
  <c r="I33" i="1"/>
  <c r="J33" i="1"/>
  <c r="K33" i="1"/>
  <c r="F58" i="1"/>
  <c r="G58" i="1"/>
  <c r="H58" i="1"/>
  <c r="I58" i="1"/>
  <c r="J58" i="1"/>
  <c r="K58" i="1"/>
  <c r="F27" i="1"/>
  <c r="G27" i="1"/>
  <c r="H27" i="1"/>
  <c r="I27" i="1"/>
  <c r="J27" i="1"/>
  <c r="K27" i="1"/>
  <c r="F71" i="1"/>
  <c r="G71" i="1"/>
  <c r="H71" i="1"/>
  <c r="I71" i="1"/>
  <c r="J71" i="1"/>
  <c r="K71" i="1"/>
  <c r="F34" i="1"/>
  <c r="G34" i="1"/>
  <c r="H34" i="1"/>
  <c r="I34" i="1"/>
  <c r="J34" i="1"/>
  <c r="K34" i="1"/>
  <c r="F5" i="1"/>
  <c r="G5" i="1"/>
  <c r="H5" i="1"/>
  <c r="I5" i="1"/>
  <c r="J5" i="1"/>
  <c r="K5" i="1"/>
  <c r="F9" i="1"/>
  <c r="G9" i="1"/>
  <c r="H9" i="1"/>
  <c r="I9" i="1"/>
  <c r="J9" i="1"/>
  <c r="K9" i="1"/>
  <c r="F64" i="1"/>
  <c r="G64" i="1"/>
  <c r="H64" i="1"/>
  <c r="I64" i="1"/>
  <c r="J64" i="1"/>
  <c r="K64" i="1"/>
  <c r="F55" i="1"/>
  <c r="G55" i="1"/>
  <c r="H55" i="1"/>
  <c r="I55" i="1"/>
  <c r="J55" i="1"/>
  <c r="K55" i="1"/>
  <c r="F69" i="1"/>
  <c r="G69" i="1"/>
  <c r="H69" i="1"/>
  <c r="I69" i="1"/>
  <c r="J69" i="1"/>
  <c r="K69" i="1"/>
  <c r="F74" i="1"/>
  <c r="G74" i="1"/>
  <c r="H74" i="1"/>
  <c r="I74" i="1"/>
  <c r="J74" i="1"/>
  <c r="K74" i="1"/>
  <c r="F21" i="1"/>
  <c r="G21" i="1"/>
  <c r="H21" i="1"/>
  <c r="I21" i="1"/>
  <c r="J21" i="1"/>
  <c r="K21" i="1"/>
  <c r="F35" i="1"/>
  <c r="G35" i="1"/>
  <c r="H35" i="1"/>
  <c r="I35" i="1"/>
  <c r="J35" i="1"/>
  <c r="K35" i="1"/>
  <c r="F57" i="1"/>
  <c r="G57" i="1"/>
  <c r="H57" i="1"/>
  <c r="I57" i="1"/>
  <c r="J57" i="1"/>
  <c r="K57" i="1"/>
  <c r="F61" i="1"/>
  <c r="G61" i="1"/>
  <c r="H61" i="1"/>
  <c r="I61" i="1"/>
  <c r="J61" i="1"/>
  <c r="K61" i="1"/>
  <c r="F66" i="1"/>
  <c r="G66" i="1"/>
  <c r="H66" i="1"/>
  <c r="I66" i="1"/>
  <c r="J66" i="1"/>
  <c r="K66" i="1"/>
  <c r="F82" i="1"/>
  <c r="G82" i="1"/>
  <c r="H82" i="1"/>
  <c r="I82" i="1"/>
  <c r="J82" i="1"/>
  <c r="K82" i="1"/>
  <c r="F7" i="1"/>
  <c r="G7" i="1"/>
  <c r="H7" i="1"/>
  <c r="I7" i="1"/>
  <c r="J7" i="1"/>
  <c r="K7" i="1"/>
  <c r="F20" i="1"/>
  <c r="G20" i="1"/>
  <c r="H20" i="1"/>
  <c r="I20" i="1"/>
  <c r="J20" i="1"/>
  <c r="K20" i="1"/>
  <c r="F80" i="1"/>
  <c r="G80" i="1"/>
  <c r="H80" i="1"/>
  <c r="I80" i="1"/>
  <c r="J80" i="1"/>
  <c r="K80" i="1"/>
  <c r="F81" i="1"/>
  <c r="G81" i="1"/>
  <c r="H81" i="1"/>
  <c r="I81" i="1"/>
  <c r="J81" i="1"/>
  <c r="K81" i="1"/>
  <c r="F79" i="1"/>
  <c r="G79" i="1"/>
  <c r="H79" i="1"/>
  <c r="I79" i="1"/>
  <c r="J79" i="1"/>
  <c r="K79" i="1"/>
  <c r="F68" i="1"/>
  <c r="G68" i="1"/>
  <c r="H68" i="1"/>
  <c r="I68" i="1"/>
  <c r="J68" i="1"/>
  <c r="K68" i="1"/>
  <c r="F65" i="1"/>
  <c r="G65" i="1"/>
  <c r="H65" i="1"/>
  <c r="I65" i="1"/>
  <c r="J65" i="1"/>
  <c r="K65" i="1"/>
  <c r="F40" i="1"/>
  <c r="G40" i="1"/>
  <c r="H40" i="1"/>
  <c r="I40" i="1"/>
  <c r="J40" i="1"/>
  <c r="K40" i="1"/>
  <c r="F62" i="1"/>
  <c r="G62" i="1"/>
  <c r="H62" i="1"/>
  <c r="I62" i="1"/>
  <c r="J62" i="1"/>
  <c r="K62" i="1"/>
  <c r="F54" i="1" l="1"/>
  <c r="G54" i="1"/>
  <c r="H54" i="1"/>
  <c r="I54" i="1"/>
  <c r="J54" i="1"/>
  <c r="K54" i="1"/>
  <c r="F59" i="1"/>
  <c r="G59" i="1"/>
  <c r="H59" i="1"/>
  <c r="I59" i="1"/>
  <c r="J59" i="1"/>
  <c r="K59" i="1"/>
  <c r="F70" i="1"/>
  <c r="G70" i="1"/>
  <c r="H70" i="1"/>
  <c r="I70" i="1"/>
  <c r="J70" i="1"/>
  <c r="K70" i="1"/>
  <c r="F63" i="1"/>
  <c r="G63" i="1"/>
  <c r="H63" i="1"/>
  <c r="I63" i="1"/>
  <c r="J63" i="1"/>
  <c r="K63" i="1"/>
  <c r="F56" i="1"/>
  <c r="G56" i="1"/>
  <c r="H56" i="1"/>
  <c r="I56" i="1"/>
  <c r="J56" i="1"/>
  <c r="K56" i="1"/>
  <c r="A54" i="1"/>
  <c r="A59" i="1"/>
  <c r="A70" i="1"/>
  <c r="A63" i="1"/>
  <c r="A56" i="1"/>
  <c r="F22" i="1" l="1"/>
  <c r="G22" i="1"/>
  <c r="H22" i="1"/>
  <c r="I22" i="1"/>
  <c r="J22" i="1"/>
  <c r="K22" i="1"/>
  <c r="F15" i="1"/>
  <c r="G15" i="1"/>
  <c r="H15" i="1"/>
  <c r="I15" i="1"/>
  <c r="J15" i="1"/>
  <c r="K15" i="1"/>
  <c r="A22" i="1"/>
  <c r="A15" i="1"/>
  <c r="A6" i="1" l="1"/>
  <c r="F6" i="1"/>
  <c r="G6" i="1"/>
  <c r="H6" i="1"/>
  <c r="I6" i="1"/>
  <c r="J6" i="1"/>
  <c r="K6" i="1"/>
  <c r="A36" i="1" l="1"/>
  <c r="F36" i="1"/>
  <c r="G36" i="1"/>
  <c r="H36" i="1"/>
  <c r="I36" i="1"/>
  <c r="J36" i="1"/>
  <c r="K36" i="1"/>
  <c r="F14" i="1" l="1"/>
  <c r="G14" i="1"/>
  <c r="H14" i="1"/>
  <c r="I14" i="1"/>
  <c r="J14" i="1"/>
  <c r="K14" i="1"/>
  <c r="A14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<sst xmlns="http://schemas.openxmlformats.org/spreadsheetml/2006/main" count="13617" uniqueCount="2659">
  <si>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</si>
  <si>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</si>
  <si>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</si>
  <si>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</si>
  <si>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</si>
  <si>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</si>
  <si>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</si>
  <si>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</si>
  <si>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</si>
  <si>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</si>
  <si>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</si>
  <si>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</si>
  <si>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</si>
  <si>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</si>
  <si>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</si>
  <si>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</si>
  <si>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</si>
  <si>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</si>
  <si>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</si>
  <si>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</si>
  <si>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</si>
  <si>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</si>
  <si>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</si>
  <si>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</si>
  <si>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</si>
  <si>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</si>
  <si>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</si>
  <si>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</si>
  <si>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</si>
  <si>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</si>
  <si>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</si>
  <si>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</si>
  <si>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</si>
  <si>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</si>
  <si>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</si>
  <si>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</si>
  <si>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</si>
  <si>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</si>
  <si>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</si>
  <si>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</si>
  <si>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</si>
  <si>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</si>
  <si>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</si>
  <si>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</si>
  <si>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</si>
  <si>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</si>
  <si>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</si>
  <si>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</si>
  <si>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</si>
  <si>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</si>
  <si>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</si>
  <si>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</si>
  <si>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</si>
  <si>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</si>
  <si>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</si>
  <si>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</si>
  <si>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</si>
  <si>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</si>
  <si>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</si>
  <si>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</si>
  <si>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</si>
  <si>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</si>
  <si>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</si>
  <si>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</si>
  <si>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</si>
  <si>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</si>
  <si>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</si>
  <si>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</si>
  <si>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</si>
  <si>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</si>
  <si>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</si>
  <si>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</si>
  <si>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</si>
  <si>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</si>
  <si>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</si>
  <si>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</si>
  <si>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</si>
  <si>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</si>
  <si>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</si>
  <si>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</si>
  <si>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</si>
  <si>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</si>
  <si>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</si>
  <si>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</si>
  <si>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</si>
  <si>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</si>
  <si>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</si>
  <si>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</si>
  <si>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</si>
  <si>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</si>
  <si>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</si>
  <si>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</si>
  <si>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</si>
  <si>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</si>
  <si>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</si>
  <si>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</si>
  <si>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</si>
  <si>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</si>
  <si>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</si>
  <si>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</si>
  <si>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</si>
  <si>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</si>
  <si>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</si>
  <si>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</si>
  <si>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</si>
  <si>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</si>
  <si>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</si>
  <si>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</si>
  <si>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</si>
  <si>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</si>
  <si>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</si>
  <si>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</si>
  <si>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</si>
  <si>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</si>
  <si>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</si>
  <si>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</si>
  <si>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</si>
  <si>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</si>
  <si>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</si>
  <si>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</si>
  <si>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</si>
  <si>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</si>
  <si>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</si>
  <si>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</si>
  <si>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</si>
  <si>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</si>
  <si>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</si>
  <si>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</si>
  <si>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</si>
  <si>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</si>
  <si>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</si>
  <si>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</si>
  <si>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</si>
  <si>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</si>
  <si>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</si>
  <si>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</si>
  <si>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</si>
  <si>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</si>
  <si>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</si>
  <si>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</si>
  <si>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</si>
  <si>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</si>
  <si>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</si>
  <si>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</si>
  <si>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</si>
  <si>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</si>
  <si>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</si>
  <si>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</si>
  <si>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</si>
  <si>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</si>
  <si>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</si>
  <si>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</si>
  <si>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</si>
  <si>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</si>
  <si>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</si>
  <si>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</si>
  <si>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</si>
  <si>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</si>
  <si>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</si>
  <si>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</si>
  <si>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</si>
  <si>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</si>
  <si>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</si>
  <si>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</si>
  <si>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</si>
  <si>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</si>
  <si>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</si>
  <si>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</si>
  <si>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</si>
  <si>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</si>
  <si>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</si>
  <si>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</si>
  <si>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</si>
  <si>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</si>
  <si>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</si>
  <si>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</si>
  <si>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</si>
  <si>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</si>
  <si>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</si>
  <si>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</si>
  <si>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</si>
  <si>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</si>
  <si>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</si>
  <si>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</si>
  <si>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</si>
  <si>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</si>
  <si>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</si>
  <si>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</si>
  <si>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</si>
  <si>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</si>
  <si>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</si>
  <si>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</si>
  <si>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</si>
  <si>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</si>
  <si>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</si>
  <si>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</si>
  <si>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</si>
  <si>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</si>
  <si>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</si>
  <si>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</si>
  <si>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</si>
  <si>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</si>
  <si>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</si>
  <si>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</si>
  <si>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</si>
  <si>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</si>
  <si>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</si>
  <si>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</si>
  <si>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</si>
  <si>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</si>
  <si>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</si>
  <si>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</si>
  <si>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</si>
  <si>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</si>
  <si>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</si>
  <si>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</si>
  <si>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</si>
  <si>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</si>
  <si>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</si>
  <si>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</si>
  <si>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</si>
  <si>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</si>
  <si>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</si>
  <si>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</si>
  <si>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</si>
  <si>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</si>
  <si>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</si>
  <si>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</si>
  <si>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</si>
  <si>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</si>
  <si>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</si>
  <si>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</si>
  <si>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</si>
  <si>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</si>
  <si>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</si>
  <si>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</si>
  <si>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</si>
  <si>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</si>
  <si>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</si>
  <si>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</si>
  <si>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</si>
  <si>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</si>
  <si>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</si>
  <si>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</si>
  <si>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</si>
  <si>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</si>
  <si>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</si>
  <si>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</si>
  <si>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</si>
  <si>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</si>
  <si>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</si>
  <si>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</si>
  <si>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</si>
  <si>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</si>
  <si>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</si>
  <si>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</si>
  <si>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</si>
  <si>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</si>
  <si>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</si>
  <si>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</si>
  <si>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</si>
  <si>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</si>
  <si>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</si>
  <si>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</si>
  <si>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</si>
  <si>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</si>
  <si>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</si>
  <si>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</si>
  <si>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</si>
  <si>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</si>
  <si>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</si>
  <si>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</si>
  <si>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</si>
  <si>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</si>
  <si>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</si>
  <si>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</si>
  <si>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</si>
  <si>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</si>
  <si>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</si>
  <si>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</si>
  <si>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</si>
  <si>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</si>
  <si>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</si>
  <si>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</si>
  <si>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</si>
  <si>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</si>
  <si>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</si>
  <si>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</si>
  <si>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</si>
  <si>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</si>
  <si>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</si>
  <si>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</si>
  <si>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</si>
  <si>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</si>
  <si>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</si>
  <si>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</si>
  <si>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</si>
  <si>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</si>
  <si>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</si>
  <si>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</si>
  <si>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</si>
  <si>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</si>
  <si>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</si>
  <si>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</si>
  <si>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</si>
  <si>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</si>
  <si>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</si>
  <si>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</si>
  <si>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</si>
  <si>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</si>
  <si>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</si>
  <si>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</si>
  <si>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</si>
  <si>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</si>
  <si>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</si>
  <si>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</si>
  <si>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</si>
  <si>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</si>
  <si>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</si>
  <si>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</si>
  <si>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</si>
  <si>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</si>
  <si>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</si>
  <si>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</si>
  <si>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</si>
  <si>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</si>
  <si>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</si>
  <si>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</si>
  <si>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</si>
  <si>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</si>
  <si>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</si>
  <si>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</si>
  <si>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</si>
  <si>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</si>
  <si>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</si>
  <si>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</si>
  <si>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</si>
  <si>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</si>
  <si>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</si>
  <si>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</si>
  <si>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</si>
  <si>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</si>
  <si>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</si>
  <si>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</si>
  <si>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</si>
  <si>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</si>
  <si>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</si>
  <si>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</si>
  <si>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</si>
  <si>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</si>
  <si>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</si>
  <si>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</si>
  <si>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</si>
  <si>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</si>
  <si>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</si>
  <si>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</si>
  <si>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</si>
  <si>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</si>
  <si>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</si>
  <si>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</si>
  <si>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</si>
  <si>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</si>
  <si>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</si>
  <si>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</si>
  <si>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</si>
  <si>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</si>
  <si>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</si>
  <si>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</si>
  <si>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</si>
  <si>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</si>
  <si>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</si>
  <si>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</si>
  <si>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</si>
  <si>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</si>
  <si>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</si>
  <si>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</si>
  <si>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</si>
  <si>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</si>
  <si>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</si>
  <si>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</si>
  <si>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</si>
  <si>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</si>
  <si>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</si>
  <si>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</si>
  <si>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</si>
  <si>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</si>
  <si>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</si>
  <si>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</si>
  <si>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</si>
  <si>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</si>
  <si>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</si>
  <si>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</si>
  <si>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</si>
  <si>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</si>
  <si>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</si>
  <si>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</si>
  <si>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</si>
  <si>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</si>
  <si>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</si>
  <si>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</si>
  <si>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</si>
  <si>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</si>
  <si>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</si>
  <si>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</si>
  <si>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</si>
  <si>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</si>
  <si>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</si>
  <si>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</si>
  <si>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</si>
  <si>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</si>
  <si>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</si>
  <si>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</si>
  <si>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</si>
  <si>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</si>
  <si>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</si>
  <si>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</si>
  <si>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</si>
  <si>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</si>
  <si>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</si>
  <si>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</si>
  <si>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</si>
  <si>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</si>
  <si>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</si>
  <si>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</si>
  <si>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</si>
  <si>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</si>
  <si>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</si>
  <si>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</si>
  <si>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</si>
  <si>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</si>
  <si>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</si>
  <si>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</si>
  <si>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</si>
  <si>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</si>
  <si>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</si>
  <si>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</si>
  <si>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</si>
  <si>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</si>
  <si>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</si>
  <si>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</si>
  <si>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</si>
  <si>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</si>
  <si>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</si>
  <si>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</si>
  <si>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</si>
  <si>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</si>
  <si>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</si>
  <si>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</si>
  <si>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</si>
  <si>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</si>
  <si>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</si>
  <si>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</si>
  <si>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</si>
  <si>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</si>
  <si>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</si>
  <si>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</si>
  <si>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</si>
  <si>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</si>
  <si>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</si>
  <si>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</si>
  <si>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</si>
  <si>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</si>
  <si>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</si>
  <si>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</si>
  <si>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</si>
  <si>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</si>
  <si>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</si>
  <si>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</si>
  <si>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</si>
  <si>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</si>
  <si>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</si>
  <si>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</si>
  <si>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</si>
  <si>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</si>
  <si>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</si>
  <si>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</si>
  <si>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</si>
  <si>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</si>
  <si>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</si>
  <si>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</si>
  <si>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</si>
  <si>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</si>
  <si>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</si>
  <si>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</si>
  <si>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</si>
  <si>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</si>
  <si>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</si>
  <si>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</si>
  <si>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</si>
  <si>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</si>
  <si>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</si>
  <si>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</si>
  <si>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</si>
  <si>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</si>
  <si>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</si>
  <si>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</si>
  <si>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</si>
  <si>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</si>
  <si>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</si>
  <si>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</si>
  <si>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</si>
  <si>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</si>
  <si>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</si>
  <si>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</si>
  <si>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</si>
  <si>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</si>
  <si>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</si>
  <si>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</si>
  <si>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</si>
  <si>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</si>
  <si>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</si>
  <si>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</si>
  <si>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</si>
  <si>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</si>
  <si>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</si>
  <si>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</si>
  <si>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</si>
  <si>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</si>
  <si>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</si>
  <si>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</si>
  <si>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</si>
  <si>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</si>
  <si>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</si>
  <si>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</si>
  <si>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</si>
  <si>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</si>
  <si>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</si>
  <si>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</si>
  <si>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</si>
  <si>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</si>
  <si>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</si>
  <si>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</si>
  <si>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</si>
  <si>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</si>
  <si>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</si>
  <si>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</si>
  <si>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</si>
  <si>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</si>
  <si>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</si>
  <si>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</si>
  <si>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</si>
  <si>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</si>
  <si>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</si>
  <si>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</si>
  <si>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</si>
  <si>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</si>
  <si>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</si>
  <si>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</si>
  <si>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</si>
  <si>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</si>
  <si>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</si>
  <si>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</si>
  <si>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</si>
  <si>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</si>
  <si>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</si>
  <si>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</si>
  <si>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</si>
  <si>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</si>
  <si>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</si>
  <si>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</si>
  <si>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</si>
  <si>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</si>
  <si>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</si>
  <si>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</si>
  <si>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</si>
  <si>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</si>
  <si>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</si>
  <si>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</si>
  <si>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</si>
  <si>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</si>
  <si>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</si>
  <si>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</si>
  <si>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</si>
  <si>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</si>
  <si>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</si>
  <si>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</si>
  <si>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</si>
  <si>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</si>
  <si>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</si>
  <si>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</si>
  <si>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</si>
  <si>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</si>
  <si>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</si>
  <si>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</si>
  <si>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</si>
  <si>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</si>
  <si>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</si>
  <si>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</si>
  <si>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</si>
  <si>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</si>
  <si>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</si>
  <si>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</si>
  <si>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</si>
  <si>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</si>
  <si>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</si>
  <si>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</si>
  <si>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</si>
  <si>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</si>
  <si>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</si>
  <si>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</si>
  <si>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</si>
  <si>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</si>
  <si>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</si>
  <si>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</si>
  <si>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</si>
  <si>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</si>
  <si>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</si>
  <si>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</si>
  <si>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</si>
  <si>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</si>
  <si>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</si>
  <si>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</si>
  <si>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</si>
  <si>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</si>
  <si>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</si>
  <si>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</si>
  <si>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</si>
  <si>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</si>
  <si>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</si>
  <si>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</si>
  <si>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</si>
  <si>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</si>
  <si>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</si>
  <si>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</si>
  <si>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</si>
  <si>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</si>
  <si>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</si>
  <si>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</si>
  <si>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</si>
  <si>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</si>
  <si>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</si>
  <si>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</si>
  <si>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</si>
  <si>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</si>
  <si>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</si>
  <si>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</si>
  <si>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</si>
  <si>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</si>
  <si>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</si>
  <si>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</si>
  <si>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</si>
  <si>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</si>
  <si>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</si>
  <si>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</si>
  <si>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</si>
  <si>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</si>
  <si>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</si>
  <si>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</si>
  <si>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</si>
  <si>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</si>
  <si>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</si>
  <si>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</si>
  <si>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</si>
  <si>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</si>
  <si>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</si>
  <si>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</si>
  <si>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</si>
  <si>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</si>
  <si>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</si>
  <si>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</si>
  <si>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</si>
  <si>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</si>
  <si>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</si>
  <si>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</si>
  <si>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</si>
  <si>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</si>
  <si>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</si>
  <si>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</si>
  <si>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</si>
  <si>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</si>
  <si>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</si>
  <si>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</si>
  <si>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</si>
  <si>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</si>
  <si>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</si>
  <si>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</si>
  <si>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</si>
  <si>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</si>
  <si>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</si>
  <si>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</si>
  <si>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</si>
  <si>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</si>
  <si>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</si>
  <si>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</si>
  <si>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</si>
  <si>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</si>
  <si>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</si>
  <si>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</si>
  <si>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</si>
  <si>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</si>
  <si>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</si>
  <si>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</si>
  <si>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</si>
  <si>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</si>
  <si>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</si>
  <si>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</si>
  <si>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</si>
  <si>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</si>
  <si>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</si>
  <si>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</si>
  <si>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</si>
  <si>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</si>
  <si>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</si>
  <si>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</si>
  <si>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</si>
  <si>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</si>
  <si>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</si>
  <si>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</si>
  <si>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</si>
  <si>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</si>
  <si>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</si>
  <si>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</si>
  <si>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</si>
  <si>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</si>
  <si>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</si>
  <si>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</si>
  <si>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</si>
  <si>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</si>
  <si>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</si>
  <si>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</si>
  <si>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</si>
  <si>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</si>
  <si>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</si>
  <si>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</si>
  <si>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</si>
  <si>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</si>
  <si>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</si>
  <si>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</si>
  <si>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</si>
  <si>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</si>
  <si>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</si>
  <si>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</si>
  <si>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</si>
  <si>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</si>
  <si>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</si>
  <si>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</si>
  <si>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</si>
  <si>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</si>
  <si>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</si>
  <si>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</si>
  <si>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</si>
  <si>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</si>
  <si>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</si>
  <si>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</si>
  <si>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</si>
  <si>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</si>
  <si>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</si>
  <si>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</si>
  <si>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</si>
  <si>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</si>
  <si>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</si>
  <si>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</si>
  <si>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</si>
  <si>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</si>
  <si>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</si>
  <si>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</si>
  <si>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</si>
  <si>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</si>
  <si>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</si>
  <si>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</si>
  <si>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</si>
  <si>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</si>
  <si>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</si>
  <si>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</si>
  <si>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</si>
  <si>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</si>
  <si>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</si>
  <si>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</si>
  <si>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</si>
  <si>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</si>
  <si>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</si>
  <si>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</si>
  <si>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</si>
  <si>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</si>
  <si>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</si>
  <si>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</si>
  <si>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</si>
  <si>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</si>
  <si>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</si>
  <si>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</si>
  <si>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</si>
  <si>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</si>
  <si>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</si>
  <si>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</si>
  <si>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</si>
  <si>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</si>
  <si>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</si>
  <si>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</si>
  <si>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</si>
  <si>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</si>
  <si>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</si>
  <si>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</si>
  <si>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</si>
  <si>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</si>
  <si>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</si>
  <si>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</si>
  <si>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</si>
  <si>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</si>
  <si>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</si>
  <si>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</si>
  <si>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</si>
  <si>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</si>
  <si>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</si>
  <si>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</si>
  <si>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</si>
  <si>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</si>
  <si>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</si>
  <si>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</si>
  <si>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</si>
  <si>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</si>
  <si>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</si>
  <si>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</si>
  <si>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</si>
  <si>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</si>
  <si>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</si>
  <si>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</si>
  <si>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</si>
  <si>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</si>
  <si>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</si>
  <si>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</si>
  <si>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</si>
  <si>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</si>
  <si>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</si>
  <si>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</si>
  <si>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</si>
  <si>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</si>
  <si>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</si>
  <si>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</si>
  <si>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</si>
  <si>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</si>
  <si>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</si>
  <si>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</si>
  <si>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</si>
  <si>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</si>
  <si>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</si>
  <si>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</si>
  <si>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</si>
  <si>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</si>
  <si>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</si>
  <si>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</si>
  <si>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</si>
  <si>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</si>
  <si>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</si>
  <si>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</si>
  <si>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</si>
  <si>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</si>
  <si>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</si>
  <si>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</si>
  <si>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</si>
  <si>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</si>
  <si>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</si>
  <si>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</si>
  <si>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</si>
  <si>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</si>
  <si>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</si>
  <si>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</si>
  <si>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</si>
  <si>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</si>
  <si>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</si>
  <si>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</si>
  <si>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</si>
  <si>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</si>
  <si>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</si>
  <si>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</si>
  <si>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</si>
  <si>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</si>
  <si>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</si>
  <si>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</si>
  <si>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</si>
  <si>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</si>
  <si>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</si>
  <si>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</si>
  <si>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</si>
  <si>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</si>
  <si>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</si>
  <si>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</si>
  <si>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</si>
  <si>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</si>
  <si>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</si>
  <si>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</si>
  <si>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</si>
  <si>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</si>
  <si>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</si>
  <si>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</si>
  <si>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</si>
  <si>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</si>
  <si>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</si>
  <si>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</si>
  <si>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</si>
  <si>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</si>
  <si>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</si>
  <si>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</si>
  <si>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</si>
  <si>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</si>
  <si>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</si>
  <si>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</si>
  <si>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</si>
  <si>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</si>
  <si>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</si>
  <si>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</si>
  <si>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</si>
  <si>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</si>
  <si>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</si>
  <si>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</si>
  <si>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</si>
  <si>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</si>
  <si>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</si>
  <si>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</si>
  <si>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</si>
  <si>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</si>
  <si>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</si>
  <si>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</si>
  <si>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</si>
  <si>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</si>
  <si>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</si>
  <si>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</si>
  <si>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</si>
  <si>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</si>
  <si>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</si>
  <si>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</si>
  <si>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</si>
  <si>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</si>
  <si>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</si>
  <si>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</si>
  <si>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</si>
  <si>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</si>
  <si>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</si>
  <si>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</si>
  <si>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</si>
  <si>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</si>
  <si>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</si>
  <si>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</si>
  <si>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</si>
  <si>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</si>
  <si>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</si>
  <si>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</si>
  <si>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</si>
  <si>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</si>
  <si>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</si>
  <si>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</si>
  <si>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</si>
  <si>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</si>
  <si>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</si>
  <si>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</si>
  <si>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</si>
  <si>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</si>
  <si>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</si>
  <si>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</si>
  <si>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</si>
  <si>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</si>
  <si>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</si>
  <si>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</si>
  <si>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</si>
  <si>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</si>
  <si>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</si>
  <si>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</si>
  <si>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</si>
  <si>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</si>
  <si>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</si>
  <si>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</si>
  <si>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</si>
  <si>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</si>
  <si>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</si>
  <si>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</si>
  <si>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</si>
  <si>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</si>
  <si>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</si>
  <si>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</si>
  <si>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</si>
  <si>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</si>
  <si>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</si>
  <si>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</si>
  <si>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</si>
  <si>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</si>
  <si>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</si>
  <si>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</si>
  <si>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</si>
  <si>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</si>
  <si>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</si>
  <si>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</si>
  <si>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</si>
  <si>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</si>
  <si>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</si>
  <si>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</si>
  <si>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</si>
  <si>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</si>
  <si>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</si>
  <si>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</si>
  <si>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</si>
  <si>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</si>
  <si>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</si>
  <si>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</si>
  <si>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</si>
  <si>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</si>
  <si>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</si>
  <si>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</si>
  <si>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</si>
  <si>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</si>
  <si>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</si>
  <si>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</si>
  <si>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</si>
  <si>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</si>
  <si>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</si>
  <si>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</si>
  <si>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</si>
  <si>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</si>
  <si>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</si>
  <si>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</si>
  <si>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</si>
  <si>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</si>
  <si>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</si>
  <si>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</si>
  <si>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</si>
  <si>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</si>
  <si>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</si>
  <si>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</si>
  <si>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</si>
  <si>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</si>
  <si>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</si>
  <si>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</si>
  <si>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</si>
  <si>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</si>
  <si>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</si>
  <si>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</si>
  <si>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</si>
  <si>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</si>
  <si>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</si>
  <si>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</si>
  <si>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</si>
  <si>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</si>
  <si>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</si>
  <si>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</si>
  <si>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</si>
  <si>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</si>
  <si>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</si>
  <si>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</si>
  <si>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</si>
  <si>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</si>
  <si>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</si>
  <si>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</si>
  <si>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</si>
  <si>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</si>
  <si>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</si>
  <si>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</si>
  <si>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</si>
  <si>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</si>
  <si>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</si>
  <si>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</si>
  <si>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</si>
  <si>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</si>
  <si>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</si>
  <si>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</si>
  <si>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</si>
  <si>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</si>
  <si>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</si>
  <si>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</si>
  <si>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</si>
  <si>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</si>
  <si>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</si>
  <si>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</si>
  <si>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</si>
  <si>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</si>
  <si>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</si>
  <si>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</si>
  <si>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</si>
  <si>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</si>
  <si>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</si>
  <si>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</si>
  <si>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</si>
  <si>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</si>
  <si>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</si>
  <si>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</si>
  <si>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</si>
  <si>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</si>
  <si>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</si>
  <si>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</si>
  <si>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</si>
  <si>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</si>
  <si>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</si>
  <si>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</si>
  <si>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</si>
  <si>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</si>
  <si>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</si>
  <si>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</si>
  <si>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</si>
  <si>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</si>
  <si>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</si>
  <si>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</si>
  <si>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</si>
  <si>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</si>
  <si>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</si>
  <si>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</si>
  <si>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</si>
  <si>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</si>
  <si>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</si>
  <si>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</si>
  <si>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</si>
  <si>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</si>
  <si>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</si>
  <si>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</si>
  <si>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</si>
  <si>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</si>
  <si>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</si>
  <si>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</si>
  <si>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</si>
  <si>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</si>
  <si>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</si>
  <si>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</si>
  <si>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</si>
  <si>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</si>
  <si>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</si>
  <si>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</si>
  <si>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</si>
  <si>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</si>
  <si>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</si>
  <si>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</si>
  <si>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</si>
  <si>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</si>
  <si>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</si>
  <si>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</si>
  <si>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</si>
  <si>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</si>
  <si>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</si>
  <si>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</si>
  <si>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</si>
  <si>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</si>
  <si>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</si>
  <si>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</si>
  <si>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</si>
  <si>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</si>
  <si>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</si>
  <si>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</si>
  <si>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</si>
  <si>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</si>
  <si>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</si>
  <si>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</si>
  <si>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</si>
  <si>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</si>
  <si>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</si>
  <si>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</si>
  <si>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</si>
  <si>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</si>
  <si>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</si>
  <si>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</si>
  <si>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</si>
  <si>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</si>
  <si>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</si>
  <si>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</si>
  <si>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</si>
  <si>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</si>
  <si>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</si>
  <si>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</si>
  <si>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</si>
  <si>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</si>
  <si>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</si>
  <si>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</si>
  <si>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</si>
  <si>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</si>
  <si>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</si>
  <si>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</si>
  <si>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</si>
  <si>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</si>
  <si>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</si>
  <si>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</si>
  <si>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</si>
  <si>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</si>
  <si>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</si>
  <si>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</si>
  <si>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</si>
  <si>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</si>
  <si>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</si>
  <si>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</si>
  <si>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</si>
  <si>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</si>
  <si>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</si>
  <si>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</si>
  <si>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</si>
  <si>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</si>
  <si>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</si>
  <si>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</si>
  <si>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</si>
  <si>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</si>
  <si>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</si>
  <si>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</si>
  <si>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</si>
  <si>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</si>
  <si>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</si>
  <si>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</si>
  <si>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</si>
  <si>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</si>
  <si>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</si>
  <si>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</si>
  <si>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</si>
  <si>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</si>
  <si>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</si>
  <si>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</si>
  <si>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</si>
  <si>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</si>
  <si>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</si>
  <si>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</si>
  <si>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</si>
  <si>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</si>
  <si>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</si>
  <si>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</si>
  <si>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</si>
  <si>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</si>
  <si>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</si>
  <si>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</si>
  <si>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</si>
  <si>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</si>
  <si>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</si>
  <si>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</si>
  <si>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</si>
  <si>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</si>
  <si>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</si>
  <si>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</si>
  <si>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</si>
  <si>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</si>
  <si>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</si>
  <si>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</si>
  <si>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</si>
  <si>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</si>
  <si>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</si>
  <si>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</si>
  <si>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</si>
  <si>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</si>
  <si>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</si>
  <si>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</si>
  <si>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</si>
  <si>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</si>
  <si>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</si>
  <si>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</si>
  <si>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</si>
  <si>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</si>
  <si>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</si>
  <si>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</si>
  <si>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</si>
  <si>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</si>
  <si>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</si>
  <si>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</si>
  <si>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</si>
  <si>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</si>
  <si>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</si>
  <si>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</si>
  <si>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</si>
  <si>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</si>
  <si>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</si>
  <si>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</si>
  <si>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</si>
  <si>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</si>
  <si>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</si>
  <si>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</si>
  <si>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</si>
  <si>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</si>
  <si>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</si>
  <si>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</si>
  <si>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</si>
  <si>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</si>
  <si>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</si>
  <si>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</si>
  <si>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</si>
  <si>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</si>
  <si>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</si>
  <si>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</si>
  <si>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</si>
  <si>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</si>
  <si>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</si>
  <si>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</si>
  <si>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</si>
  <si>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</si>
  <si>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</si>
  <si>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</si>
  <si>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</si>
  <si>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</si>
  <si>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</si>
  <si>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</si>
  <si>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</si>
  <si>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</si>
  <si>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</si>
  <si>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</si>
  <si>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</si>
  <si>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</si>
  <si>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</si>
  <si>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</si>
  <si>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</si>
  <si>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</si>
  <si>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</si>
  <si>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</si>
  <si>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</si>
  <si>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</si>
  <si>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</si>
  <si>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</si>
  <si>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</si>
  <si>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</si>
  <si>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</si>
  <si>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</si>
  <si>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</si>
  <si>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</si>
  <si>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</si>
  <si>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</si>
  <si>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</si>
  <si>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</si>
  <si>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</si>
  <si>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</si>
  <si>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</si>
  <si>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</si>
  <si>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</si>
  <si>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</si>
  <si>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</si>
  <si>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</si>
  <si>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</si>
  <si>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</si>
  <si>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</si>
  <si>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</si>
  <si>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</si>
  <si>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</si>
  <si>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</si>
  <si>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</si>
  <si>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</si>
  <si>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</si>
  <si>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</si>
  <si>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</si>
  <si>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</si>
  <si>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</si>
  <si>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</si>
  <si>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</si>
  <si>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</si>
  <si>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</si>
  <si>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</si>
  <si>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</si>
  <si>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</si>
  <si>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</si>
  <si>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</si>
  <si>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</si>
  <si>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</si>
  <si>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</si>
  <si>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</si>
  <si>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</si>
  <si>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</si>
  <si>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</si>
  <si>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</si>
  <si>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</si>
  <si>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</si>
  <si>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</si>
  <si>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</si>
  <si>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</si>
  <si>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</si>
  <si>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</si>
  <si>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</si>
  <si>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</si>
  <si>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</si>
  <si>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</si>
  <si>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</si>
  <si>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</si>
  <si>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</si>
  <si>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</si>
  <si>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</si>
  <si>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</si>
  <si>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</si>
  <si>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</si>
  <si>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</si>
  <si>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</si>
  <si>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</si>
  <si>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</si>
  <si>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</si>
  <si>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</si>
  <si>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</si>
  <si>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</si>
  <si>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</si>
  <si>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</si>
  <si>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</si>
  <si>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</si>
  <si>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</si>
  <si>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</si>
  <si>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</si>
  <si>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</si>
  <si>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</si>
  <si>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</si>
  <si>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</si>
  <si>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</si>
  <si>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</si>
  <si>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</si>
  <si>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</si>
  <si>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</si>
  <si>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</si>
  <si>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</si>
  <si>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</si>
  <si>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</si>
  <si>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</si>
  <si>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</si>
  <si>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</si>
  <si>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</si>
  <si>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</si>
  <si>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</si>
  <si>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</si>
  <si>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</si>
  <si>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</si>
  <si>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</si>
  <si>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</si>
  <si>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</si>
  <si>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</si>
  <si>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</si>
  <si>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</si>
  <si>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</si>
  <si>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</si>
  <si>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</si>
  <si>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</si>
  <si>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</si>
  <si>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</si>
  <si>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</si>
  <si>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</si>
  <si>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</si>
  <si>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</si>
  <si>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</si>
  <si>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</si>
  <si>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</si>
  <si>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</si>
  <si>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</si>
  <si>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</si>
  <si>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</si>
  <si>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</si>
  <si>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</si>
  <si>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</si>
  <si>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</si>
  <si>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</si>
  <si>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</si>
  <si>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</si>
  <si>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</si>
  <si>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</si>
  <si>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</si>
  <si>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</si>
  <si>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</si>
  <si>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</si>
  <si>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</si>
  <si>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</si>
  <si>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</si>
  <si>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</si>
  <si>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</si>
  <si>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</si>
  <si>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</si>
  <si>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</si>
  <si>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</si>
  <si>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</si>
  <si>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</si>
  <si>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</si>
  <si>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</si>
  <si>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</si>
  <si>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</si>
  <si>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</si>
  <si>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</si>
  <si>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</si>
  <si>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</si>
  <si>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</si>
  <si>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</si>
  <si>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</si>
  <si>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</si>
  <si>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</si>
  <si>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</si>
  <si>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</si>
  <si>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</si>
  <si>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</si>
  <si>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</si>
  <si>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</si>
  <si>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</si>
  <si>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</si>
  <si>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</si>
  <si>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</si>
  <si>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</si>
  <si>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</si>
  <si>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</si>
  <si>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</si>
  <si>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</si>
  <si>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</si>
  <si>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</si>
  <si>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</si>
  <si>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</si>
  <si>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</si>
  <si>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</si>
  <si>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</si>
  <si>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</si>
  <si>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</si>
  <si>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</si>
  <si>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</si>
  <si>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</si>
  <si>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</si>
  <si>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</si>
  <si>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</si>
  <si>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</si>
  <si>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</si>
  <si>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</si>
  <si>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</si>
  <si>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</si>
  <si>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</si>
  <si>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</si>
  <si>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</si>
  <si>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</si>
  <si>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</si>
  <si>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</si>
  <si>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</si>
  <si>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</si>
  <si>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</si>
  <si>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</si>
  <si>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</si>
  <si>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</si>
  <si>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</si>
  <si>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</si>
  <si>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</si>
  <si>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</si>
  <si>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</si>
  <si>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</si>
  <si>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</si>
  <si>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</si>
  <si>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</si>
  <si>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</si>
  <si>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</si>
  <si>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</si>
  <si>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</si>
  <si>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</si>
  <si>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</si>
  <si>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</si>
  <si>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</si>
  <si>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</si>
  <si>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</si>
  <si>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</si>
  <si>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</si>
  <si>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</si>
  <si>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</si>
  <si>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</si>
  <si>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</si>
  <si>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</si>
  <si>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</si>
  <si>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</si>
  <si>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</si>
  <si>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</si>
  <si>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</si>
  <si>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</si>
  <si>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</si>
  <si>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</si>
  <si>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</si>
  <si>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</si>
  <si>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</si>
  <si>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</si>
  <si>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</si>
  <si>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</si>
  <si>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</si>
  <si>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</si>
  <si>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</si>
  <si>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</si>
  <si>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</si>
  <si>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</si>
  <si>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</si>
  <si>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</si>
  <si>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</si>
  <si>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</si>
  <si>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</si>
  <si>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</si>
  <si>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</si>
  <si>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</si>
  <si>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</si>
  <si>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</si>
  <si>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</si>
  <si>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</si>
  <si>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</si>
  <si>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</si>
  <si>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</si>
  <si>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</si>
  <si>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</si>
  <si>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</si>
  <si>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</si>
  <si>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</si>
  <si>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</si>
  <si>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</si>
  <si>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</si>
  <si>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</si>
  <si>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</si>
  <si>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</si>
  <si>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</si>
  <si>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</si>
  <si>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</si>
  <si>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</si>
  <si>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</si>
  <si>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</si>
  <si>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</si>
  <si>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</si>
  <si>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</si>
  <si>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</si>
  <si>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</si>
  <si>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</si>
  <si>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</si>
  <si>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</si>
  <si>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</si>
  <si>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</si>
  <si>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</si>
  <si>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</si>
  <si>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</si>
  <si>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</si>
  <si>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</si>
  <si>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</si>
  <si>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</si>
  <si>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</si>
  <si>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</si>
  <si>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</si>
  <si>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</si>
  <si>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</si>
  <si>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</si>
  <si>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</si>
  <si>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</si>
  <si>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</si>
  <si>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</si>
  <si>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</si>
  <si>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</si>
  <si>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</si>
  <si>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</si>
  <si>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</si>
  <si>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</si>
  <si>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</si>
  <si>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</si>
  <si>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</si>
  <si>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</si>
  <si>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</si>
  <si>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</si>
  <si>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</si>
  <si>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</si>
  <si>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</si>
  <si>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</si>
  <si>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</si>
  <si>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</si>
  <si>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</si>
  <si>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</si>
  <si>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</si>
  <si>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</si>
  <si>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</si>
  <si>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</si>
  <si>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</si>
  <si>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</si>
  <si>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</si>
  <si>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</si>
  <si>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</si>
  <si>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</si>
  <si>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</si>
  <si>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</si>
  <si>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</si>
  <si>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</si>
  <si>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</si>
  <si>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</si>
  <si>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</si>
  <si>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</si>
  <si>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</si>
  <si>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</si>
  <si>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</si>
  <si>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</si>
  <si>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</si>
  <si>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</si>
  <si>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</si>
  <si>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</si>
  <si>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</si>
  <si>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</si>
  <si>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</si>
  <si>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</si>
  <si>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</si>
  <si>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</si>
  <si>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</si>
  <si>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</si>
  <si>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</si>
  <si>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</si>
  <si>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</si>
  <si>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</si>
  <si>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</si>
  <si>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</si>
  <si>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</si>
  <si>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</si>
  <si>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</si>
  <si>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</si>
  <si>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</si>
  <si>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</si>
  <si>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</si>
  <si>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</si>
  <si>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</si>
  <si>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</si>
  <si>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</si>
  <si>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</si>
  <si>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</si>
  <si>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</si>
  <si>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</si>
  <si>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</si>
  <si>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</si>
  <si>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</si>
  <si>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</si>
  <si>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</si>
  <si>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</si>
  <si>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</si>
  <si>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</si>
  <si>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</si>
  <si>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</si>
  <si>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</si>
  <si>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</si>
  <si>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</si>
  <si>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</si>
  <si>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</si>
  <si>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</si>
  <si>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</si>
  <si>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</si>
  <si>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</si>
  <si>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</si>
  <si>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</si>
  <si>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</si>
  <si>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</si>
  <si>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</si>
  <si>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</si>
  <si>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</si>
  <si>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</si>
  <si>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</si>
  <si>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</si>
  <si>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</si>
  <si>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</si>
  <si>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</si>
  <si>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</si>
  <si>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</si>
  <si>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</si>
  <si>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</si>
  <si>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</si>
  <si>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</si>
  <si>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</si>
  <si>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</si>
  <si>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</si>
  <si>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</si>
  <si>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</si>
  <si>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</si>
  <si>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</si>
  <si>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</si>
  <si>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</si>
  <si>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</si>
  <si>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</si>
  <si>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</si>
  <si>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</si>
  <si>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</si>
  <si>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</si>
  <si>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</si>
  <si>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</si>
  <si>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</si>
  <si>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</si>
  <si>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</si>
  <si>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</si>
  <si>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</si>
  <si>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</si>
  <si>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</si>
  <si>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</si>
  <si>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</si>
  <si>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</si>
  <si>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</si>
  <si>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</si>
  <si>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</si>
  <si>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</si>
  <si>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</si>
  <si>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</si>
  <si>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</si>
  <si>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</si>
  <si>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</si>
  <si>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</si>
  <si>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</si>
  <si>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</si>
  <si>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</si>
  <si>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</si>
  <si>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</si>
  <si>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</si>
  <si>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</si>
  <si>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</si>
  <si>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</si>
  <si>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</si>
  <si>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</si>
  <si>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</si>
  <si>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</si>
  <si>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</si>
  <si>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</si>
  <si>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</si>
  <si>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</si>
  <si>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</si>
  <si>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</si>
  <si>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</si>
  <si>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</si>
  <si>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</si>
  <si>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</si>
  <si>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</si>
  <si>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</si>
  <si>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</si>
  <si>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</si>
  <si>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</si>
  <si>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</si>
  <si>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</si>
  <si>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</si>
  <si>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</si>
  <si>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</si>
  <si>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</si>
  <si>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</si>
  <si>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</si>
  <si>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</si>
  <si>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</si>
  <si>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</si>
  <si>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</si>
  <si>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</si>
  <si>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</si>
  <si>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</si>
  <si>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</si>
  <si>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</si>
  <si>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</si>
  <si>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</si>
  <si>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</si>
  <si>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</si>
  <si>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</si>
  <si>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</si>
  <si>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</si>
  <si>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</si>
  <si>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</si>
  <si>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</si>
  <si>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</si>
  <si>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</si>
  <si>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</si>
  <si>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</si>
  <si>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</si>
  <si>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</si>
  <si>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</si>
  <si>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</si>
  <si>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</si>
  <si>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</si>
  <si>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</si>
  <si>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</si>
  <si>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</si>
  <si>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</si>
  <si>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</si>
  <si>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</si>
  <si>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</si>
  <si>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</si>
  <si>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</si>
  <si>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</si>
  <si>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</si>
  <si>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</si>
  <si>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</si>
  <si>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</si>
  <si>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</si>
  <si>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</si>
  <si>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</si>
  <si>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</si>
  <si>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</si>
  <si>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</si>
  <si>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</si>
  <si>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</si>
  <si>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</si>
  <si>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</si>
  <si>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</si>
  <si>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</si>
  <si>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</si>
  <si>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</si>
  <si>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</si>
  <si>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</si>
  <si>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</si>
  <si>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</si>
  <si>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</si>
  <si>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</si>
  <si>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</si>
  <si>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</si>
  <si>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</si>
  <si>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</si>
  <si>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</si>
  <si>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</si>
  <si>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</si>
  <si>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</si>
  <si>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</si>
  <si>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</si>
  <si>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</si>
  <si>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</si>
  <si>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</si>
  <si>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</si>
  <si>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</si>
  <si>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</si>
  <si>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</si>
  <si>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</si>
  <si>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</si>
  <si>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</si>
  <si>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</si>
  <si>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</si>
  <si>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</si>
  <si>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</si>
  <si>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</si>
  <si>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</si>
  <si>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</si>
  <si>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</si>
  <si>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</si>
  <si>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</si>
  <si>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</si>
  <si>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</si>
  <si>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</si>
  <si>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</si>
  <si>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</si>
  <si>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</si>
  <si>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</si>
  <si>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</si>
  <si>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</si>
  <si>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</si>
  <si>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</si>
  <si>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</si>
  <si>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</si>
  <si>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</si>
  <si>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</si>
  <si>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</si>
  <si>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</si>
  <si>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</si>
  <si>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</si>
  <si>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</si>
  <si>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</si>
  <si>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</si>
  <si>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</si>
  <si>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</si>
  <si>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</si>
  <si>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</si>
  <si>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</si>
  <si>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</si>
  <si>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</si>
  <si>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</si>
  <si>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</si>
  <si>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</si>
  <si>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</si>
  <si>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</si>
  <si>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</si>
  <si>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</si>
  <si>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</si>
  <si>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</si>
  <si>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</si>
  <si>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</si>
  <si>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</si>
  <si>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</si>
  <si>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</si>
  <si>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</si>
  <si>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</si>
  <si>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</si>
  <si>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</si>
  <si>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</si>
  <si>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</si>
  <si>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</si>
  <si>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</si>
  <si>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</si>
  <si>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</si>
  <si>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</si>
  <si>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</si>
  <si>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</si>
  <si>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</si>
  <si>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</si>
  <si>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</si>
  <si>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</si>
  <si>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</si>
  <si>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</si>
  <si>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</si>
  <si>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</si>
  <si>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</si>
  <si>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</si>
  <si>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</si>
  <si>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</si>
  <si>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</si>
  <si>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</si>
  <si>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</si>
  <si>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</si>
  <si>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</si>
  <si>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</si>
  <si>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</si>
  <si>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</si>
  <si>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</si>
  <si>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</si>
  <si>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</si>
  <si>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</si>
  <si>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</si>
  <si>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</si>
  <si>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</si>
  <si>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</si>
  <si>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</si>
  <si>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</si>
  <si>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</si>
  <si>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</si>
  <si>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</si>
  <si>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</si>
  <si>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</si>
  <si>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</si>
  <si>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</si>
  <si>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</si>
  <si>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</si>
  <si>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</si>
  <si>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</si>
  <si>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</si>
  <si>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</si>
  <si>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</si>
  <si>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</si>
  <si>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</si>
  <si>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</si>
  <si>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</si>
  <si>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</si>
  <si>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</si>
  <si>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</si>
  <si>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</si>
  <si>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</si>
  <si>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</si>
  <si>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</si>
  <si>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</si>
  <si>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</si>
  <si>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</si>
  <si>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</si>
  <si>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</si>
  <si>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</si>
  <si>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</si>
  <si>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</si>
  <si>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</si>
  <si>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</si>
  <si>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</si>
  <si>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</si>
  <si>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</si>
  <si>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</si>
  <si>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</si>
  <si>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</si>
  <si>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</si>
  <si>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</si>
  <si>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</si>
  <si>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</si>
  <si>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</si>
  <si>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</si>
  <si>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</si>
  <si>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</si>
  <si>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</si>
  <si>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</si>
  <si>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</si>
  <si>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</si>
  <si>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</si>
  <si>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</si>
  <si>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</si>
  <si>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</si>
  <si>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</si>
  <si>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</si>
  <si>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</si>
  <si>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</si>
  <si>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</si>
  <si>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</si>
  <si>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</si>
  <si>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</si>
  <si>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</si>
  <si>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</si>
  <si>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</si>
  <si>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</si>
  <si>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</si>
  <si>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</si>
  <si>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</si>
  <si>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</si>
  <si>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</si>
  <si>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</si>
  <si>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</si>
  <si>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</si>
  <si>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</si>
  <si>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</si>
  <si>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</si>
  <si>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</si>
  <si>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</si>
  <si>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</si>
  <si>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</si>
  <si>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</si>
  <si>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</si>
  <si>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</si>
  <si>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</si>
  <si>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</si>
  <si>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</si>
  <si>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</si>
  <si>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</si>
  <si>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</si>
  <si>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</si>
  <si>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</si>
  <si>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</si>
  <si>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</si>
  <si>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</si>
  <si>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</si>
  <si>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</si>
  <si>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</si>
  <si>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</si>
  <si>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</si>
  <si>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</si>
  <si>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</si>
  <si>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</si>
  <si>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</si>
  <si>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</si>
  <si>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</si>
  <si>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</si>
  <si>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</si>
  <si>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</si>
  <si>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</si>
  <si>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</si>
  <si>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</si>
  <si>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</si>
  <si>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</si>
  <si>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</si>
  <si>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</si>
  <si>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</si>
  <si>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</si>
  <si>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</si>
  <si>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</si>
  <si>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</si>
  <si>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</si>
  <si>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</si>
  <si>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</si>
  <si>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</si>
  <si>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</si>
  <si>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</si>
  <si>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</si>
  <si>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</si>
  <si>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</si>
  <si>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</si>
  <si>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</si>
  <si>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</si>
  <si>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</si>
  <si>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</si>
  <si>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</si>
  <si>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</si>
  <si>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</si>
  <si>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</si>
  <si>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</si>
  <si>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</si>
  <si>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</si>
  <si>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</si>
  <si>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</si>
  <si>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</si>
  <si>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</si>
  <si>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</si>
  <si>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</si>
  <si>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</si>
  <si>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</si>
  <si>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</si>
  <si>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</si>
  <si>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</si>
  <si>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</si>
  <si>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</si>
  <si>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</si>
  <si>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</si>
  <si>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</si>
  <si>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</si>
  <si>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</si>
  <si>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</si>
  <si>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</si>
  <si>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</si>
  <si>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</si>
  <si>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</si>
  <si>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</si>
  <si>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</si>
  <si>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</si>
  <si>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</si>
  <si>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</si>
  <si>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</si>
  <si>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</si>
  <si>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</si>
  <si>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</si>
  <si>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</si>
  <si>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</si>
  <si>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</si>
  <si>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</si>
  <si>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</si>
  <si>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</si>
  <si>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</si>
  <si>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</si>
  <si>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</si>
  <si>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</si>
  <si>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</si>
  <si>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</si>
  <si>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</si>
  <si>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</si>
  <si>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</si>
  <si>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</si>
  <si>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</si>
  <si>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</si>
  <si>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</si>
  <si>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</si>
  <si>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</si>
  <si>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</si>
  <si>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</si>
  <si>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</si>
  <si>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</si>
  <si>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</si>
  <si>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</si>
  <si>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</si>
  <si>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</si>
  <si>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</si>
  <si>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</si>
  <si>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</si>
  <si>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</si>
  <si>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</si>
  <si>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</si>
  <si>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</si>
  <si>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</si>
  <si>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</si>
  <si>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</si>
  <si>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</si>
  <si>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</si>
  <si>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</si>
  <si>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</si>
  <si>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</si>
  <si>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</si>
  <si>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</si>
  <si>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</si>
  <si>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</si>
  <si>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</si>
  <si>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</si>
  <si>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</si>
  <si>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</si>
  <si>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</si>
  <si>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</si>
  <si>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</si>
  <si>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</si>
  <si>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</si>
  <si>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</si>
  <si>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</si>
  <si>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</si>
  <si>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</si>
  <si>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</si>
  <si>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</si>
  <si>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</si>
  <si>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</si>
  <si>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</si>
  <si>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</si>
  <si>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</si>
  <si>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</si>
  <si>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</si>
  <si>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</si>
  <si>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</si>
  <si>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</si>
  <si>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</si>
  <si>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</si>
  <si>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</si>
  <si>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</si>
  <si>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</si>
  <si>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</si>
  <si>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</si>
  <si>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</si>
  <si>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</si>
  <si>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</si>
  <si>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</si>
  <si>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</si>
  <si>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</si>
  <si>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</si>
  <si>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</si>
  <si>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</si>
  <si>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</si>
  <si>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</si>
  <si>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</si>
  <si>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</si>
  <si>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</si>
  <si>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</si>
  <si>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</si>
  <si>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</si>
  <si>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</si>
  <si>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</si>
  <si>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</si>
  <si>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</si>
  <si>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</si>
  <si>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</si>
  <si>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</si>
  <si>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</si>
  <si>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</si>
  <si>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</si>
  <si>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</si>
  <si>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</si>
  <si>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</si>
  <si>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</si>
  <si>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</si>
  <si>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</si>
  <si>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</si>
  <si>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</si>
  <si>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</si>
  <si>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</si>
  <si>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</si>
  <si>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</si>
  <si>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</si>
  <si>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</si>
  <si>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</si>
  <si>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</si>
  <si>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</si>
  <si>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</si>
  <si>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</si>
  <si>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</si>
  <si>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</si>
  <si>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</si>
  <si>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</si>
  <si>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</si>
  <si>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</si>
  <si>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</si>
  <si>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</si>
  <si>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</si>
  <si>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</si>
  <si>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</si>
  <si>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</si>
  <si>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</si>
  <si>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</si>
  <si>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</si>
  <si>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</si>
  <si>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</si>
  <si>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</si>
  <si>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</si>
  <si>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</si>
  <si>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</si>
  <si>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</si>
  <si>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</si>
  <si>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</si>
  <si>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</si>
  <si>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</si>
  <si>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</si>
  <si>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</si>
  <si>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</si>
  <si>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</si>
  <si>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</si>
  <si>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</si>
  <si>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</si>
  <si>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</si>
  <si>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</si>
  <si>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</si>
  <si>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</si>
  <si>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</si>
  <si>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</si>
  <si>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</si>
  <si>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</si>
  <si>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</si>
  <si>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</si>
  <si>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</si>
  <si>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</si>
  <si>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</si>
  <si>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</si>
  <si>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</si>
  <si>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</si>
  <si>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</si>
  <si>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</si>
  <si>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</si>
  <si>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</si>
  <si>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</si>
  <si>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</si>
  <si>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</si>
  <si>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</si>
  <si>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</si>
  <si>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</si>
  <si>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</si>
  <si>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</si>
  <si>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</si>
  <si>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</si>
  <si>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</si>
  <si>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</si>
  <si>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</si>
  <si>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</si>
  <si>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</si>
  <si>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</si>
  <si>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</si>
  <si>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</si>
  <si>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</si>
  <si>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</si>
  <si>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</si>
  <si>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</si>
  <si>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</si>
  <si>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</si>
  <si>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</si>
  <si>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</si>
  <si>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</si>
  <si>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</si>
  <si>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</si>
  <si>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</si>
  <si>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</si>
  <si>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</si>
  <si>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</si>
  <si>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</si>
  <si>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</si>
  <si>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</si>
  <si>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</si>
  <si>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</si>
  <si>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</si>
  <si>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</si>
  <si>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</si>
  <si>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</si>
  <si>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</si>
  <si>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</si>
  <si>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</si>
  <si>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</si>
  <si>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</si>
  <si>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</si>
  <si>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</si>
  <si>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</si>
  <si>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</si>
  <si>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</si>
  <si>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</si>
  <si>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</si>
  <si>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</si>
  <si>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</si>
  <si>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</si>
  <si>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</si>
  <si>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</si>
  <si>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</si>
  <si>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</si>
  <si>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</si>
  <si>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</si>
  <si>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</si>
  <si>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</si>
  <si>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</si>
  <si>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</si>
  <si>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</si>
  <si>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</si>
  <si>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</si>
  <si>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</si>
  <si>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</si>
  <si>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</si>
  <si>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</si>
  <si>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</si>
  <si>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</si>
  <si>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</si>
  <si>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</si>
  <si>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</si>
  <si>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</si>
  <si>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</si>
  <si>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</si>
  <si>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</si>
  <si>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</si>
  <si>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</si>
  <si>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</si>
  <si>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</si>
  <si>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</si>
  <si>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</si>
  <si>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</si>
  <si>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</si>
  <si>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</si>
  <si>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</si>
  <si>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</si>
  <si>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</si>
  <si>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</si>
  <si>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</si>
  <si>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</si>
  <si>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</si>
  <si>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</si>
  <si>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</si>
  <si>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</si>
  <si>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</si>
  <si>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</si>
  <si>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</si>
  <si>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</si>
  <si>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</si>
  <si>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</si>
  <si>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</si>
  <si>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</si>
  <si>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</si>
  <si>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</si>
  <si>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</si>
  <si>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</si>
  <si>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</si>
  <si>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</si>
  <si>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</si>
  <si>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</si>
  <si>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</si>
  <si>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</si>
  <si>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</si>
  <si>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</si>
  <si>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</si>
  <si>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</si>
  <si>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</si>
  <si>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</si>
  <si>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</si>
  <si>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</si>
  <si>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</si>
  <si>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</si>
  <si>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</si>
  <si>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</si>
  <si>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</si>
  <si>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</si>
  <si>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</si>
  <si>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</si>
  <si>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</si>
  <si>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</si>
  <si>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</si>
  <si>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</si>
  <si>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</si>
  <si>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</si>
  <si>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</si>
  <si>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</si>
  <si>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</si>
  <si>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</si>
  <si>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</si>
  <si>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</si>
  <si>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</si>
  <si>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</si>
  <si>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</si>
  <si>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</si>
  <si>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</si>
  <si>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</si>
  <si>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</si>
  <si>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</si>
  <si>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</si>
  <si>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</si>
  <si>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</si>
  <si>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</si>
  <si>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</si>
  <si>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</si>
  <si>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</si>
  <si>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</si>
  <si>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</si>
  <si>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</si>
  <si>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</si>
  <si>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</si>
  <si>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</si>
  <si>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</si>
  <si>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</si>
  <si>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</si>
  <si>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</si>
  <si>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</si>
  <si>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</si>
  <si>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</si>
  <si>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</si>
  <si>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</si>
  <si>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</si>
  <si>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</si>
  <si>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</si>
  <si>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</si>
  <si>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</si>
  <si>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</si>
  <si>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</si>
  <si>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</si>
  <si>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</si>
  <si>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</si>
  <si>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</si>
  <si>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</si>
  <si>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</si>
  <si>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</si>
  <si>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</si>
  <si>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</si>
  <si>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</si>
  <si>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</si>
  <si>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</si>
  <si>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</si>
  <si>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</si>
  <si>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</si>
  <si>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</si>
  <si>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</si>
  <si>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</si>
  <si>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</si>
  <si>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</si>
  <si>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</si>
  <si>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</si>
  <si>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</si>
  <si>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</si>
  <si>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</si>
  <si>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</si>
  <si>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</si>
  <si>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</si>
  <si>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</si>
  <si>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</si>
  <si>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</si>
  <si>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</si>
  <si>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</si>
  <si>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</si>
  <si>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</si>
  <si>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</si>
  <si>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</si>
  <si>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</si>
  <si>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</si>
  <si>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</si>
  <si>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</si>
  <si>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</si>
  <si>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</si>
  <si>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</si>
  <si>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</si>
  <si>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</si>
  <si>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</si>
  <si>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</si>
  <si>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</si>
  <si>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</si>
  <si>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</si>
  <si>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</si>
  <si>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</si>
  <si>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</si>
  <si>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</si>
  <si>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</si>
  <si>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</si>
  <si>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</si>
  <si>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</si>
  <si>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</si>
  <si>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</si>
  <si>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3335889853</t>
  </si>
  <si>
    <t>3335890176</t>
  </si>
  <si>
    <t>3335889893</t>
  </si>
  <si>
    <t>LECTOR</t>
  </si>
  <si>
    <t xml:space="preserve">Gonzalez Ceballos, Dionisio </t>
  </si>
  <si>
    <t>18 Mayo de 2021</t>
  </si>
  <si>
    <t>3335890727</t>
  </si>
  <si>
    <t>3335890531</t>
  </si>
  <si>
    <t>3335890519</t>
  </si>
  <si>
    <t>3335890453</t>
  </si>
  <si>
    <t>3335890393</t>
  </si>
  <si>
    <t>REINICIO FALLIDO POR LECTOR</t>
  </si>
  <si>
    <t>3335890831</t>
  </si>
  <si>
    <t>3335890835</t>
  </si>
  <si>
    <t>3335890838</t>
  </si>
  <si>
    <t>3335890849</t>
  </si>
  <si>
    <t>3335890851</t>
  </si>
  <si>
    <t>3335890859</t>
  </si>
  <si>
    <t>3335890860</t>
  </si>
  <si>
    <t>3335890870</t>
  </si>
  <si>
    <t>3335890874</t>
  </si>
  <si>
    <t>3335890886</t>
  </si>
  <si>
    <t>3335890887</t>
  </si>
  <si>
    <t>3335890893</t>
  </si>
  <si>
    <t>3335890896</t>
  </si>
  <si>
    <t>3335890971</t>
  </si>
  <si>
    <t>3335890973</t>
  </si>
  <si>
    <t>3335891014</t>
  </si>
  <si>
    <t>3335891051</t>
  </si>
  <si>
    <t>3335891053</t>
  </si>
  <si>
    <t>3335891056</t>
  </si>
  <si>
    <t>3335891135</t>
  </si>
  <si>
    <t>3335891137</t>
  </si>
  <si>
    <t>3335891140</t>
  </si>
  <si>
    <t>3335891141</t>
  </si>
  <si>
    <t>3335891142</t>
  </si>
  <si>
    <t>3335891156</t>
  </si>
  <si>
    <t>3335891169</t>
  </si>
  <si>
    <t>3335891173</t>
  </si>
  <si>
    <t>3335891179</t>
  </si>
  <si>
    <t>3335891182</t>
  </si>
  <si>
    <t>3335891204</t>
  </si>
  <si>
    <t>3335891206</t>
  </si>
  <si>
    <t>3335891210</t>
  </si>
  <si>
    <t>3335891213</t>
  </si>
  <si>
    <t>3335891215</t>
  </si>
  <si>
    <t>3335891218</t>
  </si>
  <si>
    <t>3335891219</t>
  </si>
  <si>
    <t>3335891220</t>
  </si>
  <si>
    <t>3335891224</t>
  </si>
  <si>
    <t>3335891225</t>
  </si>
  <si>
    <t>3335891226</t>
  </si>
  <si>
    <t>3335891227</t>
  </si>
  <si>
    <t>3335891228</t>
  </si>
  <si>
    <t>3335891232</t>
  </si>
  <si>
    <t>3335891233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</si>
  <si>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</si>
  <si>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</si>
  <si>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</si>
  <si>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</si>
  <si>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</si>
  <si>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</si>
  <si>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3335891247</t>
  </si>
  <si>
    <t>3335891246</t>
  </si>
  <si>
    <t>3335891245</t>
  </si>
  <si>
    <t>3335891243</t>
  </si>
  <si>
    <t>3335891242</t>
  </si>
  <si>
    <t>3335891241</t>
  </si>
  <si>
    <t>3335891240</t>
  </si>
  <si>
    <t>TECLADO</t>
  </si>
  <si>
    <t>3335891261</t>
  </si>
  <si>
    <t>3335891260</t>
  </si>
  <si>
    <t>3335891259</t>
  </si>
  <si>
    <t>3335891258</t>
  </si>
  <si>
    <t>3335891257</t>
  </si>
  <si>
    <t>3335891256</t>
  </si>
  <si>
    <t>3335891255</t>
  </si>
  <si>
    <t>3335891254</t>
  </si>
  <si>
    <t>3335891253</t>
  </si>
  <si>
    <t>3335891252</t>
  </si>
  <si>
    <t>3335891251</t>
  </si>
  <si>
    <t>3335891263</t>
  </si>
  <si>
    <t>3335891262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</si>
</sst>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firstColumnStripe" dxfId="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3"/>
  <sheetViews>
    <sheetView tabSelected="1" zoomScale="70" zoomScaleNormal="70" workbookViewId="0">
      <pane ySplit="4" topLeftCell="A5" activePane="bottomLeft" state="frozen"/>
      <selection pane="bottomLeft" activeCell="G15" sqref="G15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1.7109375" style="45" customWidth="1"/>
    <col min="7" max="7" width="54.28515625" style="45" bestFit="1" customWidth="1"/>
    <col min="8" max="11" width="5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17.42578125" style="89" customWidth="1"/>
    <col min="17" max="17" width="52" style="75" bestFit="1" customWidth="1"/>
    <col min="18" max="16384" width="25.8554687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2581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SUR</v>
      </c>
      <c r="B5" s="129" t="s">
        <v>2595</v>
      </c>
      <c r="C5" s="136">
        <v>44334.643391203703</v>
      </c>
      <c r="D5" s="136" t="s">
        <v>2180</v>
      </c>
      <c r="E5" s="124">
        <v>5</v>
      </c>
      <c r="F5" s="149" t="str">
        <f>VLOOKUP(E5,VIP!$A$2:$O13184,2,0)</f>
        <v>DRBR005</v>
      </c>
      <c r="G5" s="134" t="str">
        <f>VLOOKUP(E5,'LISTADO ATM'!$A$2:$B$897,2,0)</f>
        <v>ATM Oficina Autoservicio Villa Ofelia (San Juan)</v>
      </c>
      <c r="H5" s="134" t="str">
        <f>VLOOKUP(E5,VIP!$A$2:$O18047,7,FALSE)</f>
        <v>Si</v>
      </c>
      <c r="I5" s="134" t="str">
        <f>VLOOKUP(E5,VIP!$A$2:$O10012,8,FALSE)</f>
        <v>Si</v>
      </c>
      <c r="J5" s="134" t="str">
        <f>VLOOKUP(E5,VIP!$A$2:$O9962,8,FALSE)</f>
        <v>Si</v>
      </c>
      <c r="K5" s="134" t="str">
        <f>VLOOKUP(E5,VIP!$A$2:$O13536,6,0)</f>
        <v>NO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7"/>
      <c r="Q5" s="145" t="s">
        <v>2219</v>
      </c>
    </row>
    <row r="6" spans="1:17" s="96" customFormat="1" ht="18" x14ac:dyDescent="0.25">
      <c r="A6" s="134" t="str">
        <f>VLOOKUP(E6,'LISTADO ATM'!$A$2:$C$898,3,0)</f>
        <v>DISTRITO NACIONAL</v>
      </c>
      <c r="B6" s="129" t="s">
        <v>2576</v>
      </c>
      <c r="C6" s="136">
        <v>44333.884155092594</v>
      </c>
      <c r="D6" s="136" t="s">
        <v>2180</v>
      </c>
      <c r="E6" s="124">
        <v>10</v>
      </c>
      <c r="F6" s="149" t="str">
        <f>VLOOKUP(E6,VIP!$A$2:$O13082,2,0)</f>
        <v>DRBR010</v>
      </c>
      <c r="G6" s="134" t="str">
        <f>VLOOKUP(E6,'LISTADO ATM'!$A$2:$B$897,2,0)</f>
        <v xml:space="preserve">ATM Ministerio Salud Pública </v>
      </c>
      <c r="H6" s="134" t="str">
        <f>VLOOKUP(E6,VIP!$A$2:$O17958,7,FALSE)</f>
        <v>Si</v>
      </c>
      <c r="I6" s="134" t="str">
        <f>VLOOKUP(E6,VIP!$A$2:$O9923,8,FALSE)</f>
        <v>Si</v>
      </c>
      <c r="J6" s="134" t="str">
        <f>VLOOKUP(E6,VIP!$A$2:$O9873,8,FALSE)</f>
        <v>Si</v>
      </c>
      <c r="K6" s="134" t="str">
        <f>VLOOKUP(E6,VIP!$A$2:$O13447,6,0)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7"/>
      <c r="Q6" s="14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 t="s">
        <v>2608</v>
      </c>
      <c r="C7" s="136">
        <v>44334.737905092596</v>
      </c>
      <c r="D7" s="136" t="s">
        <v>2180</v>
      </c>
      <c r="E7" s="124">
        <v>13</v>
      </c>
      <c r="F7" s="149" t="str">
        <f>VLOOKUP(E7,VIP!$A$2:$O13198,2,0)</f>
        <v>DRBR013</v>
      </c>
      <c r="G7" s="134" t="str">
        <f>VLOOKUP(E7,'LISTADO ATM'!$A$2:$B$897,2,0)</f>
        <v xml:space="preserve">ATM CDEEE </v>
      </c>
      <c r="H7" s="134" t="str">
        <f>VLOOKUP(E7,VIP!$A$2:$O18061,7,FALSE)</f>
        <v>Si</v>
      </c>
      <c r="I7" s="134" t="str">
        <f>VLOOKUP(E7,VIP!$A$2:$O10026,8,FALSE)</f>
        <v>Si</v>
      </c>
      <c r="J7" s="134" t="str">
        <f>VLOOKUP(E7,VIP!$A$2:$O9976,8,FALSE)</f>
        <v>Si</v>
      </c>
      <c r="K7" s="134" t="str">
        <f>VLOOKUP(E7,VIP!$A$2:$O13550,6,0)</f>
        <v>NO</v>
      </c>
      <c r="L7" s="125" t="s">
        <v>2219</v>
      </c>
      <c r="M7" s="135" t="s">
        <v>2447</v>
      </c>
      <c r="N7" s="135" t="s">
        <v>2454</v>
      </c>
      <c r="O7" s="134" t="s">
        <v>2456</v>
      </c>
      <c r="P7" s="137"/>
      <c r="Q7" s="145" t="s">
        <v>2219</v>
      </c>
    </row>
    <row r="8" spans="1:17" ht="18" x14ac:dyDescent="0.25">
      <c r="A8" s="134" t="str">
        <f>VLOOKUP(E8,'LISTADO ATM'!$A$2:$C$898,3,0)</f>
        <v>ESTE</v>
      </c>
      <c r="B8" s="129" t="s">
        <v>2651</v>
      </c>
      <c r="C8" s="136">
        <v>44335.092280092591</v>
      </c>
      <c r="D8" s="136" t="s">
        <v>2180</v>
      </c>
      <c r="E8" s="124">
        <v>27</v>
      </c>
      <c r="F8" s="150" t="str">
        <f>VLOOKUP(E8,VIP!$A$2:$O13235,2,0)</f>
        <v>DRBR240</v>
      </c>
      <c r="G8" s="134" t="str">
        <f>VLOOKUP(E8,'LISTADO ATM'!$A$2:$B$897,2,0)</f>
        <v>ATM Oficina El Seibo II</v>
      </c>
      <c r="H8" s="134" t="str">
        <f>VLOOKUP(E8,VIP!$A$2:$O18098,7,FALSE)</f>
        <v>Si</v>
      </c>
      <c r="I8" s="134" t="str">
        <f>VLOOKUP(E8,VIP!$A$2:$O10063,8,FALSE)</f>
        <v>Si</v>
      </c>
      <c r="J8" s="134" t="str">
        <f>VLOOKUP(E8,VIP!$A$2:$O10013,8,FALSE)</f>
        <v>Si</v>
      </c>
      <c r="K8" s="134" t="str">
        <f>VLOOKUP(E8,VIP!$A$2:$O13587,6,0)</f>
        <v>NO</v>
      </c>
      <c r="L8" s="125" t="s">
        <v>2219</v>
      </c>
      <c r="M8" s="135" t="s">
        <v>2447</v>
      </c>
      <c r="N8" s="135" t="s">
        <v>2454</v>
      </c>
      <c r="O8" s="134" t="s">
        <v>2456</v>
      </c>
      <c r="P8" s="137"/>
      <c r="Q8" s="135" t="s">
        <v>2219</v>
      </c>
    </row>
    <row r="9" spans="1:17" ht="18" x14ac:dyDescent="0.25">
      <c r="A9" s="134" t="str">
        <f>VLOOKUP(E9,'LISTADO ATM'!$A$2:$C$898,3,0)</f>
        <v>ESTE</v>
      </c>
      <c r="B9" s="129" t="s">
        <v>2596</v>
      </c>
      <c r="C9" s="136">
        <v>44334.644652777781</v>
      </c>
      <c r="D9" s="136" t="s">
        <v>2180</v>
      </c>
      <c r="E9" s="124">
        <v>28</v>
      </c>
      <c r="F9" s="150" t="str">
        <f>VLOOKUP(E9,VIP!$A$2:$O13186,2,0)</f>
        <v>DRBR028</v>
      </c>
      <c r="G9" s="134" t="str">
        <f>VLOOKUP(E9,'LISTADO ATM'!$A$2:$B$897,2,0)</f>
        <v>ATM UNP Cabeza de Toro</v>
      </c>
      <c r="H9" s="134" t="str">
        <f>VLOOKUP(E9,VIP!$A$2:$O18049,7,FALSE)</f>
        <v>N/A</v>
      </c>
      <c r="I9" s="134" t="str">
        <f>VLOOKUP(E9,VIP!$A$2:$O10014,8,FALSE)</f>
        <v>N/A</v>
      </c>
      <c r="J9" s="134" t="str">
        <f>VLOOKUP(E9,VIP!$A$2:$O9964,8,FALSE)</f>
        <v>N/A</v>
      </c>
      <c r="K9" s="134" t="str">
        <f>VLOOKUP(E9,VIP!$A$2:$O13538,6,0)</f>
        <v>N/A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45" t="s">
        <v>2219</v>
      </c>
    </row>
    <row r="10" spans="1:17" ht="18" x14ac:dyDescent="0.25">
      <c r="A10" s="134" t="str">
        <f>VLOOKUP(E10,'LISTADO ATM'!$A$2:$C$898,3,0)</f>
        <v>DISTRITO NACIONAL</v>
      </c>
      <c r="B10" s="129" t="s">
        <v>2653</v>
      </c>
      <c r="C10" s="136">
        <v>44335.091539351852</v>
      </c>
      <c r="D10" s="136" t="s">
        <v>2180</v>
      </c>
      <c r="E10" s="124">
        <v>57</v>
      </c>
      <c r="F10" s="150" t="str">
        <f>VLOOKUP(E10,VIP!$A$2:$O13237,2,0)</f>
        <v>DRBR057</v>
      </c>
      <c r="G10" s="134" t="str">
        <f>VLOOKUP(E10,'LISTADO ATM'!$A$2:$B$897,2,0)</f>
        <v xml:space="preserve">ATM Oficina Malecon Center </v>
      </c>
      <c r="H10" s="134" t="str">
        <f>VLOOKUP(E10,VIP!$A$2:$O18100,7,FALSE)</f>
        <v>Si</v>
      </c>
      <c r="I10" s="134" t="str">
        <f>VLOOKUP(E10,VIP!$A$2:$O10065,8,FALSE)</f>
        <v>Si</v>
      </c>
      <c r="J10" s="134" t="str">
        <f>VLOOKUP(E10,VIP!$A$2:$O10015,8,FALSE)</f>
        <v>Si</v>
      </c>
      <c r="K10" s="134" t="str">
        <f>VLOOKUP(E10,VIP!$A$2:$O13589,6,0)</f>
        <v>NO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7"/>
      <c r="Q10" s="135" t="s">
        <v>2219</v>
      </c>
    </row>
    <row r="11" spans="1:17" ht="18" x14ac:dyDescent="0.25">
      <c r="A11" s="134" t="str">
        <f>VLOOKUP(E11,'LISTADO ATM'!$A$2:$C$898,3,0)</f>
        <v>DISTRITO NACIONAL</v>
      </c>
      <c r="B11" s="129" t="s">
        <v>2631</v>
      </c>
      <c r="C11" s="136">
        <v>44334.922615740739</v>
      </c>
      <c r="D11" s="136" t="s">
        <v>2180</v>
      </c>
      <c r="E11" s="124">
        <v>160</v>
      </c>
      <c r="F11" s="150" t="str">
        <f>VLOOKUP(E11,VIP!$A$2:$O13227,2,0)</f>
        <v>DRBR160</v>
      </c>
      <c r="G11" s="134" t="str">
        <f>VLOOKUP(E11,'LISTADO ATM'!$A$2:$B$897,2,0)</f>
        <v xml:space="preserve">ATM Oficina Herrera </v>
      </c>
      <c r="H11" s="134" t="str">
        <f>VLOOKUP(E11,VIP!$A$2:$O18090,7,FALSE)</f>
        <v>Si</v>
      </c>
      <c r="I11" s="134" t="str">
        <f>VLOOKUP(E11,VIP!$A$2:$O10055,8,FALSE)</f>
        <v>Si</v>
      </c>
      <c r="J11" s="134" t="str">
        <f>VLOOKUP(E11,VIP!$A$2:$O10005,8,FALSE)</f>
        <v>Si</v>
      </c>
      <c r="K11" s="134" t="str">
        <f>VLOOKUP(E11,VIP!$A$2:$O13579,6,0)</f>
        <v>NO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ht="18" x14ac:dyDescent="0.25">
      <c r="A12" s="134" t="str">
        <f>VLOOKUP(E12,'LISTADO ATM'!$A$2:$C$898,3,0)</f>
        <v>DISTRITO NACIONAL</v>
      </c>
      <c r="B12" s="129" t="s">
        <v>2656</v>
      </c>
      <c r="C12" s="136">
        <v>44335.089791666665</v>
      </c>
      <c r="D12" s="136" t="s">
        <v>2180</v>
      </c>
      <c r="E12" s="124">
        <v>184</v>
      </c>
      <c r="F12" s="150" t="str">
        <f>VLOOKUP(E12,VIP!$A$2:$O13240,2,0)</f>
        <v>DRBR184</v>
      </c>
      <c r="G12" s="134" t="str">
        <f>VLOOKUP(E12,'LISTADO ATM'!$A$2:$B$897,2,0)</f>
        <v xml:space="preserve">ATM Hermanas Mirabal </v>
      </c>
      <c r="H12" s="134" t="str">
        <f>VLOOKUP(E12,VIP!$A$2:$O18103,7,FALSE)</f>
        <v>Si</v>
      </c>
      <c r="I12" s="134" t="str">
        <f>VLOOKUP(E12,VIP!$A$2:$O10068,8,FALSE)</f>
        <v>Si</v>
      </c>
      <c r="J12" s="134" t="str">
        <f>VLOOKUP(E12,VIP!$A$2:$O10018,8,FALSE)</f>
        <v>Si</v>
      </c>
      <c r="K12" s="134" t="str">
        <f>VLOOKUP(E12,VIP!$A$2:$O13592,6,0)</f>
        <v>SI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35" t="s">
        <v>2219</v>
      </c>
    </row>
    <row r="13" spans="1:17" ht="18" x14ac:dyDescent="0.25">
      <c r="A13" s="134" t="str">
        <f>VLOOKUP(E13,'LISTADO ATM'!$A$2:$C$898,3,0)</f>
        <v>DISTRITO NACIONAL</v>
      </c>
      <c r="B13" s="129" t="s">
        <v>2652</v>
      </c>
      <c r="C13" s="136">
        <v>44335.091863425929</v>
      </c>
      <c r="D13" s="136" t="s">
        <v>2180</v>
      </c>
      <c r="E13" s="124">
        <v>224</v>
      </c>
      <c r="F13" s="150" t="str">
        <f>VLOOKUP(E13,VIP!$A$2:$O13236,2,0)</f>
        <v>DRBR224</v>
      </c>
      <c r="G13" s="134" t="str">
        <f>VLOOKUP(E13,'LISTADO ATM'!$A$2:$B$897,2,0)</f>
        <v xml:space="preserve">ATM S/M Nacional El Millón (Núñez de Cáceres) </v>
      </c>
      <c r="H13" s="134" t="str">
        <f>VLOOKUP(E13,VIP!$A$2:$O18099,7,FALSE)</f>
        <v>Si</v>
      </c>
      <c r="I13" s="134" t="str">
        <f>VLOOKUP(E13,VIP!$A$2:$O10064,8,FALSE)</f>
        <v>Si</v>
      </c>
      <c r="J13" s="134" t="str">
        <f>VLOOKUP(E13,VIP!$A$2:$O10014,8,FALSE)</f>
        <v>Si</v>
      </c>
      <c r="K13" s="134" t="str">
        <f>VLOOKUP(E13,VIP!$A$2:$O13588,6,0)</f>
        <v>SI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ht="18" x14ac:dyDescent="0.25">
      <c r="A14" s="134" t="str">
        <f>VLOOKUP(E14,'LISTADO ATM'!$A$2:$C$898,3,0)</f>
        <v>DISTRITO NACIONAL</v>
      </c>
      <c r="B14" s="129">
        <v>3335888692</v>
      </c>
      <c r="C14" s="136">
        <v>44333.424490740741</v>
      </c>
      <c r="D14" s="136" t="s">
        <v>2180</v>
      </c>
      <c r="E14" s="124">
        <v>225</v>
      </c>
      <c r="F14" s="150" t="str">
        <f>VLOOKUP(E14,VIP!$A$2:$O13163,2,0)</f>
        <v>DRBR225</v>
      </c>
      <c r="G14" s="134" t="str">
        <f>VLOOKUP(E14,'LISTADO ATM'!$A$2:$B$897,2,0)</f>
        <v xml:space="preserve">ATM S/M Nacional Arroyo Hondo </v>
      </c>
      <c r="H14" s="134" t="str">
        <f>VLOOKUP(E14,VIP!$A$2:$O18039,7,FALSE)</f>
        <v>Si</v>
      </c>
      <c r="I14" s="134" t="str">
        <f>VLOOKUP(E14,VIP!$A$2:$O10004,8,FALSE)</f>
        <v>Si</v>
      </c>
      <c r="J14" s="134" t="str">
        <f>VLOOKUP(E14,VIP!$A$2:$O9954,8,FALSE)</f>
        <v>Si</v>
      </c>
      <c r="K14" s="134" t="str">
        <f>VLOOKUP(E14,VIP!$A$2:$O13528,6,0)</f>
        <v>NO</v>
      </c>
      <c r="L14" s="125" t="s">
        <v>2219</v>
      </c>
      <c r="M14" s="135" t="s">
        <v>2447</v>
      </c>
      <c r="N14" s="135" t="s">
        <v>2454</v>
      </c>
      <c r="O14" s="134" t="s">
        <v>2456</v>
      </c>
      <c r="P14" s="146"/>
      <c r="Q14" s="145" t="s">
        <v>2219</v>
      </c>
    </row>
    <row r="15" spans="1:17" ht="18" x14ac:dyDescent="0.25">
      <c r="A15" s="134" t="str">
        <f>VLOOKUP(E15,'LISTADO ATM'!$A$2:$C$898,3,0)</f>
        <v>DISTRITO NACIONAL</v>
      </c>
      <c r="B15" s="129" t="s">
        <v>2578</v>
      </c>
      <c r="C15" s="136">
        <v>44334.309965277775</v>
      </c>
      <c r="D15" s="136" t="s">
        <v>2180</v>
      </c>
      <c r="E15" s="124">
        <v>319</v>
      </c>
      <c r="F15" s="150" t="str">
        <f>VLOOKUP(E15,VIP!$A$2:$O13198,2,0)</f>
        <v>DRBR319</v>
      </c>
      <c r="G15" s="134" t="str">
        <f>VLOOKUP(E15,'LISTADO ATM'!$A$2:$B$897,2,0)</f>
        <v>ATM Autobanco Lopez de Vega</v>
      </c>
      <c r="H15" s="134" t="str">
        <f>VLOOKUP(E15,VIP!$A$2:$O18061,7,FALSE)</f>
        <v>Si</v>
      </c>
      <c r="I15" s="134" t="str">
        <f>VLOOKUP(E15,VIP!$A$2:$O10026,8,FALSE)</f>
        <v>Si</v>
      </c>
      <c r="J15" s="134" t="str">
        <f>VLOOKUP(E15,VIP!$A$2:$O9976,8,FALSE)</f>
        <v>Si</v>
      </c>
      <c r="K15" s="134" t="str">
        <f>VLOOKUP(E15,VIP!$A$2:$O13550,6,0)</f>
        <v>NO</v>
      </c>
      <c r="L15" s="125" t="s">
        <v>2219</v>
      </c>
      <c r="M15" s="135" t="s">
        <v>2447</v>
      </c>
      <c r="N15" s="135" t="s">
        <v>2564</v>
      </c>
      <c r="O15" s="134" t="s">
        <v>2456</v>
      </c>
      <c r="P15" s="137"/>
      <c r="Q15" s="145" t="s">
        <v>2219</v>
      </c>
    </row>
    <row r="16" spans="1:17" ht="18" x14ac:dyDescent="0.25">
      <c r="A16" s="134" t="str">
        <f>VLOOKUP(E16,'LISTADO ATM'!$A$2:$C$898,3,0)</f>
        <v>DISTRITO NACIONAL</v>
      </c>
      <c r="B16" s="129" t="s">
        <v>2644</v>
      </c>
      <c r="C16" s="136">
        <v>44334.992280092592</v>
      </c>
      <c r="D16" s="136" t="s">
        <v>2180</v>
      </c>
      <c r="E16" s="124">
        <v>321</v>
      </c>
      <c r="F16" s="150" t="str">
        <f>VLOOKUP(E16,VIP!$A$2:$O13239,2,0)</f>
        <v>DRBR321</v>
      </c>
      <c r="G16" s="134" t="str">
        <f>VLOOKUP(E16,'LISTADO ATM'!$A$2:$B$897,2,0)</f>
        <v xml:space="preserve">ATM Oficina Jiménez Moya I </v>
      </c>
      <c r="H16" s="134" t="str">
        <f>VLOOKUP(E16,VIP!$A$2:$O18102,7,FALSE)</f>
        <v>Si</v>
      </c>
      <c r="I16" s="134" t="str">
        <f>VLOOKUP(E16,VIP!$A$2:$O10067,8,FALSE)</f>
        <v>Si</v>
      </c>
      <c r="J16" s="134" t="str">
        <f>VLOOKUP(E16,VIP!$A$2:$O10017,8,FALSE)</f>
        <v>Si</v>
      </c>
      <c r="K16" s="134" t="str">
        <f>VLOOKUP(E16,VIP!$A$2:$O13591,6,0)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7"/>
      <c r="Q16" s="135" t="s">
        <v>2219</v>
      </c>
    </row>
    <row r="17" spans="1:17" ht="18" x14ac:dyDescent="0.25">
      <c r="A17" s="134" t="str">
        <f>VLOOKUP(E17,'LISTADO ATM'!$A$2:$C$898,3,0)</f>
        <v>NORTE</v>
      </c>
      <c r="B17" s="129" t="s">
        <v>2647</v>
      </c>
      <c r="C17" s="136">
        <v>44335.094872685186</v>
      </c>
      <c r="D17" s="136" t="s">
        <v>2181</v>
      </c>
      <c r="E17" s="124">
        <v>388</v>
      </c>
      <c r="F17" s="150" t="str">
        <f>VLOOKUP(E17,VIP!$A$2:$O13231,2,0)</f>
        <v>DRBR388</v>
      </c>
      <c r="G17" s="134" t="str">
        <f>VLOOKUP(E17,'LISTADO ATM'!$A$2:$B$897,2,0)</f>
        <v xml:space="preserve">ATM Multicentro La Sirena Puerto Plata </v>
      </c>
      <c r="H17" s="134" t="str">
        <f>VLOOKUP(E17,VIP!$A$2:$O18094,7,FALSE)</f>
        <v>Si</v>
      </c>
      <c r="I17" s="134" t="str">
        <f>VLOOKUP(E17,VIP!$A$2:$O10059,8,FALSE)</f>
        <v>Si</v>
      </c>
      <c r="J17" s="134" t="str">
        <f>VLOOKUP(E17,VIP!$A$2:$O10009,8,FALSE)</f>
        <v>Si</v>
      </c>
      <c r="K17" s="134" t="str">
        <f>VLOOKUP(E17,VIP!$A$2:$O13583,6,0)</f>
        <v>NO</v>
      </c>
      <c r="L17" s="125" t="s">
        <v>2219</v>
      </c>
      <c r="M17" s="135" t="s">
        <v>2447</v>
      </c>
      <c r="N17" s="135" t="s">
        <v>2454</v>
      </c>
      <c r="O17" s="134" t="s">
        <v>2575</v>
      </c>
      <c r="P17" s="137"/>
      <c r="Q17" s="135" t="s">
        <v>2219</v>
      </c>
    </row>
    <row r="18" spans="1:17" ht="18" x14ac:dyDescent="0.25">
      <c r="A18" s="134" t="str">
        <f>VLOOKUP(E18,'LISTADO ATM'!$A$2:$C$898,3,0)</f>
        <v>DISTRITO NACIONAL</v>
      </c>
      <c r="B18" s="129" t="s">
        <v>2655</v>
      </c>
      <c r="C18" s="136">
        <v>44335.090208333335</v>
      </c>
      <c r="D18" s="136" t="s">
        <v>2180</v>
      </c>
      <c r="E18" s="124">
        <v>473</v>
      </c>
      <c r="F18" s="150" t="str">
        <f>VLOOKUP(E18,VIP!$A$2:$O13239,2,0)</f>
        <v>DRBR473</v>
      </c>
      <c r="G18" s="134" t="str">
        <f>VLOOKUP(E18,'LISTADO ATM'!$A$2:$B$897,2,0)</f>
        <v xml:space="preserve">ATM Oficina Carrefour II </v>
      </c>
      <c r="H18" s="134" t="str">
        <f>VLOOKUP(E18,VIP!$A$2:$O18102,7,FALSE)</f>
        <v>Si</v>
      </c>
      <c r="I18" s="134" t="str">
        <f>VLOOKUP(E18,VIP!$A$2:$O10067,8,FALSE)</f>
        <v>Si</v>
      </c>
      <c r="J18" s="134" t="str">
        <f>VLOOKUP(E18,VIP!$A$2:$O10017,8,FALSE)</f>
        <v>Si</v>
      </c>
      <c r="K18" s="134" t="str">
        <f>VLOOKUP(E18,VIP!$A$2:$O13591,6,0)</f>
        <v>NO</v>
      </c>
      <c r="L18" s="125" t="s">
        <v>2219</v>
      </c>
      <c r="M18" s="135" t="s">
        <v>2447</v>
      </c>
      <c r="N18" s="135" t="s">
        <v>2454</v>
      </c>
      <c r="O18" s="134" t="s">
        <v>2456</v>
      </c>
      <c r="P18" s="137"/>
      <c r="Q18" s="135" t="s">
        <v>2219</v>
      </c>
    </row>
    <row r="19" spans="1:17" ht="18" x14ac:dyDescent="0.25">
      <c r="A19" s="134" t="str">
        <f>VLOOKUP(E19,'LISTADO ATM'!$A$2:$C$898,3,0)</f>
        <v>NORTE</v>
      </c>
      <c r="B19" s="129" t="s">
        <v>2648</v>
      </c>
      <c r="C19" s="136">
        <v>44335.094293981485</v>
      </c>
      <c r="D19" s="136" t="s">
        <v>2181</v>
      </c>
      <c r="E19" s="124">
        <v>633</v>
      </c>
      <c r="F19" s="150" t="str">
        <f>VLOOKUP(E19,VIP!$A$2:$O13232,2,0)</f>
        <v>DRBR260</v>
      </c>
      <c r="G19" s="134" t="str">
        <f>VLOOKUP(E19,'LISTADO ATM'!$A$2:$B$897,2,0)</f>
        <v xml:space="preserve">ATM Autobanco Las Colinas </v>
      </c>
      <c r="H19" s="134" t="str">
        <f>VLOOKUP(E19,VIP!$A$2:$O18095,7,FALSE)</f>
        <v>Si</v>
      </c>
      <c r="I19" s="134" t="str">
        <f>VLOOKUP(E19,VIP!$A$2:$O10060,8,FALSE)</f>
        <v>Si</v>
      </c>
      <c r="J19" s="134" t="str">
        <f>VLOOKUP(E19,VIP!$A$2:$O10010,8,FALSE)</f>
        <v>Si</v>
      </c>
      <c r="K19" s="134" t="str">
        <f>VLOOKUP(E19,VIP!$A$2:$O13584,6,0)</f>
        <v>SI</v>
      </c>
      <c r="L19" s="125" t="s">
        <v>2219</v>
      </c>
      <c r="M19" s="135" t="s">
        <v>2447</v>
      </c>
      <c r="N19" s="135" t="s">
        <v>2454</v>
      </c>
      <c r="O19" s="134" t="s">
        <v>2575</v>
      </c>
      <c r="P19" s="137"/>
      <c r="Q19" s="135" t="s">
        <v>2219</v>
      </c>
    </row>
    <row r="20" spans="1:17" ht="18" x14ac:dyDescent="0.25">
      <c r="A20" s="134" t="str">
        <f>VLOOKUP(E20,'LISTADO ATM'!$A$2:$C$898,3,0)</f>
        <v>DISTRITO NACIONAL</v>
      </c>
      <c r="B20" s="129" t="s">
        <v>2609</v>
      </c>
      <c r="C20" s="136">
        <v>44334.739131944443</v>
      </c>
      <c r="D20" s="136" t="s">
        <v>2180</v>
      </c>
      <c r="E20" s="124">
        <v>642</v>
      </c>
      <c r="F20" s="150" t="str">
        <f>VLOOKUP(E20,VIP!$A$2:$O13201,2,0)</f>
        <v>DRBR24O</v>
      </c>
      <c r="G20" s="134" t="str">
        <f>VLOOKUP(E20,'LISTADO ATM'!$A$2:$B$897,2,0)</f>
        <v xml:space="preserve">ATM OMSA Sto. Dgo. </v>
      </c>
      <c r="H20" s="134" t="str">
        <f>VLOOKUP(E20,VIP!$A$2:$O18064,7,FALSE)</f>
        <v>Si</v>
      </c>
      <c r="I20" s="134" t="str">
        <f>VLOOKUP(E20,VIP!$A$2:$O10029,8,FALSE)</f>
        <v>Si</v>
      </c>
      <c r="J20" s="134" t="str">
        <f>VLOOKUP(E20,VIP!$A$2:$O9979,8,FALSE)</f>
        <v>Si</v>
      </c>
      <c r="K20" s="134" t="str">
        <f>VLOOKUP(E20,VIP!$A$2:$O13553,6,0)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7"/>
      <c r="Q20" s="145" t="s">
        <v>2219</v>
      </c>
    </row>
    <row r="21" spans="1:17" ht="18" x14ac:dyDescent="0.25">
      <c r="A21" s="134" t="str">
        <f>VLOOKUP(E21,'LISTADO ATM'!$A$2:$C$898,3,0)</f>
        <v>SUR</v>
      </c>
      <c r="B21" s="129" t="s">
        <v>2602</v>
      </c>
      <c r="C21" s="136">
        <v>44334.674490740741</v>
      </c>
      <c r="D21" s="136" t="s">
        <v>2180</v>
      </c>
      <c r="E21" s="124">
        <v>764</v>
      </c>
      <c r="F21" s="150" t="str">
        <f>VLOOKUP(E21,VIP!$A$2:$O13192,2,0)</f>
        <v>DRBR451</v>
      </c>
      <c r="G21" s="134" t="str">
        <f>VLOOKUP(E21,'LISTADO ATM'!$A$2:$B$897,2,0)</f>
        <v xml:space="preserve">ATM Oficina Elías Piña </v>
      </c>
      <c r="H21" s="134" t="str">
        <f>VLOOKUP(E21,VIP!$A$2:$O18055,7,FALSE)</f>
        <v>Si</v>
      </c>
      <c r="I21" s="134" t="str">
        <f>VLOOKUP(E21,VIP!$A$2:$O10020,8,FALSE)</f>
        <v>Si</v>
      </c>
      <c r="J21" s="134" t="str">
        <f>VLOOKUP(E21,VIP!$A$2:$O9970,8,FALSE)</f>
        <v>Si</v>
      </c>
      <c r="K21" s="134" t="str">
        <f>VLOOKUP(E21,VIP!$A$2:$O13544,6,0)</f>
        <v>NO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7"/>
      <c r="Q21" s="145" t="s">
        <v>2219</v>
      </c>
    </row>
    <row r="22" spans="1:17" ht="18" x14ac:dyDescent="0.25">
      <c r="A22" s="134" t="str">
        <f>VLOOKUP(E22,'LISTADO ATM'!$A$2:$C$898,3,0)</f>
        <v>DISTRITO NACIONAL</v>
      </c>
      <c r="B22" s="129" t="s">
        <v>2577</v>
      </c>
      <c r="C22" s="136">
        <v>44334.397152777776</v>
      </c>
      <c r="D22" s="136" t="s">
        <v>2180</v>
      </c>
      <c r="E22" s="124">
        <v>915</v>
      </c>
      <c r="F22" s="150" t="str">
        <f>VLOOKUP(E22,VIP!$A$2:$O13185,2,0)</f>
        <v>DRBR24F</v>
      </c>
      <c r="G22" s="134" t="str">
        <f>VLOOKUP(E22,'LISTADO ATM'!$A$2:$B$897,2,0)</f>
        <v xml:space="preserve">ATM Multicentro La Sirena Aut. Duarte </v>
      </c>
      <c r="H22" s="134" t="str">
        <f>VLOOKUP(E22,VIP!$A$2:$O18048,7,FALSE)</f>
        <v>Si</v>
      </c>
      <c r="I22" s="134" t="str">
        <f>VLOOKUP(E22,VIP!$A$2:$O10013,8,FALSE)</f>
        <v>Si</v>
      </c>
      <c r="J22" s="134" t="str">
        <f>VLOOKUP(E22,VIP!$A$2:$O9963,8,FALSE)</f>
        <v>Si</v>
      </c>
      <c r="K22" s="134" t="str">
        <f>VLOOKUP(E22,VIP!$A$2:$O13537,6,0)</f>
        <v>SI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7"/>
      <c r="Q22" s="145" t="s">
        <v>2219</v>
      </c>
    </row>
    <row r="23" spans="1:17" ht="18" x14ac:dyDescent="0.25">
      <c r="A23" s="134" t="str">
        <f>VLOOKUP(E23,'LISTADO ATM'!$A$2:$C$898,3,0)</f>
        <v>NORTE</v>
      </c>
      <c r="B23" s="129" t="s">
        <v>2646</v>
      </c>
      <c r="C23" s="136">
        <v>44335.095462962963</v>
      </c>
      <c r="D23" s="136" t="s">
        <v>2181</v>
      </c>
      <c r="E23" s="124">
        <v>936</v>
      </c>
      <c r="F23" s="150" t="str">
        <f>VLOOKUP(E23,VIP!$A$2:$O13230,2,0)</f>
        <v>DRBR936</v>
      </c>
      <c r="G23" s="134" t="str">
        <f>VLOOKUP(E23,'LISTADO ATM'!$A$2:$B$897,2,0)</f>
        <v xml:space="preserve">ATM Autobanco Oficina La Vega I </v>
      </c>
      <c r="H23" s="134" t="str">
        <f>VLOOKUP(E23,VIP!$A$2:$O18093,7,FALSE)</f>
        <v>Si</v>
      </c>
      <c r="I23" s="134" t="str">
        <f>VLOOKUP(E23,VIP!$A$2:$O10058,8,FALSE)</f>
        <v>Si</v>
      </c>
      <c r="J23" s="134" t="str">
        <f>VLOOKUP(E23,VIP!$A$2:$O10008,8,FALSE)</f>
        <v>Si</v>
      </c>
      <c r="K23" s="134" t="str">
        <f>VLOOKUP(E23,VIP!$A$2:$O13582,6,0)</f>
        <v>NO</v>
      </c>
      <c r="L23" s="125" t="s">
        <v>2219</v>
      </c>
      <c r="M23" s="135" t="s">
        <v>2447</v>
      </c>
      <c r="N23" s="135" t="s">
        <v>2454</v>
      </c>
      <c r="O23" s="134" t="s">
        <v>2575</v>
      </c>
      <c r="P23" s="137"/>
      <c r="Q23" s="135" t="s">
        <v>2219</v>
      </c>
    </row>
    <row r="24" spans="1:17" ht="18" x14ac:dyDescent="0.25">
      <c r="A24" s="134" t="str">
        <f>VLOOKUP(E24,'LISTADO ATM'!$A$2:$C$898,3,0)</f>
        <v>NORTE</v>
      </c>
      <c r="B24" s="129" t="s">
        <v>2654</v>
      </c>
      <c r="C24" s="136">
        <v>44335.091041666667</v>
      </c>
      <c r="D24" s="136" t="s">
        <v>2181</v>
      </c>
      <c r="E24" s="124">
        <v>948</v>
      </c>
      <c r="F24" s="150" t="str">
        <f>VLOOKUP(E24,VIP!$A$2:$O13238,2,0)</f>
        <v>DRBR948</v>
      </c>
      <c r="G24" s="134" t="str">
        <f>VLOOKUP(E24,'LISTADO ATM'!$A$2:$B$897,2,0)</f>
        <v xml:space="preserve">ATM Autobanco El Jaya II (SFM) </v>
      </c>
      <c r="H24" s="134" t="str">
        <f>VLOOKUP(E24,VIP!$A$2:$O18101,7,FALSE)</f>
        <v>Si</v>
      </c>
      <c r="I24" s="134" t="str">
        <f>VLOOKUP(E24,VIP!$A$2:$O10066,8,FALSE)</f>
        <v>Si</v>
      </c>
      <c r="J24" s="134" t="str">
        <f>VLOOKUP(E24,VIP!$A$2:$O10016,8,FALSE)</f>
        <v>Si</v>
      </c>
      <c r="K24" s="134" t="str">
        <f>VLOOKUP(E24,VIP!$A$2:$O13590,6,0)</f>
        <v>NO</v>
      </c>
      <c r="L24" s="125" t="s">
        <v>2219</v>
      </c>
      <c r="M24" s="135" t="s">
        <v>2447</v>
      </c>
      <c r="N24" s="135" t="s">
        <v>2454</v>
      </c>
      <c r="O24" s="134" t="s">
        <v>2575</v>
      </c>
      <c r="P24" s="137"/>
      <c r="Q24" s="135" t="s">
        <v>2219</v>
      </c>
    </row>
    <row r="25" spans="1:17" ht="18" x14ac:dyDescent="0.25">
      <c r="A25" s="134" t="str">
        <f>VLOOKUP(E25,'LISTADO ATM'!$A$2:$C$898,3,0)</f>
        <v>DISTRITO NACIONAL</v>
      </c>
      <c r="B25" s="129" t="s">
        <v>2650</v>
      </c>
      <c r="C25" s="136">
        <v>44335.093263888892</v>
      </c>
      <c r="D25" s="136" t="s">
        <v>2180</v>
      </c>
      <c r="E25" s="124">
        <v>961</v>
      </c>
      <c r="F25" s="150" t="str">
        <f>VLOOKUP(E25,VIP!$A$2:$O13234,2,0)</f>
        <v>DRBR03H</v>
      </c>
      <c r="G25" s="134" t="str">
        <f>VLOOKUP(E25,'LISTADO ATM'!$A$2:$B$897,2,0)</f>
        <v xml:space="preserve">ATM Listín Diario </v>
      </c>
      <c r="H25" s="134" t="str">
        <f>VLOOKUP(E25,VIP!$A$2:$O18097,7,FALSE)</f>
        <v>Si</v>
      </c>
      <c r="I25" s="134" t="str">
        <f>VLOOKUP(E25,VIP!$A$2:$O10062,8,FALSE)</f>
        <v>Si</v>
      </c>
      <c r="J25" s="134" t="str">
        <f>VLOOKUP(E25,VIP!$A$2:$O10012,8,FALSE)</f>
        <v>Si</v>
      </c>
      <c r="K25" s="134" t="str">
        <f>VLOOKUP(E25,VIP!$A$2:$O13586,6,0)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7"/>
      <c r="Q25" s="135" t="s">
        <v>2219</v>
      </c>
    </row>
    <row r="26" spans="1:17" ht="18" x14ac:dyDescent="0.25">
      <c r="A26" s="134" t="str">
        <f>VLOOKUP(E26,'LISTADO ATM'!$A$2:$C$898,3,0)</f>
        <v>SUR</v>
      </c>
      <c r="B26" s="129" t="s">
        <v>2649</v>
      </c>
      <c r="C26" s="136">
        <v>44335.093634259261</v>
      </c>
      <c r="D26" s="136" t="s">
        <v>2180</v>
      </c>
      <c r="E26" s="124">
        <v>968</v>
      </c>
      <c r="F26" s="150" t="str">
        <f>VLOOKUP(E26,VIP!$A$2:$O13233,2,0)</f>
        <v>DRBR24I</v>
      </c>
      <c r="G26" s="134" t="str">
        <f>VLOOKUP(E26,'LISTADO ATM'!$A$2:$B$897,2,0)</f>
        <v xml:space="preserve">ATM UNP Mercado Baní </v>
      </c>
      <c r="H26" s="134" t="str">
        <f>VLOOKUP(E26,VIP!$A$2:$O18096,7,FALSE)</f>
        <v>Si</v>
      </c>
      <c r="I26" s="134" t="str">
        <f>VLOOKUP(E26,VIP!$A$2:$O10061,8,FALSE)</f>
        <v>Si</v>
      </c>
      <c r="J26" s="134" t="str">
        <f>VLOOKUP(E26,VIP!$A$2:$O10011,8,FALSE)</f>
        <v>Si</v>
      </c>
      <c r="K26" s="134" t="str">
        <f>VLOOKUP(E26,VIP!$A$2:$O13585,6,0)</f>
        <v>SI</v>
      </c>
      <c r="L26" s="125" t="s">
        <v>2219</v>
      </c>
      <c r="M26" s="135" t="s">
        <v>2447</v>
      </c>
      <c r="N26" s="135" t="s">
        <v>2454</v>
      </c>
      <c r="O26" s="134" t="s">
        <v>2456</v>
      </c>
      <c r="P26" s="137"/>
      <c r="Q26" s="135" t="s">
        <v>2219</v>
      </c>
    </row>
    <row r="27" spans="1:17" ht="18" x14ac:dyDescent="0.25">
      <c r="A27" s="134" t="str">
        <f>VLOOKUP(E27,'LISTADO ATM'!$A$2:$C$898,3,0)</f>
        <v>ESTE</v>
      </c>
      <c r="B27" s="129" t="s">
        <v>2592</v>
      </c>
      <c r="C27" s="136">
        <v>44334.63894675926</v>
      </c>
      <c r="D27" s="136" t="s">
        <v>2180</v>
      </c>
      <c r="E27" s="124">
        <v>1</v>
      </c>
      <c r="F27" s="150" t="str">
        <f>VLOOKUP(E27,VIP!$A$2:$O13181,2,0)</f>
        <v>DRBR001</v>
      </c>
      <c r="G27" s="134" t="str">
        <f>VLOOKUP(E27,'LISTADO ATM'!$A$2:$B$897,2,0)</f>
        <v>ATM S/M San Rafael del Yuma</v>
      </c>
      <c r="H27" s="134" t="str">
        <f>VLOOKUP(E27,VIP!$A$2:$O18044,7,FALSE)</f>
        <v>Si</v>
      </c>
      <c r="I27" s="134" t="str">
        <f>VLOOKUP(E27,VIP!$A$2:$O10009,8,FALSE)</f>
        <v>Si</v>
      </c>
      <c r="J27" s="134" t="str">
        <f>VLOOKUP(E27,VIP!$A$2:$O9959,8,FALSE)</f>
        <v>Si</v>
      </c>
      <c r="K27" s="134" t="str">
        <f>VLOOKUP(E27,VIP!$A$2:$O13533,6,0)</f>
        <v>NO</v>
      </c>
      <c r="L27" s="125" t="s">
        <v>2245</v>
      </c>
      <c r="M27" s="135" t="s">
        <v>2447</v>
      </c>
      <c r="N27" s="135" t="s">
        <v>2454</v>
      </c>
      <c r="O27" s="134" t="s">
        <v>2456</v>
      </c>
      <c r="P27" s="137"/>
      <c r="Q27" s="145" t="s">
        <v>2245</v>
      </c>
    </row>
    <row r="28" spans="1:17" ht="18" x14ac:dyDescent="0.25">
      <c r="A28" s="134" t="str">
        <f>VLOOKUP(E28,'LISTADO ATM'!$A$2:$C$898,3,0)</f>
        <v>DISTRITO NACIONAL</v>
      </c>
      <c r="B28" s="129" t="s">
        <v>2619</v>
      </c>
      <c r="C28" s="136">
        <v>44334.802337962959</v>
      </c>
      <c r="D28" s="136" t="s">
        <v>2180</v>
      </c>
      <c r="E28" s="124">
        <v>561</v>
      </c>
      <c r="F28" s="150" t="str">
        <f>VLOOKUP(E28,VIP!$A$2:$O13215,2,0)</f>
        <v>DRBR133</v>
      </c>
      <c r="G28" s="134" t="str">
        <f>VLOOKUP(E28,'LISTADO ATM'!$A$2:$B$897,2,0)</f>
        <v xml:space="preserve">ATM Comando Regional P.N. S.D. Este </v>
      </c>
      <c r="H28" s="134" t="str">
        <f>VLOOKUP(E28,VIP!$A$2:$O18078,7,FALSE)</f>
        <v>Si</v>
      </c>
      <c r="I28" s="134" t="str">
        <f>VLOOKUP(E28,VIP!$A$2:$O10043,8,FALSE)</f>
        <v>Si</v>
      </c>
      <c r="J28" s="134" t="str">
        <f>VLOOKUP(E28,VIP!$A$2:$O9993,8,FALSE)</f>
        <v>Si</v>
      </c>
      <c r="K28" s="134" t="str">
        <f>VLOOKUP(E28,VIP!$A$2:$O13567,6,0)</f>
        <v>NO</v>
      </c>
      <c r="L28" s="125" t="s">
        <v>2245</v>
      </c>
      <c r="M28" s="135" t="s">
        <v>2447</v>
      </c>
      <c r="N28" s="135" t="s">
        <v>2454</v>
      </c>
      <c r="O28" s="134" t="s">
        <v>2456</v>
      </c>
      <c r="P28" s="137"/>
      <c r="Q28" s="135" t="s">
        <v>2245</v>
      </c>
    </row>
    <row r="29" spans="1:17" ht="18" x14ac:dyDescent="0.25">
      <c r="A29" s="134" t="str">
        <f>VLOOKUP(E29,'LISTADO ATM'!$A$2:$C$898,3,0)</f>
        <v>DISTRITO NACIONAL</v>
      </c>
      <c r="B29" s="129" t="s">
        <v>2643</v>
      </c>
      <c r="C29" s="136">
        <v>44335.004224537035</v>
      </c>
      <c r="D29" s="136" t="s">
        <v>2180</v>
      </c>
      <c r="E29" s="124">
        <v>565</v>
      </c>
      <c r="F29" s="150" t="str">
        <f>VLOOKUP(E29,VIP!$A$2:$O13238,2,0)</f>
        <v>DRBR24H</v>
      </c>
      <c r="G29" s="134" t="str">
        <f>VLOOKUP(E29,'LISTADO ATM'!$A$2:$B$897,2,0)</f>
        <v xml:space="preserve">ATM S/M La Cadena Núñez de Cáceres </v>
      </c>
      <c r="H29" s="134" t="str">
        <f>VLOOKUP(E29,VIP!$A$2:$O18101,7,FALSE)</f>
        <v>Si</v>
      </c>
      <c r="I29" s="134" t="str">
        <f>VLOOKUP(E29,VIP!$A$2:$O10066,8,FALSE)</f>
        <v>Si</v>
      </c>
      <c r="J29" s="134" t="str">
        <f>VLOOKUP(E29,VIP!$A$2:$O10016,8,FALSE)</f>
        <v>Si</v>
      </c>
      <c r="K29" s="134" t="str">
        <f>VLOOKUP(E29,VIP!$A$2:$O13590,6,0)</f>
        <v>NO</v>
      </c>
      <c r="L29" s="125" t="s">
        <v>2245</v>
      </c>
      <c r="M29" s="135" t="s">
        <v>2447</v>
      </c>
      <c r="N29" s="135" t="s">
        <v>2454</v>
      </c>
      <c r="O29" s="134" t="s">
        <v>2456</v>
      </c>
      <c r="P29" s="137"/>
      <c r="Q29" s="135" t="s">
        <v>2245</v>
      </c>
    </row>
    <row r="30" spans="1:17" ht="18" x14ac:dyDescent="0.25">
      <c r="A30" s="134" t="str">
        <f>VLOOKUP(E30,'LISTADO ATM'!$A$2:$C$898,3,0)</f>
        <v>DISTRITO NACIONAL</v>
      </c>
      <c r="B30" s="129" t="s">
        <v>2589</v>
      </c>
      <c r="C30" s="136">
        <v>44334.634340277778</v>
      </c>
      <c r="D30" s="136" t="s">
        <v>2180</v>
      </c>
      <c r="E30" s="124">
        <v>593</v>
      </c>
      <c r="F30" s="150" t="str">
        <f>VLOOKUP(E30,VIP!$A$2:$O13178,2,0)</f>
        <v>DRBR242</v>
      </c>
      <c r="G30" s="134" t="str">
        <f>VLOOKUP(E30,'LISTADO ATM'!$A$2:$B$897,2,0)</f>
        <v xml:space="preserve">ATM Ministerio Fuerzas Armadas II </v>
      </c>
      <c r="H30" s="134" t="str">
        <f>VLOOKUP(E30,VIP!$A$2:$O18041,7,FALSE)</f>
        <v>Si</v>
      </c>
      <c r="I30" s="134" t="str">
        <f>VLOOKUP(E30,VIP!$A$2:$O10006,8,FALSE)</f>
        <v>Si</v>
      </c>
      <c r="J30" s="134" t="str">
        <f>VLOOKUP(E30,VIP!$A$2:$O9956,8,FALSE)</f>
        <v>Si</v>
      </c>
      <c r="K30" s="134" t="str">
        <f>VLOOKUP(E30,VIP!$A$2:$O13530,6,0)</f>
        <v>NO</v>
      </c>
      <c r="L30" s="125" t="s">
        <v>2245</v>
      </c>
      <c r="M30" s="135" t="s">
        <v>2447</v>
      </c>
      <c r="N30" s="135" t="s">
        <v>2454</v>
      </c>
      <c r="O30" s="134" t="s">
        <v>2456</v>
      </c>
      <c r="P30" s="137"/>
      <c r="Q30" s="145" t="s">
        <v>2245</v>
      </c>
    </row>
    <row r="31" spans="1:17" ht="18" x14ac:dyDescent="0.25">
      <c r="A31" s="134" t="str">
        <f>VLOOKUP(E31,'LISTADO ATM'!$A$2:$C$898,3,0)</f>
        <v>SUR</v>
      </c>
      <c r="B31" s="129" t="s">
        <v>2642</v>
      </c>
      <c r="C31" s="136">
        <v>44335.005995370368</v>
      </c>
      <c r="D31" s="136" t="s">
        <v>2180</v>
      </c>
      <c r="E31" s="124">
        <v>619</v>
      </c>
      <c r="F31" s="150" t="str">
        <f>VLOOKUP(E31,VIP!$A$2:$O13237,2,0)</f>
        <v>DRBR619</v>
      </c>
      <c r="G31" s="134" t="str">
        <f>VLOOKUP(E31,'LISTADO ATM'!$A$2:$B$897,2,0)</f>
        <v xml:space="preserve">ATM Academia P.N. Hatillo (San Cristóbal) </v>
      </c>
      <c r="H31" s="134" t="str">
        <f>VLOOKUP(E31,VIP!$A$2:$O18100,7,FALSE)</f>
        <v>Si</v>
      </c>
      <c r="I31" s="134" t="str">
        <f>VLOOKUP(E31,VIP!$A$2:$O10065,8,FALSE)</f>
        <v>Si</v>
      </c>
      <c r="J31" s="134" t="str">
        <f>VLOOKUP(E31,VIP!$A$2:$O10015,8,FALSE)</f>
        <v>Si</v>
      </c>
      <c r="K31" s="134" t="str">
        <f>VLOOKUP(E31,VIP!$A$2:$O13589,6,0)</f>
        <v>NO</v>
      </c>
      <c r="L31" s="125" t="s">
        <v>2245</v>
      </c>
      <c r="M31" s="135" t="s">
        <v>2447</v>
      </c>
      <c r="N31" s="135" t="s">
        <v>2454</v>
      </c>
      <c r="O31" s="134" t="s">
        <v>2456</v>
      </c>
      <c r="P31" s="137"/>
      <c r="Q31" s="135" t="s">
        <v>2245</v>
      </c>
    </row>
    <row r="32" spans="1:17" ht="18" x14ac:dyDescent="0.25">
      <c r="A32" s="134" t="str">
        <f>VLOOKUP(E32,'LISTADO ATM'!$A$2:$C$898,3,0)</f>
        <v>SUR</v>
      </c>
      <c r="B32" s="129" t="s">
        <v>2625</v>
      </c>
      <c r="C32" s="136">
        <v>44334.839548611111</v>
      </c>
      <c r="D32" s="136" t="s">
        <v>2180</v>
      </c>
      <c r="E32" s="124">
        <v>677</v>
      </c>
      <c r="F32" s="150" t="str">
        <f>VLOOKUP(E32,VIP!$A$2:$O13221,2,0)</f>
        <v>DRBR677</v>
      </c>
      <c r="G32" s="134" t="str">
        <f>VLOOKUP(E32,'LISTADO ATM'!$A$2:$B$897,2,0)</f>
        <v>ATM PBG Villa Jaragua</v>
      </c>
      <c r="H32" s="134" t="str">
        <f>VLOOKUP(E32,VIP!$A$2:$O18084,7,FALSE)</f>
        <v>Si</v>
      </c>
      <c r="I32" s="134" t="str">
        <f>VLOOKUP(E32,VIP!$A$2:$O10049,8,FALSE)</f>
        <v>Si</v>
      </c>
      <c r="J32" s="134" t="str">
        <f>VLOOKUP(E32,VIP!$A$2:$O9999,8,FALSE)</f>
        <v>Si</v>
      </c>
      <c r="K32" s="134" t="str">
        <f>VLOOKUP(E32,VIP!$A$2:$O13573,6,0)</f>
        <v>SI</v>
      </c>
      <c r="L32" s="125" t="s">
        <v>2245</v>
      </c>
      <c r="M32" s="135" t="s">
        <v>2447</v>
      </c>
      <c r="N32" s="135" t="s">
        <v>2454</v>
      </c>
      <c r="O32" s="134" t="s">
        <v>2456</v>
      </c>
      <c r="P32" s="137"/>
      <c r="Q32" s="135" t="s">
        <v>2245</v>
      </c>
    </row>
    <row r="33" spans="1:17" ht="18" x14ac:dyDescent="0.25">
      <c r="A33" s="134" t="str">
        <f>VLOOKUP(E33,'LISTADO ATM'!$A$2:$C$898,3,0)</f>
        <v>ESTE</v>
      </c>
      <c r="B33" s="129" t="s">
        <v>2590</v>
      </c>
      <c r="C33" s="136">
        <v>44334.635428240741</v>
      </c>
      <c r="D33" s="136" t="s">
        <v>2180</v>
      </c>
      <c r="E33" s="124">
        <v>867</v>
      </c>
      <c r="F33" s="150" t="str">
        <f>VLOOKUP(E33,VIP!$A$2:$O13179,2,0)</f>
        <v>DRBR867</v>
      </c>
      <c r="G33" s="134" t="str">
        <f>VLOOKUP(E33,'LISTADO ATM'!$A$2:$B$897,2,0)</f>
        <v xml:space="preserve">ATM Estación Combustible Autopista El Coral </v>
      </c>
      <c r="H33" s="134" t="str">
        <f>VLOOKUP(E33,VIP!$A$2:$O18042,7,FALSE)</f>
        <v>Si</v>
      </c>
      <c r="I33" s="134" t="str">
        <f>VLOOKUP(E33,VIP!$A$2:$O10007,8,FALSE)</f>
        <v>Si</v>
      </c>
      <c r="J33" s="134" t="str">
        <f>VLOOKUP(E33,VIP!$A$2:$O9957,8,FALSE)</f>
        <v>Si</v>
      </c>
      <c r="K33" s="134" t="str">
        <f>VLOOKUP(E33,VIP!$A$2:$O13531,6,0)</f>
        <v>NO</v>
      </c>
      <c r="L33" s="125" t="s">
        <v>2245</v>
      </c>
      <c r="M33" s="135" t="s">
        <v>2447</v>
      </c>
      <c r="N33" s="135" t="s">
        <v>2454</v>
      </c>
      <c r="O33" s="134" t="s">
        <v>2456</v>
      </c>
      <c r="P33" s="137"/>
      <c r="Q33" s="145" t="s">
        <v>2245</v>
      </c>
    </row>
    <row r="34" spans="1:17" ht="18" x14ac:dyDescent="0.25">
      <c r="A34" s="134" t="str">
        <f>VLOOKUP(E34,'LISTADO ATM'!$A$2:$C$898,3,0)</f>
        <v>SUR</v>
      </c>
      <c r="B34" s="129" t="s">
        <v>2594</v>
      </c>
      <c r="C34" s="136">
        <v>44334.640231481484</v>
      </c>
      <c r="D34" s="136" t="s">
        <v>2180</v>
      </c>
      <c r="E34" s="124">
        <v>890</v>
      </c>
      <c r="F34" s="150" t="str">
        <f>VLOOKUP(E34,VIP!$A$2:$O13183,2,0)</f>
        <v>DRBR890</v>
      </c>
      <c r="G34" s="134" t="str">
        <f>VLOOKUP(E34,'LISTADO ATM'!$A$2:$B$897,2,0)</f>
        <v xml:space="preserve">ATM Escuela Penitenciaria (San Cristóbal) </v>
      </c>
      <c r="H34" s="134" t="str">
        <f>VLOOKUP(E34,VIP!$A$2:$O18046,7,FALSE)</f>
        <v>Si</v>
      </c>
      <c r="I34" s="134" t="str">
        <f>VLOOKUP(E34,VIP!$A$2:$O10011,8,FALSE)</f>
        <v>Si</v>
      </c>
      <c r="J34" s="134" t="str">
        <f>VLOOKUP(E34,VIP!$A$2:$O9961,8,FALSE)</f>
        <v>Si</v>
      </c>
      <c r="K34" s="134" t="str">
        <f>VLOOKUP(E34,VIP!$A$2:$O13535,6,0)</f>
        <v>NO</v>
      </c>
      <c r="L34" s="125" t="s">
        <v>2245</v>
      </c>
      <c r="M34" s="135" t="s">
        <v>2447</v>
      </c>
      <c r="N34" s="135" t="s">
        <v>2454</v>
      </c>
      <c r="O34" s="134" t="s">
        <v>2456</v>
      </c>
      <c r="P34" s="137"/>
      <c r="Q34" s="145" t="s">
        <v>2245</v>
      </c>
    </row>
    <row r="35" spans="1:17" ht="18" x14ac:dyDescent="0.25">
      <c r="A35" s="134" t="str">
        <f>VLOOKUP(E35,'LISTADO ATM'!$A$2:$C$898,3,0)</f>
        <v>DISTRITO NACIONAL</v>
      </c>
      <c r="B35" s="129" t="s">
        <v>2603</v>
      </c>
      <c r="C35" s="136">
        <v>44334.685011574074</v>
      </c>
      <c r="D35" s="136" t="s">
        <v>2180</v>
      </c>
      <c r="E35" s="124">
        <v>973</v>
      </c>
      <c r="F35" s="150" t="str">
        <f>VLOOKUP(E35,VIP!$A$2:$O13193,2,0)</f>
        <v>DRBR912</v>
      </c>
      <c r="G35" s="134" t="str">
        <f>VLOOKUP(E35,'LISTADO ATM'!$A$2:$B$897,2,0)</f>
        <v xml:space="preserve">ATM Oficina Sabana de la Mar </v>
      </c>
      <c r="H35" s="134" t="str">
        <f>VLOOKUP(E35,VIP!$A$2:$O18056,7,FALSE)</f>
        <v>Si</v>
      </c>
      <c r="I35" s="134" t="str">
        <f>VLOOKUP(E35,VIP!$A$2:$O10021,8,FALSE)</f>
        <v>Si</v>
      </c>
      <c r="J35" s="134" t="str">
        <f>VLOOKUP(E35,VIP!$A$2:$O9971,8,FALSE)</f>
        <v>Si</v>
      </c>
      <c r="K35" s="134" t="str">
        <f>VLOOKUP(E35,VIP!$A$2:$O13545,6,0)</f>
        <v>NO</v>
      </c>
      <c r="L35" s="125" t="s">
        <v>2245</v>
      </c>
      <c r="M35" s="135" t="s">
        <v>2447</v>
      </c>
      <c r="N35" s="135" t="s">
        <v>2454</v>
      </c>
      <c r="O35" s="134" t="s">
        <v>2456</v>
      </c>
      <c r="P35" s="137"/>
      <c r="Q35" s="145" t="s">
        <v>2245</v>
      </c>
    </row>
    <row r="36" spans="1:17" ht="18" x14ac:dyDescent="0.25">
      <c r="A36" s="134" t="str">
        <f>VLOOKUP(E36,'LISTADO ATM'!$A$2:$C$898,3,0)</f>
        <v>DISTRITO NACIONAL</v>
      </c>
      <c r="B36" s="129">
        <v>3335889761</v>
      </c>
      <c r="C36" s="136">
        <v>44333.735405092593</v>
      </c>
      <c r="D36" s="136" t="s">
        <v>2450</v>
      </c>
      <c r="E36" s="124">
        <v>54</v>
      </c>
      <c r="F36" s="150" t="str">
        <f>VLOOKUP(E36,VIP!$A$2:$O13159,2,0)</f>
        <v>DRBR054</v>
      </c>
      <c r="G36" s="134" t="str">
        <f>VLOOKUP(E36,'LISTADO ATM'!$A$2:$B$897,2,0)</f>
        <v xml:space="preserve">ATM Autoservicio Galería 360 </v>
      </c>
      <c r="H36" s="134" t="str">
        <f>VLOOKUP(E36,VIP!$A$2:$O18035,7,FALSE)</f>
        <v>Si</v>
      </c>
      <c r="I36" s="134" t="str">
        <f>VLOOKUP(E36,VIP!$A$2:$O10000,8,FALSE)</f>
        <v>Si</v>
      </c>
      <c r="J36" s="134" t="str">
        <f>VLOOKUP(E36,VIP!$A$2:$O9950,8,FALSE)</f>
        <v>Si</v>
      </c>
      <c r="K36" s="134" t="str">
        <f>VLOOKUP(E36,VIP!$A$2:$O13524,6,0)</f>
        <v>NO</v>
      </c>
      <c r="L36" s="125" t="s">
        <v>2573</v>
      </c>
      <c r="M36" s="135" t="s">
        <v>2447</v>
      </c>
      <c r="N36" s="135" t="s">
        <v>2454</v>
      </c>
      <c r="O36" s="134" t="s">
        <v>2455</v>
      </c>
      <c r="P36" s="146"/>
      <c r="Q36" s="145" t="s">
        <v>2573</v>
      </c>
    </row>
    <row r="37" spans="1:17" ht="18" x14ac:dyDescent="0.25">
      <c r="A37" s="134" t="str">
        <f>VLOOKUP(E37,'LISTADO ATM'!$A$2:$C$898,3,0)</f>
        <v>DISTRITO NACIONAL</v>
      </c>
      <c r="B37" s="129" t="s">
        <v>2632</v>
      </c>
      <c r="C37" s="136">
        <v>44334.953738425924</v>
      </c>
      <c r="D37" s="136" t="s">
        <v>2450</v>
      </c>
      <c r="E37" s="124">
        <v>113</v>
      </c>
      <c r="F37" s="150" t="str">
        <f>VLOOKUP(E37,VIP!$A$2:$O13228,2,0)</f>
        <v>DRBR113</v>
      </c>
      <c r="G37" s="134" t="str">
        <f>VLOOKUP(E37,'LISTADO ATM'!$A$2:$B$897,2,0)</f>
        <v xml:space="preserve">ATM Autoservicio Atalaya del Mar </v>
      </c>
      <c r="H37" s="134" t="str">
        <f>VLOOKUP(E37,VIP!$A$2:$O18091,7,FALSE)</f>
        <v>Si</v>
      </c>
      <c r="I37" s="134" t="str">
        <f>VLOOKUP(E37,VIP!$A$2:$O10056,8,FALSE)</f>
        <v>No</v>
      </c>
      <c r="J37" s="134" t="str">
        <f>VLOOKUP(E37,VIP!$A$2:$O10006,8,FALSE)</f>
        <v>No</v>
      </c>
      <c r="K37" s="134" t="str">
        <f>VLOOKUP(E37,VIP!$A$2:$O13580,6,0)</f>
        <v>NO</v>
      </c>
      <c r="L37" s="125" t="s">
        <v>2573</v>
      </c>
      <c r="M37" s="135" t="s">
        <v>2447</v>
      </c>
      <c r="N37" s="135" t="s">
        <v>2454</v>
      </c>
      <c r="O37" s="134" t="s">
        <v>2455</v>
      </c>
      <c r="P37" s="137"/>
      <c r="Q37" s="135" t="s">
        <v>2573</v>
      </c>
    </row>
    <row r="38" spans="1:17" ht="18" x14ac:dyDescent="0.25">
      <c r="A38" s="134" t="str">
        <f>VLOOKUP(E38,'LISTADO ATM'!$A$2:$C$898,3,0)</f>
        <v>NORTE</v>
      </c>
      <c r="B38" s="129" t="s">
        <v>2636</v>
      </c>
      <c r="C38" s="136">
        <v>44335.054814814815</v>
      </c>
      <c r="D38" s="136" t="s">
        <v>2473</v>
      </c>
      <c r="E38" s="124">
        <v>307</v>
      </c>
      <c r="F38" s="150" t="str">
        <f>VLOOKUP(E38,VIP!$A$2:$O13230,2,0)</f>
        <v>DRBR307</v>
      </c>
      <c r="G38" s="134" t="str">
        <f>VLOOKUP(E38,'LISTADO ATM'!$A$2:$B$897,2,0)</f>
        <v>ATM Oficina Nagua II</v>
      </c>
      <c r="H38" s="134" t="str">
        <f>VLOOKUP(E38,VIP!$A$2:$O18093,7,FALSE)</f>
        <v>Si</v>
      </c>
      <c r="I38" s="134" t="str">
        <f>VLOOKUP(E38,VIP!$A$2:$O10058,8,FALSE)</f>
        <v>Si</v>
      </c>
      <c r="J38" s="134" t="str">
        <f>VLOOKUP(E38,VIP!$A$2:$O10008,8,FALSE)</f>
        <v>Si</v>
      </c>
      <c r="K38" s="134" t="str">
        <f>VLOOKUP(E38,VIP!$A$2:$O13582,6,0)</f>
        <v>SI</v>
      </c>
      <c r="L38" s="125" t="s">
        <v>2573</v>
      </c>
      <c r="M38" s="135" t="s">
        <v>2447</v>
      </c>
      <c r="N38" s="135" t="s">
        <v>2454</v>
      </c>
      <c r="O38" s="134" t="s">
        <v>2474</v>
      </c>
      <c r="P38" s="137"/>
      <c r="Q38" s="135" t="s">
        <v>2573</v>
      </c>
    </row>
    <row r="39" spans="1:17" ht="18" x14ac:dyDescent="0.25">
      <c r="A39" s="134" t="str">
        <f>VLOOKUP(E39,'LISTADO ATM'!$A$2:$C$898,3,0)</f>
        <v>SUR</v>
      </c>
      <c r="B39" s="129" t="s">
        <v>2635</v>
      </c>
      <c r="C39" s="136">
        <v>44335.057002314818</v>
      </c>
      <c r="D39" s="136" t="s">
        <v>2473</v>
      </c>
      <c r="E39" s="124">
        <v>342</v>
      </c>
      <c r="F39" s="150" t="str">
        <f>VLOOKUP(E39,VIP!$A$2:$O13229,2,0)</f>
        <v>DRBR342</v>
      </c>
      <c r="G39" s="134" t="str">
        <f>VLOOKUP(E39,'LISTADO ATM'!$A$2:$B$897,2,0)</f>
        <v>ATM Oficina Obras Públicas Azua</v>
      </c>
      <c r="H39" s="134" t="str">
        <f>VLOOKUP(E39,VIP!$A$2:$O18092,7,FALSE)</f>
        <v>Si</v>
      </c>
      <c r="I39" s="134" t="str">
        <f>VLOOKUP(E39,VIP!$A$2:$O10057,8,FALSE)</f>
        <v>Si</v>
      </c>
      <c r="J39" s="134" t="str">
        <f>VLOOKUP(E39,VIP!$A$2:$O10007,8,FALSE)</f>
        <v>Si</v>
      </c>
      <c r="K39" s="134" t="str">
        <f>VLOOKUP(E39,VIP!$A$2:$O13581,6,0)</f>
        <v>SI</v>
      </c>
      <c r="L39" s="125" t="s">
        <v>2573</v>
      </c>
      <c r="M39" s="135" t="s">
        <v>2447</v>
      </c>
      <c r="N39" s="135" t="s">
        <v>2454</v>
      </c>
      <c r="O39" s="134" t="s">
        <v>2474</v>
      </c>
      <c r="P39" s="137"/>
      <c r="Q39" s="135" t="s">
        <v>2573</v>
      </c>
    </row>
    <row r="40" spans="1:17" ht="18" x14ac:dyDescent="0.25">
      <c r="A40" s="134" t="str">
        <f>VLOOKUP(E40,'LISTADO ATM'!$A$2:$C$898,3,0)</f>
        <v>NORTE</v>
      </c>
      <c r="B40" s="129" t="s">
        <v>2614</v>
      </c>
      <c r="C40" s="136">
        <v>44334.760312500002</v>
      </c>
      <c r="D40" s="136" t="s">
        <v>2571</v>
      </c>
      <c r="E40" s="124">
        <v>599</v>
      </c>
      <c r="F40" s="150" t="str">
        <f>VLOOKUP(E40,VIP!$A$2:$O13210,2,0)</f>
        <v>DRBR258</v>
      </c>
      <c r="G40" s="134" t="str">
        <f>VLOOKUP(E40,'LISTADO ATM'!$A$2:$B$897,2,0)</f>
        <v xml:space="preserve">ATM Oficina Plaza Internacional (Santiago) </v>
      </c>
      <c r="H40" s="134" t="str">
        <f>VLOOKUP(E40,VIP!$A$2:$O18073,7,FALSE)</f>
        <v>Si</v>
      </c>
      <c r="I40" s="134" t="str">
        <f>VLOOKUP(E40,VIP!$A$2:$O10038,8,FALSE)</f>
        <v>Si</v>
      </c>
      <c r="J40" s="134" t="str">
        <f>VLOOKUP(E40,VIP!$A$2:$O9988,8,FALSE)</f>
        <v>Si</v>
      </c>
      <c r="K40" s="134" t="str">
        <f>VLOOKUP(E40,VIP!$A$2:$O13562,6,0)</f>
        <v>NO</v>
      </c>
      <c r="L40" s="125" t="s">
        <v>2573</v>
      </c>
      <c r="M40" s="135" t="s">
        <v>2447</v>
      </c>
      <c r="N40" s="135" t="s">
        <v>2454</v>
      </c>
      <c r="O40" s="134" t="s">
        <v>2572</v>
      </c>
      <c r="P40" s="137"/>
      <c r="Q40" s="145" t="s">
        <v>2573</v>
      </c>
    </row>
    <row r="41" spans="1:17" ht="18" x14ac:dyDescent="0.25">
      <c r="A41" s="134" t="str">
        <f>VLOOKUP(E41,'LISTADO ATM'!$A$2:$C$898,3,0)</f>
        <v>DISTRITO NACIONAL</v>
      </c>
      <c r="B41" s="129" t="s">
        <v>2637</v>
      </c>
      <c r="C41" s="136">
        <v>44335.052372685182</v>
      </c>
      <c r="D41" s="136" t="s">
        <v>2473</v>
      </c>
      <c r="E41" s="124">
        <v>946</v>
      </c>
      <c r="F41" s="150" t="str">
        <f>VLOOKUP(E41,VIP!$A$2:$O13231,2,0)</f>
        <v>DRBR24R</v>
      </c>
      <c r="G41" s="134" t="str">
        <f>VLOOKUP(E41,'LISTADO ATM'!$A$2:$B$897,2,0)</f>
        <v xml:space="preserve">ATM Oficina Núñez de Cáceres I </v>
      </c>
      <c r="H41" s="134" t="str">
        <f>VLOOKUP(E41,VIP!$A$2:$O18094,7,FALSE)</f>
        <v>Si</v>
      </c>
      <c r="I41" s="134" t="str">
        <f>VLOOKUP(E41,VIP!$A$2:$O10059,8,FALSE)</f>
        <v>Si</v>
      </c>
      <c r="J41" s="134" t="str">
        <f>VLOOKUP(E41,VIP!$A$2:$O10009,8,FALSE)</f>
        <v>Si</v>
      </c>
      <c r="K41" s="134" t="str">
        <f>VLOOKUP(E41,VIP!$A$2:$O13583,6,0)</f>
        <v>NO</v>
      </c>
      <c r="L41" s="125" t="s">
        <v>2573</v>
      </c>
      <c r="M41" s="135" t="s">
        <v>2447</v>
      </c>
      <c r="N41" s="135" t="s">
        <v>2454</v>
      </c>
      <c r="O41" s="134" t="s">
        <v>2474</v>
      </c>
      <c r="P41" s="137"/>
      <c r="Q41" s="135" t="s">
        <v>2573</v>
      </c>
    </row>
    <row r="42" spans="1:17" ht="18" x14ac:dyDescent="0.25">
      <c r="A42" s="134" t="str">
        <f>VLOOKUP(E42,'LISTADO ATM'!$A$2:$C$898,3,0)</f>
        <v>ESTE</v>
      </c>
      <c r="B42" s="129" t="s">
        <v>2618</v>
      </c>
      <c r="C42" s="136">
        <v>44334.79996527778</v>
      </c>
      <c r="D42" s="136" t="s">
        <v>2473</v>
      </c>
      <c r="E42" s="124">
        <v>399</v>
      </c>
      <c r="F42" s="150" t="str">
        <f>VLOOKUP(E42,VIP!$A$2:$O13214,2,0)</f>
        <v>DRBR399</v>
      </c>
      <c r="G42" s="134" t="str">
        <f>VLOOKUP(E42,'LISTADO ATM'!$A$2:$B$897,2,0)</f>
        <v xml:space="preserve">ATM Oficina La Romana II </v>
      </c>
      <c r="H42" s="134" t="str">
        <f>VLOOKUP(E42,VIP!$A$2:$O18077,7,FALSE)</f>
        <v>Si</v>
      </c>
      <c r="I42" s="134" t="str">
        <f>VLOOKUP(E42,VIP!$A$2:$O10042,8,FALSE)</f>
        <v>Si</v>
      </c>
      <c r="J42" s="134" t="str">
        <f>VLOOKUP(E42,VIP!$A$2:$O9992,8,FALSE)</f>
        <v>Si</v>
      </c>
      <c r="K42" s="134" t="str">
        <f>VLOOKUP(E42,VIP!$A$2:$O13566,6,0)</f>
        <v>NO</v>
      </c>
      <c r="L42" s="125" t="s">
        <v>2570</v>
      </c>
      <c r="M42" s="135" t="s">
        <v>2447</v>
      </c>
      <c r="N42" s="135" t="s">
        <v>2454</v>
      </c>
      <c r="O42" s="134" t="s">
        <v>2474</v>
      </c>
      <c r="P42" s="137"/>
      <c r="Q42" s="135" t="s">
        <v>2570</v>
      </c>
    </row>
    <row r="43" spans="1:17" ht="18" x14ac:dyDescent="0.25">
      <c r="A43" s="134" t="str">
        <f>VLOOKUP(E43,'LISTADO ATM'!$A$2:$C$898,3,0)</f>
        <v>NORTE</v>
      </c>
      <c r="B43" s="129" t="s">
        <v>2630</v>
      </c>
      <c r="C43" s="136">
        <v>44334.921388888892</v>
      </c>
      <c r="D43" s="136" t="s">
        <v>2571</v>
      </c>
      <c r="E43" s="124">
        <v>763</v>
      </c>
      <c r="F43" s="150" t="str">
        <f>VLOOKUP(E43,VIP!$A$2:$O13226,2,0)</f>
        <v>DRBR439</v>
      </c>
      <c r="G43" s="134" t="str">
        <f>VLOOKUP(E43,'LISTADO ATM'!$A$2:$B$897,2,0)</f>
        <v xml:space="preserve">ATM UNP Montellano </v>
      </c>
      <c r="H43" s="134" t="str">
        <f>VLOOKUP(E43,VIP!$A$2:$O18089,7,FALSE)</f>
        <v>Si</v>
      </c>
      <c r="I43" s="134" t="str">
        <f>VLOOKUP(E43,VIP!$A$2:$O10054,8,FALSE)</f>
        <v>Si</v>
      </c>
      <c r="J43" s="134" t="str">
        <f>VLOOKUP(E43,VIP!$A$2:$O10004,8,FALSE)</f>
        <v>Si</v>
      </c>
      <c r="K43" s="134" t="str">
        <f>VLOOKUP(E43,VIP!$A$2:$O13578,6,0)</f>
        <v>NO</v>
      </c>
      <c r="L43" s="125" t="s">
        <v>2570</v>
      </c>
      <c r="M43" s="135" t="s">
        <v>2447</v>
      </c>
      <c r="N43" s="135" t="s">
        <v>2454</v>
      </c>
      <c r="O43" s="134" t="s">
        <v>2572</v>
      </c>
      <c r="P43" s="137"/>
      <c r="Q43" s="135" t="s">
        <v>2570</v>
      </c>
    </row>
    <row r="44" spans="1:17" ht="18" x14ac:dyDescent="0.25">
      <c r="A44" s="134" t="str">
        <f>VLOOKUP(E44,'LISTADO ATM'!$A$2:$C$898,3,0)</f>
        <v>DISTRITO NACIONAL</v>
      </c>
      <c r="B44" s="129" t="s">
        <v>2616</v>
      </c>
      <c r="C44" s="136">
        <v>44334.768136574072</v>
      </c>
      <c r="D44" s="136" t="s">
        <v>2450</v>
      </c>
      <c r="E44" s="124">
        <v>955</v>
      </c>
      <c r="F44" s="150" t="str">
        <f>VLOOKUP(E44,VIP!$A$2:$O13212,2,0)</f>
        <v>DRBR955</v>
      </c>
      <c r="G44" s="134" t="str">
        <f>VLOOKUP(E44,'LISTADO ATM'!$A$2:$B$897,2,0)</f>
        <v xml:space="preserve">ATM Oficina Americana Independencia II </v>
      </c>
      <c r="H44" s="134" t="str">
        <f>VLOOKUP(E44,VIP!$A$2:$O18075,7,FALSE)</f>
        <v>Si</v>
      </c>
      <c r="I44" s="134" t="str">
        <f>VLOOKUP(E44,VIP!$A$2:$O10040,8,FALSE)</f>
        <v>Si</v>
      </c>
      <c r="J44" s="134" t="str">
        <f>VLOOKUP(E44,VIP!$A$2:$O9990,8,FALSE)</f>
        <v>Si</v>
      </c>
      <c r="K44" s="134" t="str">
        <f>VLOOKUP(E44,VIP!$A$2:$O13564,6,0)</f>
        <v>NO</v>
      </c>
      <c r="L44" s="125" t="s">
        <v>2570</v>
      </c>
      <c r="M44" s="135" t="s">
        <v>2447</v>
      </c>
      <c r="N44" s="135" t="s">
        <v>2454</v>
      </c>
      <c r="O44" s="134" t="s">
        <v>2455</v>
      </c>
      <c r="P44" s="137"/>
      <c r="Q44" s="135" t="s">
        <v>2570</v>
      </c>
    </row>
    <row r="45" spans="1:17" ht="18" x14ac:dyDescent="0.25">
      <c r="A45" s="134" t="str">
        <f>VLOOKUP(E45,'LISTADO ATM'!$A$2:$C$898,3,0)</f>
        <v>DISTRITO NACIONAL</v>
      </c>
      <c r="B45" s="129" t="s">
        <v>2626</v>
      </c>
      <c r="C45" s="136">
        <v>44334.842407407406</v>
      </c>
      <c r="D45" s="136" t="s">
        <v>2450</v>
      </c>
      <c r="E45" s="124">
        <v>60</v>
      </c>
      <c r="F45" s="150" t="str">
        <f>VLOOKUP(E45,VIP!$A$2:$O13222,2,0)</f>
        <v>DRBR060</v>
      </c>
      <c r="G45" s="134" t="str">
        <f>VLOOKUP(E45,'LISTADO ATM'!$A$2:$B$897,2,0)</f>
        <v xml:space="preserve">ATM Autobanco 27 de Febrero </v>
      </c>
      <c r="H45" s="134" t="str">
        <f>VLOOKUP(E45,VIP!$A$2:$O18085,7,FALSE)</f>
        <v>Si</v>
      </c>
      <c r="I45" s="134" t="str">
        <f>VLOOKUP(E45,VIP!$A$2:$O10050,8,FALSE)</f>
        <v>Si</v>
      </c>
      <c r="J45" s="134" t="str">
        <f>VLOOKUP(E45,VIP!$A$2:$O10000,8,FALSE)</f>
        <v>Si</v>
      </c>
      <c r="K45" s="134" t="str">
        <f>VLOOKUP(E45,VIP!$A$2:$O13574,6,0)</f>
        <v>NO</v>
      </c>
      <c r="L45" s="125" t="s">
        <v>2443</v>
      </c>
      <c r="M45" s="135" t="s">
        <v>2447</v>
      </c>
      <c r="N45" s="135" t="s">
        <v>2454</v>
      </c>
      <c r="O45" s="134" t="s">
        <v>2455</v>
      </c>
      <c r="P45" s="137"/>
      <c r="Q45" s="135" t="s">
        <v>2443</v>
      </c>
    </row>
    <row r="46" spans="1:17" ht="18" x14ac:dyDescent="0.25">
      <c r="A46" s="134" t="str">
        <f>VLOOKUP(E46,'LISTADO ATM'!$A$2:$C$898,3,0)</f>
        <v>DISTRITO NACIONAL</v>
      </c>
      <c r="B46" s="129" t="s">
        <v>2627</v>
      </c>
      <c r="C46" s="136">
        <v>44334.843773148146</v>
      </c>
      <c r="D46" s="136" t="s">
        <v>2450</v>
      </c>
      <c r="E46" s="124">
        <v>165</v>
      </c>
      <c r="F46" s="150" t="str">
        <f>VLOOKUP(E46,VIP!$A$2:$O13223,2,0)</f>
        <v>DRBR165</v>
      </c>
      <c r="G46" s="134" t="str">
        <f>VLOOKUP(E46,'LISTADO ATM'!$A$2:$B$897,2,0)</f>
        <v>ATM Autoservicio Megacentro</v>
      </c>
      <c r="H46" s="134" t="str">
        <f>VLOOKUP(E46,VIP!$A$2:$O18086,7,FALSE)</f>
        <v>Si</v>
      </c>
      <c r="I46" s="134" t="str">
        <f>VLOOKUP(E46,VIP!$A$2:$O10051,8,FALSE)</f>
        <v>Si</v>
      </c>
      <c r="J46" s="134" t="str">
        <f>VLOOKUP(E46,VIP!$A$2:$O10001,8,FALSE)</f>
        <v>Si</v>
      </c>
      <c r="K46" s="134" t="str">
        <f>VLOOKUP(E46,VIP!$A$2:$O13575,6,0)</f>
        <v>SI</v>
      </c>
      <c r="L46" s="125" t="s">
        <v>2443</v>
      </c>
      <c r="M46" s="135" t="s">
        <v>2447</v>
      </c>
      <c r="N46" s="135" t="s">
        <v>2454</v>
      </c>
      <c r="O46" s="134" t="s">
        <v>2455</v>
      </c>
      <c r="P46" s="137"/>
      <c r="Q46" s="135" t="s">
        <v>2443</v>
      </c>
    </row>
    <row r="47" spans="1:17" ht="18" x14ac:dyDescent="0.25">
      <c r="A47" s="134" t="str">
        <f>VLOOKUP(E47,'LISTADO ATM'!$A$2:$C$898,3,0)</f>
        <v>DISTRITO NACIONAL</v>
      </c>
      <c r="B47" s="129" t="s">
        <v>2639</v>
      </c>
      <c r="C47" s="136">
        <v>44335.041944444441</v>
      </c>
      <c r="D47" s="136" t="s">
        <v>2473</v>
      </c>
      <c r="E47" s="124">
        <v>231</v>
      </c>
      <c r="F47" s="150" t="str">
        <f>VLOOKUP(E47,VIP!$A$2:$O13233,2,0)</f>
        <v>DRBR231</v>
      </c>
      <c r="G47" s="134" t="str">
        <f>VLOOKUP(E47,'LISTADO ATM'!$A$2:$B$897,2,0)</f>
        <v xml:space="preserve">ATM Oficina Zona Oriental </v>
      </c>
      <c r="H47" s="134" t="str">
        <f>VLOOKUP(E47,VIP!$A$2:$O18096,7,FALSE)</f>
        <v>Si</v>
      </c>
      <c r="I47" s="134" t="str">
        <f>VLOOKUP(E47,VIP!$A$2:$O10061,8,FALSE)</f>
        <v>Si</v>
      </c>
      <c r="J47" s="134" t="str">
        <f>VLOOKUP(E47,VIP!$A$2:$O10011,8,FALSE)</f>
        <v>Si</v>
      </c>
      <c r="K47" s="134" t="str">
        <f>VLOOKUP(E47,VIP!$A$2:$O13585,6,0)</f>
        <v>SI</v>
      </c>
      <c r="L47" s="125" t="s">
        <v>2443</v>
      </c>
      <c r="M47" s="135" t="s">
        <v>2447</v>
      </c>
      <c r="N47" s="135" t="s">
        <v>2454</v>
      </c>
      <c r="O47" s="134" t="s">
        <v>2474</v>
      </c>
      <c r="P47" s="137"/>
      <c r="Q47" s="135" t="s">
        <v>2443</v>
      </c>
    </row>
    <row r="48" spans="1:17" ht="18" x14ac:dyDescent="0.25">
      <c r="A48" s="134" t="str">
        <f>VLOOKUP(E48,'LISTADO ATM'!$A$2:$C$898,3,0)</f>
        <v>DISTRITO NACIONAL</v>
      </c>
      <c r="B48" s="129" t="s">
        <v>2628</v>
      </c>
      <c r="C48" s="136">
        <v>44334.845312500001</v>
      </c>
      <c r="D48" s="136" t="s">
        <v>2450</v>
      </c>
      <c r="E48" s="124">
        <v>302</v>
      </c>
      <c r="F48" s="150" t="str">
        <f>VLOOKUP(E48,VIP!$A$2:$O13224,2,0)</f>
        <v>DRBR302</v>
      </c>
      <c r="G48" s="134" t="str">
        <f>VLOOKUP(E48,'LISTADO ATM'!$A$2:$B$897,2,0)</f>
        <v xml:space="preserve">ATM S/M Aprezio Los Mameyes  </v>
      </c>
      <c r="H48" s="134" t="str">
        <f>VLOOKUP(E48,VIP!$A$2:$O18087,7,FALSE)</f>
        <v>Si</v>
      </c>
      <c r="I48" s="134" t="str">
        <f>VLOOKUP(E48,VIP!$A$2:$O10052,8,FALSE)</f>
        <v>Si</v>
      </c>
      <c r="J48" s="134" t="str">
        <f>VLOOKUP(E48,VIP!$A$2:$O10002,8,FALSE)</f>
        <v>Si</v>
      </c>
      <c r="K48" s="134" t="str">
        <f>VLOOKUP(E48,VIP!$A$2:$O13576,6,0)</f>
        <v>NO</v>
      </c>
      <c r="L48" s="125" t="s">
        <v>2443</v>
      </c>
      <c r="M48" s="135" t="s">
        <v>2447</v>
      </c>
      <c r="N48" s="135" t="s">
        <v>2454</v>
      </c>
      <c r="O48" s="134" t="s">
        <v>2455</v>
      </c>
      <c r="P48" s="137"/>
      <c r="Q48" s="135" t="s">
        <v>2443</v>
      </c>
    </row>
    <row r="49" spans="1:17" ht="18" x14ac:dyDescent="0.25">
      <c r="A49" s="134" t="str">
        <f>VLOOKUP(E49,'LISTADO ATM'!$A$2:$C$898,3,0)</f>
        <v>SUR</v>
      </c>
      <c r="B49" s="129" t="s">
        <v>2620</v>
      </c>
      <c r="C49" s="136">
        <v>44334.807430555556</v>
      </c>
      <c r="D49" s="136" t="s">
        <v>2473</v>
      </c>
      <c r="E49" s="124">
        <v>403</v>
      </c>
      <c r="F49" s="150" t="str">
        <f>VLOOKUP(E49,VIP!$A$2:$O13216,2,0)</f>
        <v>DRBR403</v>
      </c>
      <c r="G49" s="134" t="str">
        <f>VLOOKUP(E49,'LISTADO ATM'!$A$2:$B$897,2,0)</f>
        <v xml:space="preserve">ATM Oficina Vicente Noble </v>
      </c>
      <c r="H49" s="134" t="str">
        <f>VLOOKUP(E49,VIP!$A$2:$O18079,7,FALSE)</f>
        <v>Si</v>
      </c>
      <c r="I49" s="134" t="str">
        <f>VLOOKUP(E49,VIP!$A$2:$O10044,8,FALSE)</f>
        <v>Si</v>
      </c>
      <c r="J49" s="134" t="str">
        <f>VLOOKUP(E49,VIP!$A$2:$O9994,8,FALSE)</f>
        <v>Si</v>
      </c>
      <c r="K49" s="134" t="str">
        <f>VLOOKUP(E49,VIP!$A$2:$O13568,6,0)</f>
        <v>NO</v>
      </c>
      <c r="L49" s="125" t="s">
        <v>2443</v>
      </c>
      <c r="M49" s="135" t="s">
        <v>2447</v>
      </c>
      <c r="N49" s="135" t="s">
        <v>2454</v>
      </c>
      <c r="O49" s="134" t="s">
        <v>2474</v>
      </c>
      <c r="P49" s="137"/>
      <c r="Q49" s="135" t="s">
        <v>2443</v>
      </c>
    </row>
    <row r="50" spans="1:17" ht="18" x14ac:dyDescent="0.25">
      <c r="A50" s="134" t="str">
        <f>VLOOKUP(E50,'LISTADO ATM'!$A$2:$C$898,3,0)</f>
        <v>DISTRITO NACIONAL</v>
      </c>
      <c r="B50" s="129" t="s">
        <v>2657</v>
      </c>
      <c r="C50" s="136">
        <v>44335.164803240739</v>
      </c>
      <c r="D50" s="136" t="s">
        <v>2450</v>
      </c>
      <c r="E50" s="124">
        <v>476</v>
      </c>
      <c r="F50" s="150" t="str">
        <f>VLOOKUP(E50,VIP!$A$2:$O13231,2,0)</f>
        <v>DRBR476</v>
      </c>
      <c r="G50" s="134" t="str">
        <f>VLOOKUP(E50,'LISTADO ATM'!$A$2:$B$897,2,0)</f>
        <v xml:space="preserve">ATM Multicentro La Sirena Las Caobas </v>
      </c>
      <c r="H50" s="134" t="str">
        <f>VLOOKUP(E50,VIP!$A$2:$O18094,7,FALSE)</f>
        <v>Si</v>
      </c>
      <c r="I50" s="134" t="str">
        <f>VLOOKUP(E50,VIP!$A$2:$O10059,8,FALSE)</f>
        <v>Si</v>
      </c>
      <c r="J50" s="134" t="str">
        <f>VLOOKUP(E50,VIP!$A$2:$O10009,8,FALSE)</f>
        <v>Si</v>
      </c>
      <c r="K50" s="134" t="str">
        <f>VLOOKUP(E50,VIP!$A$2:$O13583,6,0)</f>
        <v>SI</v>
      </c>
      <c r="L50" s="125" t="s">
        <v>2443</v>
      </c>
      <c r="M50" s="135" t="s">
        <v>2447</v>
      </c>
      <c r="N50" s="135" t="s">
        <v>2454</v>
      </c>
      <c r="O50" s="134" t="s">
        <v>2455</v>
      </c>
      <c r="P50" s="137"/>
      <c r="Q50" s="135" t="s">
        <v>2443</v>
      </c>
    </row>
    <row r="51" spans="1:17" ht="18" x14ac:dyDescent="0.25">
      <c r="A51" s="134" t="str">
        <f>VLOOKUP(E51,'LISTADO ATM'!$A$2:$C$898,3,0)</f>
        <v>DISTRITO NACIONAL</v>
      </c>
      <c r="B51" s="129" t="s">
        <v>2658</v>
      </c>
      <c r="C51" s="136">
        <v>44335.128958333335</v>
      </c>
      <c r="D51" s="136" t="s">
        <v>2450</v>
      </c>
      <c r="E51" s="124">
        <v>719</v>
      </c>
      <c r="F51" s="150" t="str">
        <f>VLOOKUP(E51,VIP!$A$2:$O13232,2,0)</f>
        <v>DRBR419</v>
      </c>
      <c r="G51" s="134" t="str">
        <f>VLOOKUP(E51,'LISTADO ATM'!$A$2:$B$897,2,0)</f>
        <v xml:space="preserve">ATM Ayuntamiento Municipal San Luís </v>
      </c>
      <c r="H51" s="134" t="str">
        <f>VLOOKUP(E51,VIP!$A$2:$O18095,7,FALSE)</f>
        <v>Si</v>
      </c>
      <c r="I51" s="134" t="str">
        <f>VLOOKUP(E51,VIP!$A$2:$O10060,8,FALSE)</f>
        <v>Si</v>
      </c>
      <c r="J51" s="134" t="str">
        <f>VLOOKUP(E51,VIP!$A$2:$O10010,8,FALSE)</f>
        <v>Si</v>
      </c>
      <c r="K51" s="134" t="str">
        <f>VLOOKUP(E51,VIP!$A$2:$O13584,6,0)</f>
        <v>NO</v>
      </c>
      <c r="L51" s="125" t="s">
        <v>2443</v>
      </c>
      <c r="M51" s="135" t="s">
        <v>2447</v>
      </c>
      <c r="N51" s="135" t="s">
        <v>2454</v>
      </c>
      <c r="O51" s="134" t="s">
        <v>2455</v>
      </c>
      <c r="P51" s="137"/>
      <c r="Q51" s="135" t="s">
        <v>2443</v>
      </c>
    </row>
    <row r="52" spans="1:17" ht="18" x14ac:dyDescent="0.25">
      <c r="A52" s="134" t="str">
        <f>VLOOKUP(E52,'LISTADO ATM'!$A$2:$C$898,3,0)</f>
        <v>NORTE</v>
      </c>
      <c r="B52" s="129" t="s">
        <v>2624</v>
      </c>
      <c r="C52" s="136">
        <v>44334.825196759259</v>
      </c>
      <c r="D52" s="136" t="s">
        <v>2571</v>
      </c>
      <c r="E52" s="124">
        <v>799</v>
      </c>
      <c r="F52" s="150" t="str">
        <f>VLOOKUP(E52,VIP!$A$2:$O13220,2,0)</f>
        <v>DRBR799</v>
      </c>
      <c r="G52" s="134" t="str">
        <f>VLOOKUP(E52,'LISTADO ATM'!$A$2:$B$897,2,0)</f>
        <v xml:space="preserve">ATM Clínica Corominas (Santiago) </v>
      </c>
      <c r="H52" s="134" t="str">
        <f>VLOOKUP(E52,VIP!$A$2:$O18083,7,FALSE)</f>
        <v>Si</v>
      </c>
      <c r="I52" s="134" t="str">
        <f>VLOOKUP(E52,VIP!$A$2:$O10048,8,FALSE)</f>
        <v>Si</v>
      </c>
      <c r="J52" s="134" t="str">
        <f>VLOOKUP(E52,VIP!$A$2:$O9998,8,FALSE)</f>
        <v>Si</v>
      </c>
      <c r="K52" s="134" t="str">
        <f>VLOOKUP(E52,VIP!$A$2:$O13572,6,0)</f>
        <v>NO</v>
      </c>
      <c r="L52" s="125" t="s">
        <v>2443</v>
      </c>
      <c r="M52" s="135" t="s">
        <v>2447</v>
      </c>
      <c r="N52" s="135" t="s">
        <v>2454</v>
      </c>
      <c r="O52" s="134" t="s">
        <v>2572</v>
      </c>
      <c r="P52" s="137"/>
      <c r="Q52" s="135" t="s">
        <v>2443</v>
      </c>
    </row>
    <row r="53" spans="1:17" ht="18" x14ac:dyDescent="0.25">
      <c r="A53" s="134" t="str">
        <f>VLOOKUP(E53,'LISTADO ATM'!$A$2:$C$898,3,0)</f>
        <v>DISTRITO NACIONAL</v>
      </c>
      <c r="B53" s="129" t="s">
        <v>2623</v>
      </c>
      <c r="C53" s="136">
        <v>44334.816655092596</v>
      </c>
      <c r="D53" s="136" t="s">
        <v>2180</v>
      </c>
      <c r="E53" s="124">
        <v>18</v>
      </c>
      <c r="F53" s="150" t="str">
        <f>VLOOKUP(E53,VIP!$A$2:$O13219,2,0)</f>
        <v>DRBR018</v>
      </c>
      <c r="G53" s="134" t="str">
        <f>VLOOKUP(E53,'LISTADO ATM'!$A$2:$B$897,2,0)</f>
        <v xml:space="preserve">ATM Oficina Haina Occidental I </v>
      </c>
      <c r="H53" s="134" t="str">
        <f>VLOOKUP(E53,VIP!$A$2:$O18082,7,FALSE)</f>
        <v>Si</v>
      </c>
      <c r="I53" s="134" t="str">
        <f>VLOOKUP(E53,VIP!$A$2:$O10047,8,FALSE)</f>
        <v>Si</v>
      </c>
      <c r="J53" s="134" t="str">
        <f>VLOOKUP(E53,VIP!$A$2:$O9997,8,FALSE)</f>
        <v>Si</v>
      </c>
      <c r="K53" s="134" t="str">
        <f>VLOOKUP(E53,VIP!$A$2:$O13571,6,0)</f>
        <v>SI</v>
      </c>
      <c r="L53" s="125" t="s">
        <v>2425</v>
      </c>
      <c r="M53" s="135" t="s">
        <v>2447</v>
      </c>
      <c r="N53" s="135" t="s">
        <v>2454</v>
      </c>
      <c r="O53" s="134" t="s">
        <v>2456</v>
      </c>
      <c r="P53" s="137"/>
      <c r="Q53" s="135" t="s">
        <v>2425</v>
      </c>
    </row>
    <row r="54" spans="1:17" ht="18" x14ac:dyDescent="0.25">
      <c r="A54" s="134" t="str">
        <f>VLOOKUP(E54,'LISTADO ATM'!$A$2:$C$898,3,0)</f>
        <v>DISTRITO NACIONAL</v>
      </c>
      <c r="B54" s="129" t="s">
        <v>2582</v>
      </c>
      <c r="C54" s="136">
        <v>44334.587789351855</v>
      </c>
      <c r="D54" s="136" t="s">
        <v>2180</v>
      </c>
      <c r="E54" s="124">
        <v>624</v>
      </c>
      <c r="F54" s="150" t="str">
        <f>VLOOKUP(E54,VIP!$A$2:$O13178,2,0)</f>
        <v>DRBR624</v>
      </c>
      <c r="G54" s="134" t="str">
        <f>VLOOKUP(E54,'LISTADO ATM'!$A$2:$B$897,2,0)</f>
        <v xml:space="preserve">ATM Policía Nacional I </v>
      </c>
      <c r="H54" s="134" t="str">
        <f>VLOOKUP(E54,VIP!$A$2:$O18041,7,FALSE)</f>
        <v>Si</v>
      </c>
      <c r="I54" s="134" t="str">
        <f>VLOOKUP(E54,VIP!$A$2:$O10006,8,FALSE)</f>
        <v>Si</v>
      </c>
      <c r="J54" s="134" t="str">
        <f>VLOOKUP(E54,VIP!$A$2:$O9956,8,FALSE)</f>
        <v>Si</v>
      </c>
      <c r="K54" s="134" t="str">
        <f>VLOOKUP(E54,VIP!$A$2:$O13530,6,0)</f>
        <v>NO</v>
      </c>
      <c r="L54" s="125" t="s">
        <v>2579</v>
      </c>
      <c r="M54" s="135" t="s">
        <v>2447</v>
      </c>
      <c r="N54" s="135" t="s">
        <v>2454</v>
      </c>
      <c r="O54" s="134" t="s">
        <v>2456</v>
      </c>
      <c r="P54" s="137"/>
      <c r="Q54" s="145" t="s">
        <v>2579</v>
      </c>
    </row>
    <row r="55" spans="1:17" ht="18" x14ac:dyDescent="0.25">
      <c r="A55" s="134" t="str">
        <f>VLOOKUP(E55,'LISTADO ATM'!$A$2:$C$898,3,0)</f>
        <v>DISTRITO NACIONAL</v>
      </c>
      <c r="B55" s="129" t="s">
        <v>2599</v>
      </c>
      <c r="C55" s="136">
        <v>44334.651122685187</v>
      </c>
      <c r="D55" s="136" t="s">
        <v>2180</v>
      </c>
      <c r="E55" s="124">
        <v>952</v>
      </c>
      <c r="F55" s="150" t="str">
        <f>VLOOKUP(E55,VIP!$A$2:$O13189,2,0)</f>
        <v>DRBR16L</v>
      </c>
      <c r="G55" s="134" t="str">
        <f>VLOOKUP(E55,'LISTADO ATM'!$A$2:$B$897,2,0)</f>
        <v xml:space="preserve">ATM Alvarez Rivas </v>
      </c>
      <c r="H55" s="134" t="str">
        <f>VLOOKUP(E55,VIP!$A$2:$O18052,7,FALSE)</f>
        <v>Si</v>
      </c>
      <c r="I55" s="134" t="str">
        <f>VLOOKUP(E55,VIP!$A$2:$O10017,8,FALSE)</f>
        <v>Si</v>
      </c>
      <c r="J55" s="134" t="str">
        <f>VLOOKUP(E55,VIP!$A$2:$O9967,8,FALSE)</f>
        <v>Si</v>
      </c>
      <c r="K55" s="134" t="str">
        <f>VLOOKUP(E55,VIP!$A$2:$O13541,6,0)</f>
        <v>NO</v>
      </c>
      <c r="L55" s="125" t="s">
        <v>2579</v>
      </c>
      <c r="M55" s="135" t="s">
        <v>2447</v>
      </c>
      <c r="N55" s="135" t="s">
        <v>2454</v>
      </c>
      <c r="O55" s="134" t="s">
        <v>2456</v>
      </c>
      <c r="P55" s="137"/>
      <c r="Q55" s="145" t="s">
        <v>2579</v>
      </c>
    </row>
    <row r="56" spans="1:17" ht="18" x14ac:dyDescent="0.25">
      <c r="A56" s="134" t="str">
        <f>VLOOKUP(E56,'LISTADO ATM'!$A$2:$C$898,3,0)</f>
        <v>DISTRITO NACIONAL</v>
      </c>
      <c r="B56" s="129" t="s">
        <v>2586</v>
      </c>
      <c r="C56" s="136">
        <v>44334.453692129631</v>
      </c>
      <c r="D56" s="136" t="s">
        <v>2180</v>
      </c>
      <c r="E56" s="124">
        <v>583</v>
      </c>
      <c r="F56" s="150" t="str">
        <f>VLOOKUP(E56,VIP!$A$2:$O13189,2,0)</f>
        <v>DRBR431</v>
      </c>
      <c r="G56" s="134" t="str">
        <f>VLOOKUP(E56,'LISTADO ATM'!$A$2:$B$897,2,0)</f>
        <v xml:space="preserve">ATM Ministerio Fuerzas Armadas I </v>
      </c>
      <c r="H56" s="134" t="str">
        <f>VLOOKUP(E56,VIP!$A$2:$O18052,7,FALSE)</f>
        <v>Si</v>
      </c>
      <c r="I56" s="134" t="str">
        <f>VLOOKUP(E56,VIP!$A$2:$O10017,8,FALSE)</f>
        <v>Si</v>
      </c>
      <c r="J56" s="134" t="str">
        <f>VLOOKUP(E56,VIP!$A$2:$O9967,8,FALSE)</f>
        <v>Si</v>
      </c>
      <c r="K56" s="134" t="str">
        <f>VLOOKUP(E56,VIP!$A$2:$O13541,6,0)</f>
        <v>NO</v>
      </c>
      <c r="L56" s="125" t="s">
        <v>2587</v>
      </c>
      <c r="M56" s="135" t="s">
        <v>2447</v>
      </c>
      <c r="N56" s="135" t="s">
        <v>2454</v>
      </c>
      <c r="O56" s="134" t="s">
        <v>2456</v>
      </c>
      <c r="P56" s="137"/>
      <c r="Q56" s="145" t="s">
        <v>2587</v>
      </c>
    </row>
    <row r="57" spans="1:17" ht="18" x14ac:dyDescent="0.25">
      <c r="A57" s="134" t="str">
        <f>VLOOKUP(E57,'LISTADO ATM'!$A$2:$C$898,3,0)</f>
        <v>DISTRITO NACIONAL</v>
      </c>
      <c r="B57" s="129" t="s">
        <v>2604</v>
      </c>
      <c r="C57" s="136">
        <v>44334.694548611114</v>
      </c>
      <c r="D57" s="136" t="s">
        <v>2450</v>
      </c>
      <c r="E57" s="124">
        <v>162</v>
      </c>
      <c r="F57" s="150" t="str">
        <f>VLOOKUP(E57,VIP!$A$2:$O13194,2,0)</f>
        <v>DRBR162</v>
      </c>
      <c r="G57" s="134" t="str">
        <f>VLOOKUP(E57,'LISTADO ATM'!$A$2:$B$897,2,0)</f>
        <v xml:space="preserve">ATM Oficina Tiradentes I </v>
      </c>
      <c r="H57" s="134" t="str">
        <f>VLOOKUP(E57,VIP!$A$2:$O18057,7,FALSE)</f>
        <v>Si</v>
      </c>
      <c r="I57" s="134" t="str">
        <f>VLOOKUP(E57,VIP!$A$2:$O10022,8,FALSE)</f>
        <v>Si</v>
      </c>
      <c r="J57" s="134" t="str">
        <f>VLOOKUP(E57,VIP!$A$2:$O9972,8,FALSE)</f>
        <v>Si</v>
      </c>
      <c r="K57" s="134" t="str">
        <f>VLOOKUP(E57,VIP!$A$2:$O13546,6,0)</f>
        <v>NO</v>
      </c>
      <c r="L57" s="125" t="s">
        <v>2418</v>
      </c>
      <c r="M57" s="135" t="s">
        <v>2447</v>
      </c>
      <c r="N57" s="135" t="s">
        <v>2454</v>
      </c>
      <c r="O57" s="134" t="s">
        <v>2455</v>
      </c>
      <c r="P57" s="137"/>
      <c r="Q57" s="145" t="s">
        <v>2418</v>
      </c>
    </row>
    <row r="58" spans="1:17" ht="18" x14ac:dyDescent="0.25">
      <c r="A58" s="134" t="str">
        <f>VLOOKUP(E58,'LISTADO ATM'!$A$2:$C$898,3,0)</f>
        <v>DISTRITO NACIONAL</v>
      </c>
      <c r="B58" s="129" t="s">
        <v>2591</v>
      </c>
      <c r="C58" s="136">
        <v>44334.638101851851</v>
      </c>
      <c r="D58" s="136" t="s">
        <v>2450</v>
      </c>
      <c r="E58" s="124">
        <v>169</v>
      </c>
      <c r="F58" s="150" t="str">
        <f>VLOOKUP(E58,VIP!$A$2:$O13180,2,0)</f>
        <v>DRBR169</v>
      </c>
      <c r="G58" s="134" t="str">
        <f>VLOOKUP(E58,'LISTADO ATM'!$A$2:$B$897,2,0)</f>
        <v xml:space="preserve">ATM Oficina Caonabo </v>
      </c>
      <c r="H58" s="134" t="str">
        <f>VLOOKUP(E58,VIP!$A$2:$O18043,7,FALSE)</f>
        <v>Si</v>
      </c>
      <c r="I58" s="134" t="str">
        <f>VLOOKUP(E58,VIP!$A$2:$O10008,8,FALSE)</f>
        <v>Si</v>
      </c>
      <c r="J58" s="134" t="str">
        <f>VLOOKUP(E58,VIP!$A$2:$O9958,8,FALSE)</f>
        <v>Si</v>
      </c>
      <c r="K58" s="134" t="str">
        <f>VLOOKUP(E58,VIP!$A$2:$O13532,6,0)</f>
        <v>NO</v>
      </c>
      <c r="L58" s="125" t="s">
        <v>2418</v>
      </c>
      <c r="M58" s="135" t="s">
        <v>2447</v>
      </c>
      <c r="N58" s="135" t="s">
        <v>2454</v>
      </c>
      <c r="O58" s="134" t="s">
        <v>2455</v>
      </c>
      <c r="P58" s="137"/>
      <c r="Q58" s="145" t="s">
        <v>2418</v>
      </c>
    </row>
    <row r="59" spans="1:17" ht="18" x14ac:dyDescent="0.25">
      <c r="A59" s="134" t="str">
        <f>VLOOKUP(E59,'LISTADO ATM'!$A$2:$C$898,3,0)</f>
        <v>DISTRITO NACIONAL</v>
      </c>
      <c r="B59" s="129" t="s">
        <v>2583</v>
      </c>
      <c r="C59" s="136">
        <v>44334.494131944448</v>
      </c>
      <c r="D59" s="136" t="s">
        <v>2473</v>
      </c>
      <c r="E59" s="124">
        <v>234</v>
      </c>
      <c r="F59" s="150" t="str">
        <f>VLOOKUP(E59,VIP!$A$2:$O13184,2,0)</f>
        <v>DRBR234</v>
      </c>
      <c r="G59" s="134" t="str">
        <f>VLOOKUP(E59,'LISTADO ATM'!$A$2:$B$897,2,0)</f>
        <v xml:space="preserve">ATM Oficina Boca Chica I </v>
      </c>
      <c r="H59" s="134" t="str">
        <f>VLOOKUP(E59,VIP!$A$2:$O18047,7,FALSE)</f>
        <v>Si</v>
      </c>
      <c r="I59" s="134" t="str">
        <f>VLOOKUP(E59,VIP!$A$2:$O10012,8,FALSE)</f>
        <v>Si</v>
      </c>
      <c r="J59" s="134" t="str">
        <f>VLOOKUP(E59,VIP!$A$2:$O9962,8,FALSE)</f>
        <v>Si</v>
      </c>
      <c r="K59" s="134" t="str">
        <f>VLOOKUP(E59,VIP!$A$2:$O13536,6,0)</f>
        <v>NO</v>
      </c>
      <c r="L59" s="125" t="s">
        <v>2418</v>
      </c>
      <c r="M59" s="135" t="s">
        <v>2447</v>
      </c>
      <c r="N59" s="135" t="s">
        <v>2454</v>
      </c>
      <c r="O59" s="134" t="s">
        <v>2580</v>
      </c>
      <c r="P59" s="137"/>
      <c r="Q59" s="145" t="s">
        <v>2418</v>
      </c>
    </row>
    <row r="60" spans="1:17" ht="18" x14ac:dyDescent="0.25">
      <c r="A60" s="134" t="str">
        <f>VLOOKUP(E60,'LISTADO ATM'!$A$2:$C$898,3,0)</f>
        <v>DISTRITO NACIONAL</v>
      </c>
      <c r="B60" s="129" t="s">
        <v>2641</v>
      </c>
      <c r="C60" s="136">
        <v>44335.028182870374</v>
      </c>
      <c r="D60" s="136" t="s">
        <v>2450</v>
      </c>
      <c r="E60" s="124">
        <v>235</v>
      </c>
      <c r="F60" s="150" t="str">
        <f>VLOOKUP(E60,VIP!$A$2:$O13236,2,0)</f>
        <v>DRBR235</v>
      </c>
      <c r="G60" s="134" t="str">
        <f>VLOOKUP(E60,'LISTADO ATM'!$A$2:$B$897,2,0)</f>
        <v xml:space="preserve">ATM Oficina Multicentro La Sirena San Isidro </v>
      </c>
      <c r="H60" s="134" t="str">
        <f>VLOOKUP(E60,VIP!$A$2:$O18099,7,FALSE)</f>
        <v>Si</v>
      </c>
      <c r="I60" s="134" t="str">
        <f>VLOOKUP(E60,VIP!$A$2:$O10064,8,FALSE)</f>
        <v>Si</v>
      </c>
      <c r="J60" s="134" t="str">
        <f>VLOOKUP(E60,VIP!$A$2:$O10014,8,FALSE)</f>
        <v>Si</v>
      </c>
      <c r="K60" s="134" t="str">
        <f>VLOOKUP(E60,VIP!$A$2:$O13588,6,0)</f>
        <v>SI</v>
      </c>
      <c r="L60" s="125" t="s">
        <v>2418</v>
      </c>
      <c r="M60" s="135" t="s">
        <v>2447</v>
      </c>
      <c r="N60" s="135" t="s">
        <v>2454</v>
      </c>
      <c r="O60" s="134" t="s">
        <v>2455</v>
      </c>
      <c r="P60" s="137"/>
      <c r="Q60" s="135" t="s">
        <v>2418</v>
      </c>
    </row>
    <row r="61" spans="1:17" ht="18" x14ac:dyDescent="0.25">
      <c r="A61" s="134" t="str">
        <f>VLOOKUP(E61,'LISTADO ATM'!$A$2:$C$898,3,0)</f>
        <v>DISTRITO NACIONAL</v>
      </c>
      <c r="B61" s="129" t="s">
        <v>2605</v>
      </c>
      <c r="C61" s="136">
        <v>44334.696134259262</v>
      </c>
      <c r="D61" s="136" t="s">
        <v>2450</v>
      </c>
      <c r="E61" s="124">
        <v>336</v>
      </c>
      <c r="F61" s="150" t="str">
        <f>VLOOKUP(E61,VIP!$A$2:$O13195,2,0)</f>
        <v>DRBR336</v>
      </c>
      <c r="G61" s="134" t="str">
        <f>VLOOKUP(E61,'LISTADO ATM'!$A$2:$B$897,2,0)</f>
        <v>ATM Instituto Nacional de Cancer (incart)</v>
      </c>
      <c r="H61" s="134" t="str">
        <f>VLOOKUP(E61,VIP!$A$2:$O18058,7,FALSE)</f>
        <v>Si</v>
      </c>
      <c r="I61" s="134" t="str">
        <f>VLOOKUP(E61,VIP!$A$2:$O10023,8,FALSE)</f>
        <v>Si</v>
      </c>
      <c r="J61" s="134" t="str">
        <f>VLOOKUP(E61,VIP!$A$2:$O9973,8,FALSE)</f>
        <v>Si</v>
      </c>
      <c r="K61" s="134" t="str">
        <f>VLOOKUP(E61,VIP!$A$2:$O13547,6,0)</f>
        <v>NO</v>
      </c>
      <c r="L61" s="125" t="s">
        <v>2418</v>
      </c>
      <c r="M61" s="135" t="s">
        <v>2447</v>
      </c>
      <c r="N61" s="135" t="s">
        <v>2454</v>
      </c>
      <c r="O61" s="134" t="s">
        <v>2455</v>
      </c>
      <c r="P61" s="137"/>
      <c r="Q61" s="145" t="s">
        <v>2418</v>
      </c>
    </row>
    <row r="62" spans="1:17" s="96" customFormat="1" ht="18" x14ac:dyDescent="0.25">
      <c r="A62" s="134" t="str">
        <f>VLOOKUP(E62,'LISTADO ATM'!$A$2:$C$898,3,0)</f>
        <v>DISTRITO NACIONAL</v>
      </c>
      <c r="B62" s="129" t="s">
        <v>2615</v>
      </c>
      <c r="C62" s="136">
        <v>44334.763923611114</v>
      </c>
      <c r="D62" s="136" t="s">
        <v>2450</v>
      </c>
      <c r="E62" s="124">
        <v>359</v>
      </c>
      <c r="F62" s="151" t="str">
        <f>VLOOKUP(E62,VIP!$A$2:$O13211,2,0)</f>
        <v>DRBR359</v>
      </c>
      <c r="G62" s="134" t="str">
        <f>VLOOKUP(E62,'LISTADO ATM'!$A$2:$B$897,2,0)</f>
        <v>ATM S/M Bravo Ozama</v>
      </c>
      <c r="H62" s="134" t="str">
        <f>VLOOKUP(E62,VIP!$A$2:$O18074,7,FALSE)</f>
        <v>N/A</v>
      </c>
      <c r="I62" s="134" t="str">
        <f>VLOOKUP(E62,VIP!$A$2:$O10039,8,FALSE)</f>
        <v>N/A</v>
      </c>
      <c r="J62" s="134" t="str">
        <f>VLOOKUP(E62,VIP!$A$2:$O9989,8,FALSE)</f>
        <v>N/A</v>
      </c>
      <c r="K62" s="134" t="str">
        <f>VLOOKUP(E62,VIP!$A$2:$O13563,6,0)</f>
        <v>N/A</v>
      </c>
      <c r="L62" s="125" t="s">
        <v>2418</v>
      </c>
      <c r="M62" s="135" t="s">
        <v>2447</v>
      </c>
      <c r="N62" s="135" t="s">
        <v>2454</v>
      </c>
      <c r="O62" s="134" t="s">
        <v>2455</v>
      </c>
      <c r="P62" s="137"/>
      <c r="Q62" s="145" t="s">
        <v>2418</v>
      </c>
    </row>
    <row r="63" spans="1:17" s="96" customFormat="1" ht="18" x14ac:dyDescent="0.25">
      <c r="A63" s="134" t="str">
        <f>VLOOKUP(E63,'LISTADO ATM'!$A$2:$C$898,3,0)</f>
        <v>ESTE</v>
      </c>
      <c r="B63" s="129" t="s">
        <v>2585</v>
      </c>
      <c r="C63" s="136">
        <v>44334.47</v>
      </c>
      <c r="D63" s="136" t="s">
        <v>2450</v>
      </c>
      <c r="E63" s="124">
        <v>429</v>
      </c>
      <c r="F63" s="151" t="str">
        <f>VLOOKUP(E63,VIP!$A$2:$O13186,2,0)</f>
        <v>DRBR429</v>
      </c>
      <c r="G63" s="134" t="str">
        <f>VLOOKUP(E63,'LISTADO ATM'!$A$2:$B$897,2,0)</f>
        <v xml:space="preserve">ATM Oficina Jumbo La Romana </v>
      </c>
      <c r="H63" s="134" t="str">
        <f>VLOOKUP(E63,VIP!$A$2:$O18049,7,FALSE)</f>
        <v>Si</v>
      </c>
      <c r="I63" s="134" t="str">
        <f>VLOOKUP(E63,VIP!$A$2:$O10014,8,FALSE)</f>
        <v>Si</v>
      </c>
      <c r="J63" s="134" t="str">
        <f>VLOOKUP(E63,VIP!$A$2:$O9964,8,FALSE)</f>
        <v>Si</v>
      </c>
      <c r="K63" s="134" t="str">
        <f>VLOOKUP(E63,VIP!$A$2:$O13538,6,0)</f>
        <v>NO</v>
      </c>
      <c r="L63" s="125" t="s">
        <v>2418</v>
      </c>
      <c r="M63" s="135" t="s">
        <v>2447</v>
      </c>
      <c r="N63" s="135" t="s">
        <v>2454</v>
      </c>
      <c r="O63" s="134" t="s">
        <v>2455</v>
      </c>
      <c r="P63" s="137"/>
      <c r="Q63" s="145" t="s">
        <v>2418</v>
      </c>
    </row>
    <row r="64" spans="1:17" s="96" customFormat="1" ht="18" x14ac:dyDescent="0.25">
      <c r="A64" s="134" t="str">
        <f>VLOOKUP(E64,'LISTADO ATM'!$A$2:$C$898,3,0)</f>
        <v>NORTE</v>
      </c>
      <c r="B64" s="129" t="s">
        <v>2598</v>
      </c>
      <c r="C64" s="136">
        <v>44334.649525462963</v>
      </c>
      <c r="D64" s="136" t="s">
        <v>2473</v>
      </c>
      <c r="E64" s="124">
        <v>431</v>
      </c>
      <c r="F64" s="151" t="str">
        <f>VLOOKUP(E64,VIP!$A$2:$O13188,2,0)</f>
        <v>DRBR583</v>
      </c>
      <c r="G64" s="134" t="str">
        <f>VLOOKUP(E64,'LISTADO ATM'!$A$2:$B$897,2,0)</f>
        <v xml:space="preserve">ATM Autoservicio Sol (Santiago) </v>
      </c>
      <c r="H64" s="134" t="str">
        <f>VLOOKUP(E64,VIP!$A$2:$O18051,7,FALSE)</f>
        <v>Si</v>
      </c>
      <c r="I64" s="134" t="str">
        <f>VLOOKUP(E64,VIP!$A$2:$O10016,8,FALSE)</f>
        <v>Si</v>
      </c>
      <c r="J64" s="134" t="str">
        <f>VLOOKUP(E64,VIP!$A$2:$O9966,8,FALSE)</f>
        <v>Si</v>
      </c>
      <c r="K64" s="134" t="str">
        <f>VLOOKUP(E64,VIP!$A$2:$O13540,6,0)</f>
        <v>SI</v>
      </c>
      <c r="L64" s="125" t="s">
        <v>2418</v>
      </c>
      <c r="M64" s="135" t="s">
        <v>2447</v>
      </c>
      <c r="N64" s="135" t="s">
        <v>2454</v>
      </c>
      <c r="O64" s="134" t="s">
        <v>2580</v>
      </c>
      <c r="P64" s="137"/>
      <c r="Q64" s="145" t="s">
        <v>2418</v>
      </c>
    </row>
    <row r="65" spans="1:17" s="96" customFormat="1" ht="18" x14ac:dyDescent="0.25">
      <c r="A65" s="134" t="str">
        <f>VLOOKUP(E65,'LISTADO ATM'!$A$2:$C$898,3,0)</f>
        <v>ESTE</v>
      </c>
      <c r="B65" s="129">
        <v>3335891171</v>
      </c>
      <c r="C65" s="136">
        <v>44334.758032407408</v>
      </c>
      <c r="D65" s="136" t="s">
        <v>2473</v>
      </c>
      <c r="E65" s="124">
        <v>612</v>
      </c>
      <c r="F65" s="151" t="str">
        <f>VLOOKUP(E65,VIP!$A$2:$O13209,2,0)</f>
        <v>DRBR220</v>
      </c>
      <c r="G65" s="134" t="str">
        <f>VLOOKUP(E65,'LISTADO ATM'!$A$2:$B$897,2,0)</f>
        <v xml:space="preserve">ATM Plaza Orense (La Romana) </v>
      </c>
      <c r="H65" s="134" t="str">
        <f>VLOOKUP(E65,VIP!$A$2:$O18072,7,FALSE)</f>
        <v>Si</v>
      </c>
      <c r="I65" s="134" t="str">
        <f>VLOOKUP(E65,VIP!$A$2:$O10037,8,FALSE)</f>
        <v>Si</v>
      </c>
      <c r="J65" s="134" t="str">
        <f>VLOOKUP(E65,VIP!$A$2:$O9987,8,FALSE)</f>
        <v>Si</v>
      </c>
      <c r="K65" s="134" t="str">
        <f>VLOOKUP(E65,VIP!$A$2:$O13561,6,0)</f>
        <v>NO</v>
      </c>
      <c r="L65" s="125" t="s">
        <v>2418</v>
      </c>
      <c r="M65" s="135" t="s">
        <v>2447</v>
      </c>
      <c r="N65" s="135" t="s">
        <v>2454</v>
      </c>
      <c r="O65" s="134" t="s">
        <v>2474</v>
      </c>
      <c r="P65" s="137"/>
      <c r="Q65" s="145" t="s">
        <v>2418</v>
      </c>
    </row>
    <row r="66" spans="1:17" s="96" customFormat="1" ht="18" x14ac:dyDescent="0.25">
      <c r="A66" s="134" t="str">
        <f>VLOOKUP(E66,'LISTADO ATM'!$A$2:$C$898,3,0)</f>
        <v>ESTE</v>
      </c>
      <c r="B66" s="129" t="s">
        <v>2606</v>
      </c>
      <c r="C66" s="136">
        <v>44334.697152777779</v>
      </c>
      <c r="D66" s="136" t="s">
        <v>2473</v>
      </c>
      <c r="E66" s="124">
        <v>631</v>
      </c>
      <c r="F66" s="151" t="str">
        <f>VLOOKUP(E66,VIP!$A$2:$O13196,2,0)</f>
        <v>DRBR417</v>
      </c>
      <c r="G66" s="134" t="str">
        <f>VLOOKUP(E66,'LISTADO ATM'!$A$2:$B$897,2,0)</f>
        <v xml:space="preserve">ATM ASOCODEQUI (San Pedro) </v>
      </c>
      <c r="H66" s="134" t="str">
        <f>VLOOKUP(E66,VIP!$A$2:$O18059,7,FALSE)</f>
        <v>Si</v>
      </c>
      <c r="I66" s="134" t="str">
        <f>VLOOKUP(E66,VIP!$A$2:$O10024,8,FALSE)</f>
        <v>Si</v>
      </c>
      <c r="J66" s="134" t="str">
        <f>VLOOKUP(E66,VIP!$A$2:$O9974,8,FALSE)</f>
        <v>Si</v>
      </c>
      <c r="K66" s="134" t="str">
        <f>VLOOKUP(E66,VIP!$A$2:$O13548,6,0)</f>
        <v>NO</v>
      </c>
      <c r="L66" s="125" t="s">
        <v>2418</v>
      </c>
      <c r="M66" s="135" t="s">
        <v>2447</v>
      </c>
      <c r="N66" s="135" t="s">
        <v>2454</v>
      </c>
      <c r="O66" s="134" t="s">
        <v>2474</v>
      </c>
      <c r="P66" s="137"/>
      <c r="Q66" s="145" t="s">
        <v>2418</v>
      </c>
    </row>
    <row r="67" spans="1:17" s="96" customFormat="1" ht="18" x14ac:dyDescent="0.25">
      <c r="A67" s="134" t="str">
        <f>VLOOKUP(E67,'LISTADO ATM'!$A$2:$C$898,3,0)</f>
        <v>DISTRITO NACIONAL</v>
      </c>
      <c r="B67" s="129" t="s">
        <v>2622</v>
      </c>
      <c r="C67" s="136">
        <v>44334.81449074074</v>
      </c>
      <c r="D67" s="136" t="s">
        <v>2450</v>
      </c>
      <c r="E67" s="124">
        <v>670</v>
      </c>
      <c r="F67" s="151" t="str">
        <f>VLOOKUP(E67,VIP!$A$2:$O13218,2,0)</f>
        <v>DRBR670</v>
      </c>
      <c r="G67" s="134" t="str">
        <f>VLOOKUP(E67,'LISTADO ATM'!$A$2:$B$897,2,0)</f>
        <v>ATM Estación Texaco Algodón</v>
      </c>
      <c r="H67" s="134" t="str">
        <f>VLOOKUP(E67,VIP!$A$2:$O18081,7,FALSE)</f>
        <v>Si</v>
      </c>
      <c r="I67" s="134" t="str">
        <f>VLOOKUP(E67,VIP!$A$2:$O10046,8,FALSE)</f>
        <v>Si</v>
      </c>
      <c r="J67" s="134" t="str">
        <f>VLOOKUP(E67,VIP!$A$2:$O9996,8,FALSE)</f>
        <v>Si</v>
      </c>
      <c r="K67" s="134" t="str">
        <f>VLOOKUP(E67,VIP!$A$2:$O13570,6,0)</f>
        <v>NO</v>
      </c>
      <c r="L67" s="125" t="s">
        <v>2418</v>
      </c>
      <c r="M67" s="135" t="s">
        <v>2447</v>
      </c>
      <c r="N67" s="135" t="s">
        <v>2454</v>
      </c>
      <c r="O67" s="134" t="s">
        <v>2455</v>
      </c>
      <c r="P67" s="137"/>
      <c r="Q67" s="135" t="s">
        <v>2418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2613</v>
      </c>
      <c r="C68" s="136">
        <v>44334.755949074075</v>
      </c>
      <c r="D68" s="136" t="s">
        <v>2450</v>
      </c>
      <c r="E68" s="124">
        <v>706</v>
      </c>
      <c r="F68" s="151" t="str">
        <f>VLOOKUP(E68,VIP!$A$2:$O13208,2,0)</f>
        <v>DRBR706</v>
      </c>
      <c r="G68" s="134" t="str">
        <f>VLOOKUP(E68,'LISTADO ATM'!$A$2:$B$897,2,0)</f>
        <v xml:space="preserve">ATM S/M Pristine </v>
      </c>
      <c r="H68" s="134" t="str">
        <f>VLOOKUP(E68,VIP!$A$2:$O18071,7,FALSE)</f>
        <v>Si</v>
      </c>
      <c r="I68" s="134" t="str">
        <f>VLOOKUP(E68,VIP!$A$2:$O10036,8,FALSE)</f>
        <v>Si</v>
      </c>
      <c r="J68" s="134" t="str">
        <f>VLOOKUP(E68,VIP!$A$2:$O9986,8,FALSE)</f>
        <v>Si</v>
      </c>
      <c r="K68" s="134" t="str">
        <f>VLOOKUP(E68,VIP!$A$2:$O13560,6,0)</f>
        <v>NO</v>
      </c>
      <c r="L68" s="125" t="s">
        <v>2418</v>
      </c>
      <c r="M68" s="135" t="s">
        <v>2447</v>
      </c>
      <c r="N68" s="135" t="s">
        <v>2454</v>
      </c>
      <c r="O68" s="134" t="s">
        <v>2455</v>
      </c>
      <c r="P68" s="137"/>
      <c r="Q68" s="145" t="s">
        <v>2418</v>
      </c>
    </row>
    <row r="69" spans="1:17" s="96" customFormat="1" ht="18" x14ac:dyDescent="0.25">
      <c r="A69" s="134" t="str">
        <f>VLOOKUP(E69,'LISTADO ATM'!$A$2:$C$898,3,0)</f>
        <v>DISTRITO NACIONAL</v>
      </c>
      <c r="B69" s="129" t="s">
        <v>2600</v>
      </c>
      <c r="C69" s="136">
        <v>44334.651643518519</v>
      </c>
      <c r="D69" s="136" t="s">
        <v>2450</v>
      </c>
      <c r="E69" s="124">
        <v>713</v>
      </c>
      <c r="F69" s="151" t="str">
        <f>VLOOKUP(E69,VIP!$A$2:$O13190,2,0)</f>
        <v>DRBR016</v>
      </c>
      <c r="G69" s="134" t="str">
        <f>VLOOKUP(E69,'LISTADO ATM'!$A$2:$B$897,2,0)</f>
        <v xml:space="preserve">ATM Oficina Las Américas </v>
      </c>
      <c r="H69" s="134" t="str">
        <f>VLOOKUP(E69,VIP!$A$2:$O18053,7,FALSE)</f>
        <v>Si</v>
      </c>
      <c r="I69" s="134" t="str">
        <f>VLOOKUP(E69,VIP!$A$2:$O10018,8,FALSE)</f>
        <v>Si</v>
      </c>
      <c r="J69" s="134" t="str">
        <f>VLOOKUP(E69,VIP!$A$2:$O9968,8,FALSE)</f>
        <v>Si</v>
      </c>
      <c r="K69" s="134" t="str">
        <f>VLOOKUP(E69,VIP!$A$2:$O13542,6,0)</f>
        <v>NO</v>
      </c>
      <c r="L69" s="125" t="s">
        <v>2418</v>
      </c>
      <c r="M69" s="135" t="s">
        <v>2447</v>
      </c>
      <c r="N69" s="135" t="s">
        <v>2454</v>
      </c>
      <c r="O69" s="134" t="s">
        <v>2455</v>
      </c>
      <c r="P69" s="137"/>
      <c r="Q69" s="145" t="s">
        <v>2418</v>
      </c>
    </row>
    <row r="70" spans="1:17" s="96" customFormat="1" ht="18" x14ac:dyDescent="0.25">
      <c r="A70" s="134" t="str">
        <f>VLOOKUP(E70,'LISTADO ATM'!$A$2:$C$898,3,0)</f>
        <v>SUR</v>
      </c>
      <c r="B70" s="129" t="s">
        <v>2584</v>
      </c>
      <c r="C70" s="136">
        <v>44334.492523148147</v>
      </c>
      <c r="D70" s="136" t="s">
        <v>2450</v>
      </c>
      <c r="E70" s="124">
        <v>750</v>
      </c>
      <c r="F70" s="151" t="str">
        <f>VLOOKUP(E70,VIP!$A$2:$O13185,2,0)</f>
        <v>DRBR265</v>
      </c>
      <c r="G70" s="134" t="str">
        <f>VLOOKUP(E70,'LISTADO ATM'!$A$2:$B$897,2,0)</f>
        <v xml:space="preserve">ATM UNP Duvergé </v>
      </c>
      <c r="H70" s="134" t="str">
        <f>VLOOKUP(E70,VIP!$A$2:$O18048,7,FALSE)</f>
        <v>Si</v>
      </c>
      <c r="I70" s="134" t="str">
        <f>VLOOKUP(E70,VIP!$A$2:$O10013,8,FALSE)</f>
        <v>Si</v>
      </c>
      <c r="J70" s="134" t="str">
        <f>VLOOKUP(E70,VIP!$A$2:$O9963,8,FALSE)</f>
        <v>Si</v>
      </c>
      <c r="K70" s="134" t="str">
        <f>VLOOKUP(E70,VIP!$A$2:$O13537,6,0)</f>
        <v>SI</v>
      </c>
      <c r="L70" s="125" t="s">
        <v>2418</v>
      </c>
      <c r="M70" s="135" t="s">
        <v>2447</v>
      </c>
      <c r="N70" s="135" t="s">
        <v>2454</v>
      </c>
      <c r="O70" s="134" t="s">
        <v>2455</v>
      </c>
      <c r="P70" s="137"/>
      <c r="Q70" s="145" t="s">
        <v>2418</v>
      </c>
    </row>
    <row r="71" spans="1:17" s="96" customFormat="1" ht="18" x14ac:dyDescent="0.25">
      <c r="A71" s="134" t="str">
        <f>VLOOKUP(E71,'LISTADO ATM'!$A$2:$C$898,3,0)</f>
        <v>SUR</v>
      </c>
      <c r="B71" s="129" t="s">
        <v>2593</v>
      </c>
      <c r="C71" s="136">
        <v>44334.639976851853</v>
      </c>
      <c r="D71" s="136" t="s">
        <v>2473</v>
      </c>
      <c r="E71" s="124">
        <v>767</v>
      </c>
      <c r="F71" s="151" t="str">
        <f>VLOOKUP(E71,VIP!$A$2:$O13182,2,0)</f>
        <v>DRBR059</v>
      </c>
      <c r="G71" s="134" t="str">
        <f>VLOOKUP(E71,'LISTADO ATM'!$A$2:$B$897,2,0)</f>
        <v xml:space="preserve">ATM S/M Diverso (Azua) </v>
      </c>
      <c r="H71" s="134" t="str">
        <f>VLOOKUP(E71,VIP!$A$2:$O18045,7,FALSE)</f>
        <v>Si</v>
      </c>
      <c r="I71" s="134" t="str">
        <f>VLOOKUP(E71,VIP!$A$2:$O10010,8,FALSE)</f>
        <v>No</v>
      </c>
      <c r="J71" s="134" t="str">
        <f>VLOOKUP(E71,VIP!$A$2:$O9960,8,FALSE)</f>
        <v>No</v>
      </c>
      <c r="K71" s="134" t="str">
        <f>VLOOKUP(E71,VIP!$A$2:$O13534,6,0)</f>
        <v>NO</v>
      </c>
      <c r="L71" s="125" t="s">
        <v>2418</v>
      </c>
      <c r="M71" s="135" t="s">
        <v>2447</v>
      </c>
      <c r="N71" s="135" t="s">
        <v>2454</v>
      </c>
      <c r="O71" s="134" t="s">
        <v>2580</v>
      </c>
      <c r="P71" s="137"/>
      <c r="Q71" s="145" t="s">
        <v>2418</v>
      </c>
    </row>
    <row r="72" spans="1:17" s="96" customFormat="1" ht="18" x14ac:dyDescent="0.25">
      <c r="A72" s="134" t="str">
        <f>VLOOKUP(E72,'LISTADO ATM'!$A$2:$C$898,3,0)</f>
        <v>SUR</v>
      </c>
      <c r="B72" s="129" t="s">
        <v>2629</v>
      </c>
      <c r="C72" s="136">
        <v>44334.852962962963</v>
      </c>
      <c r="D72" s="136" t="s">
        <v>2473</v>
      </c>
      <c r="E72" s="124">
        <v>783</v>
      </c>
      <c r="F72" s="151" t="str">
        <f>VLOOKUP(E72,VIP!$A$2:$O13225,2,0)</f>
        <v>DRBR303</v>
      </c>
      <c r="G72" s="134" t="str">
        <f>VLOOKUP(E72,'LISTADO ATM'!$A$2:$B$897,2,0)</f>
        <v xml:space="preserve">ATM Autobanco Alfa y Omega (Barahona) </v>
      </c>
      <c r="H72" s="134" t="str">
        <f>VLOOKUP(E72,VIP!$A$2:$O18088,7,FALSE)</f>
        <v>Si</v>
      </c>
      <c r="I72" s="134" t="str">
        <f>VLOOKUP(E72,VIP!$A$2:$O10053,8,FALSE)</f>
        <v>Si</v>
      </c>
      <c r="J72" s="134" t="str">
        <f>VLOOKUP(E72,VIP!$A$2:$O10003,8,FALSE)</f>
        <v>Si</v>
      </c>
      <c r="K72" s="134" t="str">
        <f>VLOOKUP(E72,VIP!$A$2:$O13577,6,0)</f>
        <v>NO</v>
      </c>
      <c r="L72" s="125" t="s">
        <v>2418</v>
      </c>
      <c r="M72" s="135" t="s">
        <v>2447</v>
      </c>
      <c r="N72" s="135" t="s">
        <v>2454</v>
      </c>
      <c r="O72" s="134" t="s">
        <v>2474</v>
      </c>
      <c r="P72" s="137"/>
      <c r="Q72" s="135" t="s">
        <v>2418</v>
      </c>
    </row>
    <row r="73" spans="1:17" s="96" customFormat="1" ht="18" x14ac:dyDescent="0.25">
      <c r="A73" s="134" t="str">
        <f>VLOOKUP(E73,'LISTADO ATM'!$A$2:$C$898,3,0)</f>
        <v>DISTRITO NACIONAL</v>
      </c>
      <c r="B73" s="129" t="s">
        <v>2621</v>
      </c>
      <c r="C73" s="136">
        <v>44334.810949074075</v>
      </c>
      <c r="D73" s="136" t="s">
        <v>2450</v>
      </c>
      <c r="E73" s="124">
        <v>925</v>
      </c>
      <c r="F73" s="151" t="str">
        <f>VLOOKUP(E73,VIP!$A$2:$O13217,2,0)</f>
        <v>DRBR24L</v>
      </c>
      <c r="G73" s="134" t="str">
        <f>VLOOKUP(E73,'LISTADO ATM'!$A$2:$B$897,2,0)</f>
        <v xml:space="preserve">ATM Oficina Plaza Lama Av. 27 de Febrero </v>
      </c>
      <c r="H73" s="134" t="str">
        <f>VLOOKUP(E73,VIP!$A$2:$O18080,7,FALSE)</f>
        <v>Si</v>
      </c>
      <c r="I73" s="134" t="str">
        <f>VLOOKUP(E73,VIP!$A$2:$O10045,8,FALSE)</f>
        <v>Si</v>
      </c>
      <c r="J73" s="134" t="str">
        <f>VLOOKUP(E73,VIP!$A$2:$O9995,8,FALSE)</f>
        <v>Si</v>
      </c>
      <c r="K73" s="134" t="str">
        <f>VLOOKUP(E73,VIP!$A$2:$O13569,6,0)</f>
        <v>SI</v>
      </c>
      <c r="L73" s="125" t="s">
        <v>2418</v>
      </c>
      <c r="M73" s="135" t="s">
        <v>2447</v>
      </c>
      <c r="N73" s="135" t="s">
        <v>2454</v>
      </c>
      <c r="O73" s="134" t="s">
        <v>2455</v>
      </c>
      <c r="P73" s="137"/>
      <c r="Q73" s="135" t="s">
        <v>2418</v>
      </c>
    </row>
    <row r="74" spans="1:17" s="96" customFormat="1" ht="18" x14ac:dyDescent="0.25">
      <c r="A74" s="134" t="str">
        <f>VLOOKUP(E74,'LISTADO ATM'!$A$2:$C$898,3,0)</f>
        <v>NORTE</v>
      </c>
      <c r="B74" s="129" t="s">
        <v>2601</v>
      </c>
      <c r="C74" s="136">
        <v>44334.673495370371</v>
      </c>
      <c r="D74" s="136" t="s">
        <v>2473</v>
      </c>
      <c r="E74" s="124">
        <v>969</v>
      </c>
      <c r="F74" s="151" t="str">
        <f>VLOOKUP(E74,VIP!$A$2:$O13191,2,0)</f>
        <v>DRBR12F</v>
      </c>
      <c r="G74" s="134" t="str">
        <f>VLOOKUP(E74,'LISTADO ATM'!$A$2:$B$897,2,0)</f>
        <v xml:space="preserve">ATM Oficina El Sol I (Santiago) </v>
      </c>
      <c r="H74" s="134" t="str">
        <f>VLOOKUP(E74,VIP!$A$2:$O18054,7,FALSE)</f>
        <v>Si</v>
      </c>
      <c r="I74" s="134" t="str">
        <f>VLOOKUP(E74,VIP!$A$2:$O10019,8,FALSE)</f>
        <v>Si</v>
      </c>
      <c r="J74" s="134" t="str">
        <f>VLOOKUP(E74,VIP!$A$2:$O9969,8,FALSE)</f>
        <v>Si</v>
      </c>
      <c r="K74" s="134" t="str">
        <f>VLOOKUP(E74,VIP!$A$2:$O13543,6,0)</f>
        <v>SI</v>
      </c>
      <c r="L74" s="125" t="s">
        <v>2418</v>
      </c>
      <c r="M74" s="135" t="s">
        <v>2447</v>
      </c>
      <c r="N74" s="135" t="s">
        <v>2454</v>
      </c>
      <c r="O74" s="134" t="s">
        <v>2474</v>
      </c>
      <c r="P74" s="137"/>
      <c r="Q74" s="145" t="s">
        <v>2418</v>
      </c>
    </row>
    <row r="75" spans="1:17" s="96" customFormat="1" ht="18" x14ac:dyDescent="0.25">
      <c r="A75" s="134" t="str">
        <f>VLOOKUP(E75,'LISTADO ATM'!$A$2:$C$898,3,0)</f>
        <v>DISTRITO NACIONAL</v>
      </c>
      <c r="B75" s="129" t="s">
        <v>2588</v>
      </c>
      <c r="C75" s="136">
        <v>44334.632824074077</v>
      </c>
      <c r="D75" s="136" t="s">
        <v>2450</v>
      </c>
      <c r="E75" s="124">
        <v>993</v>
      </c>
      <c r="F75" s="151" t="str">
        <f>VLOOKUP(E75,VIP!$A$2:$O13177,2,0)</f>
        <v>DRBR993</v>
      </c>
      <c r="G75" s="134" t="str">
        <f>VLOOKUP(E75,'LISTADO ATM'!$A$2:$B$897,2,0)</f>
        <v xml:space="preserve">ATM Centro Medico Integral II </v>
      </c>
      <c r="H75" s="134" t="str">
        <f>VLOOKUP(E75,VIP!$A$2:$O18040,7,FALSE)</f>
        <v>Si</v>
      </c>
      <c r="I75" s="134" t="str">
        <f>VLOOKUP(E75,VIP!$A$2:$O10005,8,FALSE)</f>
        <v>Si</v>
      </c>
      <c r="J75" s="134" t="str">
        <f>VLOOKUP(E75,VIP!$A$2:$O9955,8,FALSE)</f>
        <v>Si</v>
      </c>
      <c r="K75" s="134" t="str">
        <f>VLOOKUP(E75,VIP!$A$2:$O13529,6,0)</f>
        <v>NO</v>
      </c>
      <c r="L75" s="125" t="s">
        <v>2418</v>
      </c>
      <c r="M75" s="135" t="s">
        <v>2447</v>
      </c>
      <c r="N75" s="135" t="s">
        <v>2454</v>
      </c>
      <c r="O75" s="134" t="s">
        <v>2455</v>
      </c>
      <c r="P75" s="137"/>
      <c r="Q75" s="145" t="s">
        <v>2418</v>
      </c>
    </row>
    <row r="76" spans="1:17" s="96" customFormat="1" ht="18" x14ac:dyDescent="0.25">
      <c r="A76" s="134" t="str">
        <f>VLOOKUP(E76,'LISTADO ATM'!$A$2:$C$898,3,0)</f>
        <v>SUR</v>
      </c>
      <c r="B76" s="129" t="s">
        <v>2640</v>
      </c>
      <c r="C76" s="136">
        <v>44335.037002314813</v>
      </c>
      <c r="D76" s="136" t="s">
        <v>2180</v>
      </c>
      <c r="E76" s="124">
        <v>252</v>
      </c>
      <c r="F76" s="151" t="str">
        <f>VLOOKUP(E76,VIP!$A$2:$O13234,2,0)</f>
        <v>DRBR252</v>
      </c>
      <c r="G76" s="134" t="str">
        <f>VLOOKUP(E76,'LISTADO ATM'!$A$2:$B$897,2,0)</f>
        <v xml:space="preserve">ATM Banco Agrícola (Barahona) </v>
      </c>
      <c r="H76" s="134" t="str">
        <f>VLOOKUP(E76,VIP!$A$2:$O18097,7,FALSE)</f>
        <v>Si</v>
      </c>
      <c r="I76" s="134" t="str">
        <f>VLOOKUP(E76,VIP!$A$2:$O10062,8,FALSE)</f>
        <v>Si</v>
      </c>
      <c r="J76" s="134" t="str">
        <f>VLOOKUP(E76,VIP!$A$2:$O10012,8,FALSE)</f>
        <v>Si</v>
      </c>
      <c r="K76" s="134" t="str">
        <f>VLOOKUP(E76,VIP!$A$2:$O13586,6,0)</f>
        <v>NO</v>
      </c>
      <c r="L76" s="125" t="s">
        <v>2469</v>
      </c>
      <c r="M76" s="135" t="s">
        <v>2447</v>
      </c>
      <c r="N76" s="135" t="s">
        <v>2454</v>
      </c>
      <c r="O76" s="134" t="s">
        <v>2456</v>
      </c>
      <c r="P76" s="137"/>
      <c r="Q76" s="135" t="s">
        <v>2469</v>
      </c>
    </row>
    <row r="77" spans="1:17" s="96" customFormat="1" ht="18" x14ac:dyDescent="0.25">
      <c r="A77" s="134" t="str">
        <f>VLOOKUP(E77,'LISTADO ATM'!$A$2:$C$898,3,0)</f>
        <v>DISTRITO NACIONAL</v>
      </c>
      <c r="B77" s="129" t="s">
        <v>2617</v>
      </c>
      <c r="C77" s="136">
        <v>44334.795347222222</v>
      </c>
      <c r="D77" s="136" t="s">
        <v>2180</v>
      </c>
      <c r="E77" s="124">
        <v>391</v>
      </c>
      <c r="F77" s="151" t="str">
        <f>VLOOKUP(E77,VIP!$A$2:$O13213,2,0)</f>
        <v>DRBR391</v>
      </c>
      <c r="G77" s="134" t="str">
        <f>VLOOKUP(E77,'LISTADO ATM'!$A$2:$B$897,2,0)</f>
        <v xml:space="preserve">ATM S/M Jumbo Luperón </v>
      </c>
      <c r="H77" s="134" t="str">
        <f>VLOOKUP(E77,VIP!$A$2:$O18076,7,FALSE)</f>
        <v>Si</v>
      </c>
      <c r="I77" s="134" t="str">
        <f>VLOOKUP(E77,VIP!$A$2:$O10041,8,FALSE)</f>
        <v>Si</v>
      </c>
      <c r="J77" s="134" t="str">
        <f>VLOOKUP(E77,VIP!$A$2:$O9991,8,FALSE)</f>
        <v>Si</v>
      </c>
      <c r="K77" s="134" t="str">
        <f>VLOOKUP(E77,VIP!$A$2:$O13565,6,0)</f>
        <v>NO</v>
      </c>
      <c r="L77" s="125" t="s">
        <v>2469</v>
      </c>
      <c r="M77" s="135" t="s">
        <v>2447</v>
      </c>
      <c r="N77" s="135" t="s">
        <v>2454</v>
      </c>
      <c r="O77" s="134" t="s">
        <v>2456</v>
      </c>
      <c r="P77" s="137"/>
      <c r="Q77" s="135" t="s">
        <v>2469</v>
      </c>
    </row>
    <row r="78" spans="1:17" s="96" customFormat="1" ht="18" x14ac:dyDescent="0.25">
      <c r="A78" s="134" t="str">
        <f>VLOOKUP(E78,'LISTADO ATM'!$A$2:$C$898,3,0)</f>
        <v>DISTRITO NACIONAL</v>
      </c>
      <c r="B78" s="129" t="s">
        <v>2597</v>
      </c>
      <c r="C78" s="136">
        <v>44334.649467592593</v>
      </c>
      <c r="D78" s="136" t="s">
        <v>2180</v>
      </c>
      <c r="E78" s="124">
        <v>394</v>
      </c>
      <c r="F78" s="151" t="str">
        <f>VLOOKUP(E78,VIP!$A$2:$O13233,2,0)</f>
        <v>DRBR394</v>
      </c>
      <c r="G78" s="134" t="str">
        <f>VLOOKUP(E78,'LISTADO ATM'!$A$2:$B$897,2,0)</f>
        <v xml:space="preserve">ATM Multicentro La Sirena Luperón </v>
      </c>
      <c r="H78" s="134" t="str">
        <f>VLOOKUP(E78,VIP!$A$2:$O18096,7,FALSE)</f>
        <v>Si</v>
      </c>
      <c r="I78" s="134" t="str">
        <f>VLOOKUP(E78,VIP!$A$2:$O10061,8,FALSE)</f>
        <v>Si</v>
      </c>
      <c r="J78" s="134" t="str">
        <f>VLOOKUP(E78,VIP!$A$2:$O10011,8,FALSE)</f>
        <v>Si</v>
      </c>
      <c r="K78" s="134" t="str">
        <f>VLOOKUP(E78,VIP!$A$2:$O13585,6,0)</f>
        <v>NO</v>
      </c>
      <c r="L78" s="125" t="s">
        <v>2469</v>
      </c>
      <c r="M78" s="135" t="s">
        <v>2447</v>
      </c>
      <c r="N78" s="135" t="s">
        <v>2454</v>
      </c>
      <c r="O78" s="134" t="s">
        <v>2456</v>
      </c>
      <c r="P78" s="137"/>
      <c r="Q78" s="135" t="s">
        <v>2469</v>
      </c>
    </row>
    <row r="79" spans="1:17" s="96" customFormat="1" ht="18" x14ac:dyDescent="0.25">
      <c r="A79" s="134" t="str">
        <f>VLOOKUP(E79,'LISTADO ATM'!$A$2:$C$898,3,0)</f>
        <v>DISTRITO NACIONAL</v>
      </c>
      <c r="B79" s="129" t="s">
        <v>2612</v>
      </c>
      <c r="C79" s="136">
        <v>44334.748344907406</v>
      </c>
      <c r="D79" s="136" t="s">
        <v>2180</v>
      </c>
      <c r="E79" s="124">
        <v>409</v>
      </c>
      <c r="F79" s="151" t="str">
        <f>VLOOKUP(E79,VIP!$A$2:$O13206,2,0)</f>
        <v>DRBR409</v>
      </c>
      <c r="G79" s="134" t="str">
        <f>VLOOKUP(E79,'LISTADO ATM'!$A$2:$B$897,2,0)</f>
        <v xml:space="preserve">ATM Oficina Las Palmas de Herrera I </v>
      </c>
      <c r="H79" s="134" t="str">
        <f>VLOOKUP(E79,VIP!$A$2:$O18069,7,FALSE)</f>
        <v>Si</v>
      </c>
      <c r="I79" s="134" t="str">
        <f>VLOOKUP(E79,VIP!$A$2:$O10034,8,FALSE)</f>
        <v>Si</v>
      </c>
      <c r="J79" s="134" t="str">
        <f>VLOOKUP(E79,VIP!$A$2:$O9984,8,FALSE)</f>
        <v>Si</v>
      </c>
      <c r="K79" s="134" t="str">
        <f>VLOOKUP(E79,VIP!$A$2:$O13558,6,0)</f>
        <v>NO</v>
      </c>
      <c r="L79" s="125" t="s">
        <v>2469</v>
      </c>
      <c r="M79" s="135" t="s">
        <v>2447</v>
      </c>
      <c r="N79" s="135" t="s">
        <v>2454</v>
      </c>
      <c r="O79" s="134" t="s">
        <v>2456</v>
      </c>
      <c r="P79" s="137"/>
      <c r="Q79" s="145" t="s">
        <v>2469</v>
      </c>
    </row>
    <row r="80" spans="1:17" s="96" customFormat="1" ht="18" x14ac:dyDescent="0.25">
      <c r="A80" s="134" t="str">
        <f>VLOOKUP(E80,'LISTADO ATM'!$A$2:$C$898,3,0)</f>
        <v>DISTRITO NACIONAL</v>
      </c>
      <c r="B80" s="129" t="s">
        <v>2610</v>
      </c>
      <c r="C80" s="136">
        <v>44334.739212962966</v>
      </c>
      <c r="D80" s="136" t="s">
        <v>2180</v>
      </c>
      <c r="E80" s="124">
        <v>437</v>
      </c>
      <c r="F80" s="151" t="str">
        <f>VLOOKUP(E80,VIP!$A$2:$O13202,2,0)</f>
        <v>DRBR437</v>
      </c>
      <c r="G80" s="134" t="str">
        <f>VLOOKUP(E80,'LISTADO ATM'!$A$2:$B$897,2,0)</f>
        <v xml:space="preserve">ATM Autobanco Torre III </v>
      </c>
      <c r="H80" s="134" t="str">
        <f>VLOOKUP(E80,VIP!$A$2:$O18065,7,FALSE)</f>
        <v>Si</v>
      </c>
      <c r="I80" s="134" t="str">
        <f>VLOOKUP(E80,VIP!$A$2:$O10030,8,FALSE)</f>
        <v>Si</v>
      </c>
      <c r="J80" s="134" t="str">
        <f>VLOOKUP(E80,VIP!$A$2:$O9980,8,FALSE)</f>
        <v>Si</v>
      </c>
      <c r="K80" s="134" t="str">
        <f>VLOOKUP(E80,VIP!$A$2:$O13554,6,0)</f>
        <v>SI</v>
      </c>
      <c r="L80" s="125" t="s">
        <v>2469</v>
      </c>
      <c r="M80" s="135" t="s">
        <v>2447</v>
      </c>
      <c r="N80" s="135" t="s">
        <v>2454</v>
      </c>
      <c r="O80" s="134" t="s">
        <v>2456</v>
      </c>
      <c r="P80" s="137"/>
      <c r="Q80" s="145" t="s">
        <v>2469</v>
      </c>
    </row>
    <row r="81" spans="1:17" s="96" customFormat="1" ht="18" x14ac:dyDescent="0.25">
      <c r="A81" s="134" t="str">
        <f>VLOOKUP(E81,'LISTADO ATM'!$A$2:$C$898,3,0)</f>
        <v>SUR</v>
      </c>
      <c r="B81" s="129" t="s">
        <v>2611</v>
      </c>
      <c r="C81" s="136">
        <v>44334.739733796298</v>
      </c>
      <c r="D81" s="136" t="s">
        <v>2180</v>
      </c>
      <c r="E81" s="124">
        <v>829</v>
      </c>
      <c r="F81" s="151" t="str">
        <f>VLOOKUP(E81,VIP!$A$2:$O13203,2,0)</f>
        <v>DRBR829</v>
      </c>
      <c r="G81" s="134" t="str">
        <f>VLOOKUP(E81,'LISTADO ATM'!$A$2:$B$897,2,0)</f>
        <v xml:space="preserve">ATM UNP Multicentro Sirena Baní </v>
      </c>
      <c r="H81" s="134" t="str">
        <f>VLOOKUP(E81,VIP!$A$2:$O18066,7,FALSE)</f>
        <v>Si</v>
      </c>
      <c r="I81" s="134" t="str">
        <f>VLOOKUP(E81,VIP!$A$2:$O10031,8,FALSE)</f>
        <v>Si</v>
      </c>
      <c r="J81" s="134" t="str">
        <f>VLOOKUP(E81,VIP!$A$2:$O9981,8,FALSE)</f>
        <v>Si</v>
      </c>
      <c r="K81" s="134" t="str">
        <f>VLOOKUP(E81,VIP!$A$2:$O13555,6,0)</f>
        <v>NO</v>
      </c>
      <c r="L81" s="125" t="s">
        <v>2469</v>
      </c>
      <c r="M81" s="135" t="s">
        <v>2447</v>
      </c>
      <c r="N81" s="135" t="s">
        <v>2454</v>
      </c>
      <c r="O81" s="134" t="s">
        <v>2456</v>
      </c>
      <c r="P81" s="137"/>
      <c r="Q81" s="145" t="s">
        <v>2469</v>
      </c>
    </row>
    <row r="82" spans="1:17" s="96" customFormat="1" ht="18" x14ac:dyDescent="0.25">
      <c r="A82" s="134" t="str">
        <f>VLOOKUP(E82,'LISTADO ATM'!$A$2:$C$898,3,0)</f>
        <v>DISTRITO NACIONAL</v>
      </c>
      <c r="B82" s="129" t="s">
        <v>2607</v>
      </c>
      <c r="C82" s="136">
        <v>44334.736840277779</v>
      </c>
      <c r="D82" s="136" t="s">
        <v>2180</v>
      </c>
      <c r="E82" s="124">
        <v>887</v>
      </c>
      <c r="F82" s="151" t="str">
        <f>VLOOKUP(E82,VIP!$A$2:$O13197,2,0)</f>
        <v>DRBR887</v>
      </c>
      <c r="G82" s="134" t="str">
        <f>VLOOKUP(E82,'LISTADO ATM'!$A$2:$B$897,2,0)</f>
        <v>ATM S/M Bravo Los Proceres</v>
      </c>
      <c r="H82" s="134" t="str">
        <f>VLOOKUP(E82,VIP!$A$2:$O18060,7,FALSE)</f>
        <v>Si</v>
      </c>
      <c r="I82" s="134" t="str">
        <f>VLOOKUP(E82,VIP!$A$2:$O10025,8,FALSE)</f>
        <v>Si</v>
      </c>
      <c r="J82" s="134" t="str">
        <f>VLOOKUP(E82,VIP!$A$2:$O9975,8,FALSE)</f>
        <v>Si</v>
      </c>
      <c r="K82" s="134" t="str">
        <f>VLOOKUP(E82,VIP!$A$2:$O13549,6,0)</f>
        <v>NO</v>
      </c>
      <c r="L82" s="125" t="s">
        <v>2469</v>
      </c>
      <c r="M82" s="135" t="s">
        <v>2447</v>
      </c>
      <c r="N82" s="135" t="s">
        <v>2454</v>
      </c>
      <c r="O82" s="134" t="s">
        <v>2456</v>
      </c>
      <c r="P82" s="137"/>
      <c r="Q82" s="145" t="s">
        <v>2469</v>
      </c>
    </row>
    <row r="83" spans="1:17" s="96" customFormat="1" ht="18" x14ac:dyDescent="0.25">
      <c r="A83" s="134" t="str">
        <f>VLOOKUP(E83,'LISTADO ATM'!$A$2:$C$898,3,0)</f>
        <v>SUR</v>
      </c>
      <c r="B83" s="129" t="s">
        <v>2638</v>
      </c>
      <c r="C83" s="136">
        <v>44335.047210648147</v>
      </c>
      <c r="D83" s="136" t="s">
        <v>2180</v>
      </c>
      <c r="E83" s="124">
        <v>831</v>
      </c>
      <c r="F83" s="151" t="str">
        <f>VLOOKUP(E83,VIP!$A$2:$O13232,2,0)</f>
        <v>DRBR831</v>
      </c>
      <c r="G83" s="134" t="str">
        <f>VLOOKUP(E83,'LISTADO ATM'!$A$2:$B$897,2,0)</f>
        <v xml:space="preserve">ATM Politécnico Loyola San Cristóbal </v>
      </c>
      <c r="H83" s="134" t="str">
        <f>VLOOKUP(E83,VIP!$A$2:$O18095,7,FALSE)</f>
        <v>Si</v>
      </c>
      <c r="I83" s="134" t="str">
        <f>VLOOKUP(E83,VIP!$A$2:$O10060,8,FALSE)</f>
        <v>Si</v>
      </c>
      <c r="J83" s="134" t="str">
        <f>VLOOKUP(E83,VIP!$A$2:$O10010,8,FALSE)</f>
        <v>Si</v>
      </c>
      <c r="K83" s="134" t="str">
        <f>VLOOKUP(E83,VIP!$A$2:$O13584,6,0)</f>
        <v>NO</v>
      </c>
      <c r="L83" s="125" t="s">
        <v>2645</v>
      </c>
      <c r="M83" s="135" t="s">
        <v>2447</v>
      </c>
      <c r="N83" s="135" t="s">
        <v>2454</v>
      </c>
      <c r="O83" s="134" t="s">
        <v>2456</v>
      </c>
      <c r="P83" s="137"/>
      <c r="Q83" s="135" t="s">
        <v>2645</v>
      </c>
    </row>
  </sheetData>
  <autoFilter ref="A4:Q61">
    <sortState ref="A5:Q83">
      <sortCondition ref="L4:L6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4:E1048576 E1:E4">
    <cfRule type="duplicateValues" dxfId="88" priority="102"/>
  </conditionalFormatting>
  <conditionalFormatting sqref="E84:E1048576">
    <cfRule type="duplicateValues" dxfId="87" priority="119743"/>
  </conditionalFormatting>
  <conditionalFormatting sqref="B84:B1048576 B1:B4">
    <cfRule type="duplicateValues" dxfId="86" priority="119746"/>
  </conditionalFormatting>
  <conditionalFormatting sqref="E84:E1048576">
    <cfRule type="duplicateValues" dxfId="85" priority="75"/>
  </conditionalFormatting>
  <conditionalFormatting sqref="E84:E1048576">
    <cfRule type="duplicateValues" dxfId="84" priority="57"/>
  </conditionalFormatting>
  <conditionalFormatting sqref="B84:B1048576">
    <cfRule type="duplicateValues" dxfId="83" priority="55"/>
  </conditionalFormatting>
  <conditionalFormatting sqref="E41:E52">
    <cfRule type="duplicateValues" dxfId="82" priority="23"/>
  </conditionalFormatting>
  <conditionalFormatting sqref="B41:B52">
    <cfRule type="duplicateValues" dxfId="81" priority="22"/>
  </conditionalFormatting>
  <conditionalFormatting sqref="E53:E57">
    <cfRule type="duplicateValues" dxfId="80" priority="21"/>
  </conditionalFormatting>
  <conditionalFormatting sqref="B53:B57">
    <cfRule type="duplicateValues" dxfId="79" priority="20"/>
  </conditionalFormatting>
  <conditionalFormatting sqref="E58:E61">
    <cfRule type="duplicateValues" dxfId="78" priority="19"/>
  </conditionalFormatting>
  <conditionalFormatting sqref="B58:B61">
    <cfRule type="duplicateValues" dxfId="77" priority="18"/>
  </conditionalFormatting>
  <conditionalFormatting sqref="E1:E1048576">
    <cfRule type="duplicateValues" dxfId="76" priority="17"/>
  </conditionalFormatting>
  <conditionalFormatting sqref="B1:B1048576">
    <cfRule type="duplicateValues" dxfId="75" priority="6"/>
    <cfRule type="duplicateValues" dxfId="74" priority="7"/>
  </conditionalFormatting>
  <conditionalFormatting sqref="E81:E83">
    <cfRule type="duplicateValues" dxfId="73" priority="5"/>
  </conditionalFormatting>
  <conditionalFormatting sqref="B81:B83">
    <cfRule type="duplicateValues" dxfId="72" priority="3"/>
    <cfRule type="duplicateValues" dxfId="71" priority="4"/>
  </conditionalFormatting>
  <conditionalFormatting sqref="E81:E83">
    <cfRule type="duplicateValues" dxfId="70" priority="2"/>
  </conditionalFormatting>
  <conditionalFormatting sqref="B81:B83">
    <cfRule type="duplicateValues" dxfId="69" priority="1"/>
  </conditionalFormatting>
  <conditionalFormatting sqref="E62:E71">
    <cfRule type="duplicateValues" dxfId="68" priority="120283"/>
  </conditionalFormatting>
  <conditionalFormatting sqref="B62:B71">
    <cfRule type="duplicateValues" dxfId="67" priority="120285"/>
  </conditionalFormatting>
  <conditionalFormatting sqref="E5:E7">
    <cfRule type="duplicateValues" dxfId="66" priority="120308"/>
  </conditionalFormatting>
  <conditionalFormatting sqref="B5:B7">
    <cfRule type="duplicateValues" dxfId="65" priority="120309"/>
  </conditionalFormatting>
  <conditionalFormatting sqref="E72:E80">
    <cfRule type="duplicateValues" dxfId="3" priority="120342"/>
  </conditionalFormatting>
  <conditionalFormatting sqref="B72:B80">
    <cfRule type="duplicateValues" dxfId="2" priority="120344"/>
  </conditionalFormatting>
  <conditionalFormatting sqref="E5:E83">
    <cfRule type="duplicateValues" dxfId="1" priority="120346"/>
  </conditionalFormatting>
  <conditionalFormatting sqref="B5:B83">
    <cfRule type="duplicateValues" dxfId="0" priority="12034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46" zoomScale="85" zoomScaleNormal="85" workbookViewId="0">
      <selection activeCell="C59" sqref="C59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74" t="s">
        <v>2150</v>
      </c>
      <c r="B1" s="175"/>
      <c r="C1" s="175"/>
      <c r="D1" s="175"/>
      <c r="E1" s="176"/>
    </row>
    <row r="2" spans="1:5" ht="25.5" x14ac:dyDescent="0.25">
      <c r="A2" s="177" t="s">
        <v>2452</v>
      </c>
      <c r="B2" s="178"/>
      <c r="C2" s="178"/>
      <c r="D2" s="178"/>
      <c r="E2" s="179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0" t="s">
        <v>2415</v>
      </c>
      <c r="B7" s="181"/>
      <c r="C7" s="181"/>
      <c r="D7" s="181"/>
      <c r="E7" s="182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83"/>
      <c r="D10" s="184"/>
      <c r="E10" s="185"/>
    </row>
    <row r="11" spans="1:5" x14ac:dyDescent="0.25">
      <c r="B11" s="102"/>
      <c r="E11" s="102"/>
    </row>
    <row r="12" spans="1:5" ht="18" x14ac:dyDescent="0.25">
      <c r="A12" s="180" t="s">
        <v>2477</v>
      </c>
      <c r="B12" s="181"/>
      <c r="C12" s="181"/>
      <c r="D12" s="181"/>
      <c r="E12" s="182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68"/>
      <c r="D15" s="169"/>
      <c r="E15" s="170"/>
    </row>
    <row r="16" spans="1:5" ht="15.75" thickBot="1" x14ac:dyDescent="0.3">
      <c r="B16" s="102"/>
      <c r="E16" s="102"/>
    </row>
    <row r="17" spans="1:5" ht="18.75" thickBot="1" x14ac:dyDescent="0.3">
      <c r="A17" s="171" t="s">
        <v>2478</v>
      </c>
      <c r="B17" s="172"/>
      <c r="C17" s="172"/>
      <c r="D17" s="172"/>
      <c r="E17" s="173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52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2585</v>
      </c>
    </row>
    <row r="20" spans="1:5" ht="18" x14ac:dyDescent="0.25">
      <c r="A20" s="152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2584</v>
      </c>
    </row>
    <row r="21" spans="1:5" ht="18" x14ac:dyDescent="0.25">
      <c r="A21" s="152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2583</v>
      </c>
    </row>
    <row r="22" spans="1:5" ht="18" x14ac:dyDescent="0.25">
      <c r="A22" s="152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2588</v>
      </c>
    </row>
    <row r="23" spans="1:5" ht="18" x14ac:dyDescent="0.25">
      <c r="A23" s="152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2591</v>
      </c>
    </row>
    <row r="24" spans="1:5" ht="18" x14ac:dyDescent="0.25">
      <c r="A24" s="152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2593</v>
      </c>
    </row>
    <row r="25" spans="1:5" ht="18" x14ac:dyDescent="0.25">
      <c r="A25" s="152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2598</v>
      </c>
    </row>
    <row r="26" spans="1:5" ht="18" x14ac:dyDescent="0.25">
      <c r="A26" s="152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2600</v>
      </c>
    </row>
    <row r="27" spans="1:5" ht="18" x14ac:dyDescent="0.25">
      <c r="A27" s="152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2601</v>
      </c>
    </row>
    <row r="28" spans="1:5" ht="18" x14ac:dyDescent="0.25">
      <c r="A28" s="152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2604</v>
      </c>
    </row>
    <row r="29" spans="1:5" ht="18" x14ac:dyDescent="0.25">
      <c r="A29" s="152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2605</v>
      </c>
    </row>
    <row r="30" spans="1:5" ht="18" x14ac:dyDescent="0.25">
      <c r="A30" s="152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2606</v>
      </c>
    </row>
    <row r="31" spans="1:5" ht="18" x14ac:dyDescent="0.25">
      <c r="A31" s="152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2613</v>
      </c>
    </row>
    <row r="32" spans="1:5" ht="18" x14ac:dyDescent="0.25">
      <c r="A32" s="152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52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2615</v>
      </c>
    </row>
    <row r="34" spans="1:5" ht="18" x14ac:dyDescent="0.25">
      <c r="A34" s="152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2621</v>
      </c>
    </row>
    <row r="35" spans="1:5" ht="18" x14ac:dyDescent="0.25">
      <c r="A35" s="152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2622</v>
      </c>
    </row>
    <row r="36" spans="1:5" ht="18" x14ac:dyDescent="0.25">
      <c r="A36" s="152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2629</v>
      </c>
    </row>
    <row r="37" spans="1:5" ht="18" x14ac:dyDescent="0.25">
      <c r="A37" s="152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2641</v>
      </c>
    </row>
    <row r="38" spans="1:5" ht="18" x14ac:dyDescent="0.25">
      <c r="A38" s="152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1" t="s">
        <v>2553</v>
      </c>
      <c r="B41" s="172"/>
      <c r="C41" s="172"/>
      <c r="D41" s="172"/>
      <c r="E41" s="173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2620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2624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2626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2627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2628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2639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2658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2657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7"/>
      <c r="E52" s="147"/>
    </row>
    <row r="53" spans="1:5" ht="15.75" thickBot="1" x14ac:dyDescent="0.3">
      <c r="B53" s="102"/>
      <c r="E53" s="102"/>
    </row>
    <row r="54" spans="1:5" ht="18" x14ac:dyDescent="0.25">
      <c r="A54" s="186" t="s">
        <v>2479</v>
      </c>
      <c r="B54" s="187"/>
      <c r="C54" s="187"/>
      <c r="D54" s="187"/>
      <c r="E54" s="188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2573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2573</v>
      </c>
      <c r="E57" s="129" t="s">
        <v>2614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2573</v>
      </c>
      <c r="E58" s="129" t="s">
        <v>2632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5" t="s">
        <v>2573</v>
      </c>
      <c r="E59" s="129" t="s">
        <v>2637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2573</v>
      </c>
      <c r="E60" s="129" t="s">
        <v>2636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5" t="s">
        <v>2573</v>
      </c>
      <c r="E61" s="129" t="s">
        <v>2635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53" t="s">
        <v>2570</v>
      </c>
      <c r="E62" s="129" t="s">
        <v>2616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53" t="s">
        <v>2570</v>
      </c>
      <c r="E63" s="129" t="s">
        <v>2618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6" t="s">
        <v>2570</v>
      </c>
      <c r="E64" s="129" t="s">
        <v>2630</v>
      </c>
    </row>
    <row r="65" spans="1:5" ht="18" x14ac:dyDescent="0.25">
      <c r="A65" s="97" t="e">
        <f>VLOOKUP(B65,'[1]LISTADO ATM'!$A$2:$C$821,3,0)</f>
        <v>#N/A</v>
      </c>
      <c r="B65" s="148"/>
      <c r="C65" s="129" t="e">
        <f>VLOOKUP(B65,'[1]LISTADO ATM'!$A$2:$B$821,2,0)</f>
        <v>#N/A</v>
      </c>
      <c r="D65" s="153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89" t="s">
        <v>2480</v>
      </c>
      <c r="B68" s="190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1" t="s">
        <v>2481</v>
      </c>
      <c r="B71" s="172"/>
      <c r="C71" s="172"/>
      <c r="D71" s="172"/>
      <c r="E71" s="173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91"/>
      <c r="E72" s="192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66" t="s">
        <v>2574</v>
      </c>
      <c r="E73" s="167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66" t="s">
        <v>2574</v>
      </c>
      <c r="E74" s="167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66" t="s">
        <v>2574</v>
      </c>
      <c r="E75" s="167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66" t="s">
        <v>2574</v>
      </c>
      <c r="E76" s="167"/>
    </row>
    <row r="77" spans="1:5" ht="17.25" customHeight="1" x14ac:dyDescent="0.25">
      <c r="A77" s="152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66" t="s">
        <v>2633</v>
      </c>
      <c r="E77" s="167"/>
    </row>
    <row r="78" spans="1:5" ht="17.25" customHeight="1" x14ac:dyDescent="0.25">
      <c r="A78" s="152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66" t="s">
        <v>2574</v>
      </c>
      <c r="E78" s="167"/>
    </row>
    <row r="79" spans="1:5" ht="17.25" customHeight="1" x14ac:dyDescent="0.25">
      <c r="A79" s="152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66" t="s">
        <v>2634</v>
      </c>
      <c r="E79" s="167"/>
    </row>
    <row r="80" spans="1:5" ht="17.25" customHeight="1" x14ac:dyDescent="0.25">
      <c r="A80" s="152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66" t="s">
        <v>2574</v>
      </c>
      <c r="E80" s="167"/>
    </row>
    <row r="81" spans="1:5" ht="17.25" customHeight="1" x14ac:dyDescent="0.25">
      <c r="A81" s="152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66" t="s">
        <v>2574</v>
      </c>
      <c r="E81" s="167"/>
    </row>
    <row r="82" spans="1:5" ht="17.25" customHeight="1" x14ac:dyDescent="0.25">
      <c r="A82" s="152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66" t="s">
        <v>2633</v>
      </c>
      <c r="E82" s="167"/>
    </row>
    <row r="83" spans="1:5" ht="17.25" customHeight="1" x14ac:dyDescent="0.25">
      <c r="A83" s="152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66" t="s">
        <v>2574</v>
      </c>
      <c r="E83" s="167"/>
    </row>
    <row r="84" spans="1:5" ht="17.25" customHeight="1" x14ac:dyDescent="0.25">
      <c r="A84" s="152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66" t="s">
        <v>2574</v>
      </c>
      <c r="E84" s="167"/>
    </row>
    <row r="85" spans="1:5" ht="17.25" customHeight="1" x14ac:dyDescent="0.25">
      <c r="A85" s="152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66" t="s">
        <v>2633</v>
      </c>
      <c r="E85" s="167"/>
    </row>
    <row r="86" spans="1:5" ht="17.25" customHeight="1" x14ac:dyDescent="0.25">
      <c r="A86" s="152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66" t="s">
        <v>2574</v>
      </c>
      <c r="E86" s="167"/>
    </row>
    <row r="87" spans="1:5" ht="17.25" customHeight="1" x14ac:dyDescent="0.25">
      <c r="A87" s="152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66" t="s">
        <v>2574</v>
      </c>
      <c r="E87" s="167"/>
    </row>
    <row r="88" spans="1:5" ht="17.25" customHeight="1" x14ac:dyDescent="0.25">
      <c r="A88" s="152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66" t="s">
        <v>2574</v>
      </c>
      <c r="E88" s="167"/>
    </row>
    <row r="89" spans="1:5" ht="17.25" customHeight="1" x14ac:dyDescent="0.25">
      <c r="A89" s="152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66" t="s">
        <v>2633</v>
      </c>
      <c r="E89" s="167"/>
    </row>
    <row r="90" spans="1:5" ht="17.25" customHeight="1" x14ac:dyDescent="0.25">
      <c r="A90" s="152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66" t="s">
        <v>2633</v>
      </c>
      <c r="E90" s="167"/>
    </row>
    <row r="91" spans="1:5" ht="17.25" customHeight="1" x14ac:dyDescent="0.25">
      <c r="A91" s="152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66" t="s">
        <v>2633</v>
      </c>
      <c r="E91" s="167"/>
    </row>
    <row r="92" spans="1:5" ht="17.25" customHeight="1" x14ac:dyDescent="0.25">
      <c r="A92" s="152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66" t="s">
        <v>2574</v>
      </c>
      <c r="E92" s="167"/>
    </row>
    <row r="93" spans="1:5" ht="17.25" customHeight="1" x14ac:dyDescent="0.25">
      <c r="A93" s="152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66" t="s">
        <v>2633</v>
      </c>
      <c r="E93" s="167"/>
    </row>
    <row r="94" spans="1:5" ht="17.25" customHeight="1" x14ac:dyDescent="0.25">
      <c r="A94" s="152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66" t="s">
        <v>2633</v>
      </c>
      <c r="E94" s="167"/>
    </row>
    <row r="95" spans="1:5" ht="17.25" customHeight="1" x14ac:dyDescent="0.25">
      <c r="A95" s="152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66" t="s">
        <v>2633</v>
      </c>
      <c r="E95" s="167"/>
    </row>
    <row r="96" spans="1:5" ht="17.25" customHeight="1" x14ac:dyDescent="0.25">
      <c r="A96" s="152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66" t="s">
        <v>2574</v>
      </c>
      <c r="E96" s="167"/>
    </row>
    <row r="97" spans="1:5" ht="17.25" customHeight="1" x14ac:dyDescent="0.25">
      <c r="A97" s="152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66" t="s">
        <v>2574</v>
      </c>
      <c r="E97" s="167"/>
    </row>
    <row r="98" spans="1:5" ht="17.25" customHeight="1" x14ac:dyDescent="0.25">
      <c r="A98" s="152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66" t="s">
        <v>2633</v>
      </c>
      <c r="E98" s="167"/>
    </row>
    <row r="99" spans="1:5" ht="17.25" customHeight="1" x14ac:dyDescent="0.25">
      <c r="A99" s="152" t="e">
        <f>VLOOKUP(B99,'[1]LISTADO ATM'!$A$2:$C$821,3,0)</f>
        <v>#N/A</v>
      </c>
      <c r="B99" s="127"/>
      <c r="C99" s="127" t="e">
        <f>VLOOKUP(B99,'[1]LISTADO ATM'!$A$2:$B$821,2,0)</f>
        <v>#N/A</v>
      </c>
      <c r="D99" s="166"/>
      <c r="E99" s="167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54"/>
    </row>
    <row r="106" spans="1:5" x14ac:dyDescent="0.25">
      <c r="B106" s="154"/>
    </row>
    <row r="107" spans="1:5" x14ac:dyDescent="0.25">
      <c r="B107" s="154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85:E85"/>
    <mergeCell ref="D86:E86"/>
    <mergeCell ref="D87:E87"/>
    <mergeCell ref="D88:E88"/>
    <mergeCell ref="D89:E89"/>
    <mergeCell ref="D82:E82"/>
    <mergeCell ref="D83:E83"/>
    <mergeCell ref="D84:E84"/>
    <mergeCell ref="D77:E77"/>
    <mergeCell ref="D78:E78"/>
    <mergeCell ref="D79:E79"/>
    <mergeCell ref="D80:E80"/>
    <mergeCell ref="D81:E81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C15:E15"/>
    <mergeCell ref="A17:E17"/>
    <mergeCell ref="A1:E1"/>
    <mergeCell ref="A2:E2"/>
    <mergeCell ref="A7:E7"/>
    <mergeCell ref="C10:E10"/>
    <mergeCell ref="A12:E12"/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4" priority="2"/>
  </conditionalFormatting>
  <conditionalFormatting sqref="A827">
    <cfRule type="duplicateValues" dxfId="6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2421</v>
      </c>
      <c r="B1" s="194"/>
      <c r="C1" s="194"/>
      <c r="D1" s="194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2431</v>
      </c>
      <c r="B18" s="194"/>
      <c r="C18" s="194"/>
      <c r="D18" s="194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2" priority="119326"/>
  </conditionalFormatting>
  <conditionalFormatting sqref="B33">
    <cfRule type="duplicateValues" dxfId="61" priority="119327"/>
    <cfRule type="duplicateValues" dxfId="60" priority="119328"/>
  </conditionalFormatting>
  <conditionalFormatting sqref="A33">
    <cfRule type="duplicateValues" dxfId="59" priority="119340"/>
  </conditionalFormatting>
  <conditionalFormatting sqref="A33">
    <cfRule type="duplicateValues" dxfId="58" priority="119341"/>
    <cfRule type="duplicateValues" dxfId="57" priority="119342"/>
  </conditionalFormatting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10.41101851852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9.83244212962745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44335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44335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44335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44335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44335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0" priority="99258"/>
  </conditionalFormatting>
  <conditionalFormatting sqref="B9">
    <cfRule type="duplicateValues" dxfId="49" priority="42"/>
    <cfRule type="duplicateValues" dxfId="48" priority="43"/>
    <cfRule type="duplicateValues" dxfId="47" priority="44"/>
  </conditionalFormatting>
  <conditionalFormatting sqref="B9">
    <cfRule type="duplicateValues" dxfId="46" priority="41"/>
  </conditionalFormatting>
  <conditionalFormatting sqref="B9">
    <cfRule type="duplicateValues" dxfId="45" priority="39"/>
    <cfRule type="duplicateValues" dxfId="44" priority="40"/>
  </conditionalFormatting>
  <conditionalFormatting sqref="B9">
    <cfRule type="duplicateValues" dxfId="43" priority="36"/>
    <cfRule type="duplicateValues" dxfId="42" priority="37"/>
    <cfRule type="duplicateValues" dxfId="41" priority="38"/>
  </conditionalFormatting>
  <conditionalFormatting sqref="B9">
    <cfRule type="duplicateValues" dxfId="40" priority="35"/>
  </conditionalFormatting>
  <conditionalFormatting sqref="B9">
    <cfRule type="duplicateValues" dxfId="39" priority="33"/>
    <cfRule type="duplicateValues" dxfId="38" priority="34"/>
  </conditionalFormatting>
  <conditionalFormatting sqref="B9">
    <cfRule type="duplicateValues" dxfId="37" priority="32"/>
  </conditionalFormatting>
  <conditionalFormatting sqref="B9">
    <cfRule type="duplicateValues" dxfId="36" priority="29"/>
    <cfRule type="duplicateValues" dxfId="35" priority="30"/>
    <cfRule type="duplicateValues" dxfId="34" priority="31"/>
  </conditionalFormatting>
  <conditionalFormatting sqref="B9">
    <cfRule type="duplicateValues" dxfId="33" priority="28"/>
  </conditionalFormatting>
  <conditionalFormatting sqref="B9">
    <cfRule type="duplicateValues" dxfId="32" priority="27"/>
  </conditionalFormatting>
  <conditionalFormatting sqref="B11">
    <cfRule type="duplicateValues" dxfId="31" priority="26"/>
  </conditionalFormatting>
  <conditionalFormatting sqref="B11">
    <cfRule type="duplicateValues" dxfId="30" priority="23"/>
    <cfRule type="duplicateValues" dxfId="29" priority="24"/>
    <cfRule type="duplicateValues" dxfId="28" priority="25"/>
  </conditionalFormatting>
  <conditionalFormatting sqref="B11">
    <cfRule type="duplicateValues" dxfId="27" priority="21"/>
    <cfRule type="duplicateValues" dxfId="26" priority="22"/>
  </conditionalFormatting>
  <conditionalFormatting sqref="B11">
    <cfRule type="duplicateValues" dxfId="25" priority="18"/>
    <cfRule type="duplicateValues" dxfId="24" priority="19"/>
    <cfRule type="duplicateValues" dxfId="23" priority="20"/>
  </conditionalFormatting>
  <conditionalFormatting sqref="B11">
    <cfRule type="duplicateValues" dxfId="22" priority="17"/>
  </conditionalFormatting>
  <conditionalFormatting sqref="B11">
    <cfRule type="duplicateValues" dxfId="21" priority="16"/>
  </conditionalFormatting>
  <conditionalFormatting sqref="B11">
    <cfRule type="duplicateValues" dxfId="20" priority="15"/>
  </conditionalFormatting>
  <conditionalFormatting sqref="B11">
    <cfRule type="duplicateValues" dxfId="19" priority="12"/>
    <cfRule type="duplicateValues" dxfId="18" priority="13"/>
    <cfRule type="duplicateValues" dxfId="17" priority="14"/>
  </conditionalFormatting>
  <conditionalFormatting sqref="B11">
    <cfRule type="duplicateValues" dxfId="16" priority="10"/>
    <cfRule type="duplicateValues" dxfId="15" priority="11"/>
  </conditionalFormatting>
  <conditionalFormatting sqref="C11">
    <cfRule type="duplicateValues" dxfId="14" priority="9"/>
  </conditionalFormatting>
  <conditionalFormatting sqref="E3:E5">
    <cfRule type="duplicateValues" dxfId="13" priority="119606"/>
  </conditionalFormatting>
  <conditionalFormatting sqref="E3:E5">
    <cfRule type="duplicateValues" dxfId="12" priority="119608"/>
    <cfRule type="duplicateValues" dxfId="11" priority="119609"/>
  </conditionalFormatting>
  <conditionalFormatting sqref="E3:E5">
    <cfRule type="duplicateValues" dxfId="10" priority="119612"/>
    <cfRule type="duplicateValues" dxfId="9" priority="119613"/>
    <cfRule type="duplicateValues" dxfId="8" priority="119614"/>
    <cfRule type="duplicateValues" dxfId="7" priority="119615"/>
  </conditionalFormatting>
  <conditionalFormatting sqref="B3:B5">
    <cfRule type="duplicateValues" dxfId="6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8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2021-05-19T03:07:53Z</cp:lastPrinted>
  <dcterms:created xsi:type="dcterms:W3CDTF">2014-10-01T23:18:29Z</dcterms:created>
  <dcterms:modified xsi:type="dcterms:W3CDTF">2021-05-19T12:19:42Z</dcterms:modified>
</cp:coreProperties>
</file>