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0\"/>
    </mc:Choice>
  </mc:AlternateContent>
  <bookViews>
    <workbookView xWindow="0" yWindow="0" windowWidth="2040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49" i="1"/>
  <c r="G49" i="1"/>
  <c r="H49" i="1"/>
  <c r="I49" i="1"/>
  <c r="J49" i="1"/>
  <c r="K49" i="1"/>
  <c r="A55" i="1"/>
  <c r="A28" i="1"/>
  <c r="A29" i="1"/>
  <c r="A30" i="1"/>
  <c r="A31" i="1"/>
  <c r="A49" i="1"/>
  <c r="F27" i="1" l="1"/>
  <c r="G27" i="1"/>
  <c r="H27" i="1"/>
  <c r="I27" i="1"/>
  <c r="J27" i="1"/>
  <c r="K2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48" i="1"/>
  <c r="G48" i="1"/>
  <c r="H48" i="1"/>
  <c r="I48" i="1"/>
  <c r="J48" i="1"/>
  <c r="K48" i="1"/>
  <c r="F47" i="1"/>
  <c r="G47" i="1"/>
  <c r="H47" i="1"/>
  <c r="I47" i="1"/>
  <c r="J47" i="1"/>
  <c r="K47" i="1"/>
  <c r="F39" i="1"/>
  <c r="G39" i="1"/>
  <c r="H39" i="1"/>
  <c r="I39" i="1"/>
  <c r="J39" i="1"/>
  <c r="K39" i="1"/>
  <c r="F32" i="1"/>
  <c r="G32" i="1"/>
  <c r="H32" i="1"/>
  <c r="I32" i="1"/>
  <c r="J32" i="1"/>
  <c r="K32" i="1"/>
  <c r="F34" i="1"/>
  <c r="G34" i="1"/>
  <c r="H34" i="1"/>
  <c r="I34" i="1"/>
  <c r="J34" i="1"/>
  <c r="K34" i="1"/>
  <c r="F38" i="1"/>
  <c r="G38" i="1"/>
  <c r="H38" i="1"/>
  <c r="I38" i="1"/>
  <c r="J38" i="1"/>
  <c r="K38" i="1"/>
  <c r="F37" i="1"/>
  <c r="G37" i="1"/>
  <c r="H37" i="1"/>
  <c r="I37" i="1"/>
  <c r="J37" i="1"/>
  <c r="K37" i="1"/>
  <c r="F23" i="1"/>
  <c r="G23" i="1"/>
  <c r="H23" i="1"/>
  <c r="I23" i="1"/>
  <c r="J23" i="1"/>
  <c r="K23" i="1"/>
  <c r="F53" i="1"/>
  <c r="G53" i="1"/>
  <c r="H53" i="1"/>
  <c r="I53" i="1"/>
  <c r="J53" i="1"/>
  <c r="K53" i="1"/>
  <c r="F10" i="1"/>
  <c r="G10" i="1"/>
  <c r="H10" i="1"/>
  <c r="I10" i="1"/>
  <c r="J10" i="1"/>
  <c r="K10" i="1"/>
  <c r="F22" i="1"/>
  <c r="G22" i="1"/>
  <c r="H22" i="1"/>
  <c r="I22" i="1"/>
  <c r="J22" i="1"/>
  <c r="K22" i="1"/>
  <c r="F9" i="1"/>
  <c r="G9" i="1"/>
  <c r="H9" i="1"/>
  <c r="I9" i="1"/>
  <c r="J9" i="1"/>
  <c r="K9" i="1"/>
  <c r="A27" i="1"/>
  <c r="A16" i="1"/>
  <c r="A15" i="1"/>
  <c r="A14" i="1"/>
  <c r="A26" i="1"/>
  <c r="A25" i="1"/>
  <c r="A24" i="1"/>
  <c r="A13" i="1"/>
  <c r="A12" i="1"/>
  <c r="A11" i="1"/>
  <c r="A48" i="1"/>
  <c r="A47" i="1"/>
  <c r="A39" i="1"/>
  <c r="A32" i="1"/>
  <c r="A34" i="1"/>
  <c r="A38" i="1"/>
  <c r="A37" i="1"/>
  <c r="A23" i="1"/>
  <c r="A53" i="1"/>
  <c r="A10" i="1"/>
  <c r="A22" i="1"/>
  <c r="A9" i="1"/>
  <c r="A54" i="1" l="1"/>
  <c r="F54" i="1"/>
  <c r="G54" i="1"/>
  <c r="H54" i="1"/>
  <c r="I54" i="1"/>
  <c r="J54" i="1"/>
  <c r="K54" i="1"/>
  <c r="A42" i="1" l="1"/>
  <c r="F42" i="1"/>
  <c r="G42" i="1"/>
  <c r="H42" i="1"/>
  <c r="I42" i="1"/>
  <c r="J42" i="1"/>
  <c r="K42" i="1"/>
  <c r="A33" i="1"/>
  <c r="F33" i="1"/>
  <c r="G33" i="1"/>
  <c r="H33" i="1"/>
  <c r="I33" i="1"/>
  <c r="J33" i="1"/>
  <c r="K33" i="1"/>
  <c r="A52" i="1"/>
  <c r="F52" i="1"/>
  <c r="G52" i="1"/>
  <c r="H52" i="1"/>
  <c r="I52" i="1"/>
  <c r="J52" i="1"/>
  <c r="K52" i="1"/>
  <c r="A6" i="1"/>
  <c r="F6" i="1"/>
  <c r="G6" i="1"/>
  <c r="H6" i="1"/>
  <c r="I6" i="1"/>
  <c r="J6" i="1"/>
  <c r="K6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36" i="1" l="1"/>
  <c r="F36" i="1"/>
  <c r="G36" i="1"/>
  <c r="H36" i="1"/>
  <c r="I36" i="1"/>
  <c r="J36" i="1"/>
  <c r="K36" i="1"/>
  <c r="A51" i="1"/>
  <c r="F51" i="1"/>
  <c r="G51" i="1"/>
  <c r="H51" i="1"/>
  <c r="I51" i="1"/>
  <c r="J51" i="1"/>
  <c r="K51" i="1"/>
  <c r="A43" i="1"/>
  <c r="F43" i="1"/>
  <c r="G43" i="1"/>
  <c r="H43" i="1"/>
  <c r="I43" i="1"/>
  <c r="J43" i="1"/>
  <c r="K43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21" i="1"/>
  <c r="F21" i="1"/>
  <c r="G21" i="1"/>
  <c r="H21" i="1"/>
  <c r="I21" i="1"/>
  <c r="J21" i="1"/>
  <c r="K21" i="1"/>
  <c r="A50" i="1"/>
  <c r="F50" i="1"/>
  <c r="G50" i="1"/>
  <c r="H50" i="1"/>
  <c r="I50" i="1"/>
  <c r="J50" i="1"/>
  <c r="K50" i="1"/>
  <c r="A41" i="1"/>
  <c r="F41" i="1"/>
  <c r="G41" i="1"/>
  <c r="H41" i="1"/>
  <c r="I41" i="1"/>
  <c r="J41" i="1"/>
  <c r="K41" i="1"/>
  <c r="A64" i="16" l="1"/>
  <c r="C64" i="16"/>
  <c r="B52" i="16"/>
  <c r="A98" i="16"/>
  <c r="C98" i="16"/>
  <c r="A93" i="16"/>
  <c r="C93" i="16"/>
  <c r="A94" i="16"/>
  <c r="C94" i="16"/>
  <c r="A95" i="16"/>
  <c r="C95" i="16"/>
  <c r="A96" i="16"/>
  <c r="C96" i="16"/>
  <c r="F56" i="1"/>
  <c r="G56" i="1"/>
  <c r="H56" i="1"/>
  <c r="I56" i="1"/>
  <c r="J56" i="1"/>
  <c r="K56" i="1"/>
  <c r="F46" i="1"/>
  <c r="G46" i="1"/>
  <c r="H46" i="1"/>
  <c r="I46" i="1"/>
  <c r="J46" i="1"/>
  <c r="K46" i="1"/>
  <c r="A56" i="1"/>
  <c r="A46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18" i="1"/>
  <c r="A35" i="1"/>
  <c r="F18" i="1"/>
  <c r="G18" i="1"/>
  <c r="H18" i="1"/>
  <c r="I18" i="1"/>
  <c r="J18" i="1"/>
  <c r="K18" i="1"/>
  <c r="F35" i="1"/>
  <c r="G35" i="1"/>
  <c r="H35" i="1"/>
  <c r="I35" i="1"/>
  <c r="J35" i="1"/>
  <c r="K35" i="1"/>
  <c r="A17" i="1"/>
  <c r="A40" i="1"/>
  <c r="A45" i="1"/>
  <c r="A5" i="1"/>
  <c r="F17" i="1"/>
  <c r="G17" i="1"/>
  <c r="H17" i="1"/>
  <c r="I17" i="1"/>
  <c r="J17" i="1"/>
  <c r="K17" i="1"/>
  <c r="F40" i="1"/>
  <c r="G40" i="1"/>
  <c r="H40" i="1"/>
  <c r="I40" i="1"/>
  <c r="J40" i="1"/>
  <c r="K40" i="1"/>
  <c r="F45" i="1"/>
  <c r="G45" i="1"/>
  <c r="H45" i="1"/>
  <c r="I45" i="1"/>
  <c r="J45" i="1"/>
  <c r="K45" i="1"/>
  <c r="F5" i="1"/>
  <c r="G5" i="1"/>
  <c r="H5" i="1"/>
  <c r="I5" i="1"/>
  <c r="J5" i="1"/>
  <c r="K5" i="1"/>
  <c r="F44" i="1" l="1"/>
  <c r="G44" i="1"/>
  <c r="H44" i="1"/>
  <c r="I44" i="1"/>
  <c r="J44" i="1"/>
  <c r="K44" i="1"/>
  <c r="A44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<sst xmlns="http://schemas.openxmlformats.org/spreadsheetml/2006/main" count="13421" uniqueCount="2658">
  <si>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</si>
  <si>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</si>
  <si>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</si>
  <si>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</si>
  <si>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</si>
  <si>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</si>
  <si>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</si>
  <si>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</si>
  <si>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</si>
  <si>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</si>
  <si>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</si>
  <si>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</si>
  <si>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</si>
  <si>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</si>
  <si>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</si>
  <si>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</si>
  <si>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</si>
  <si>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</si>
  <si>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</si>
  <si>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</si>
  <si>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</si>
  <si>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</si>
  <si>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</si>
  <si>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</si>
  <si>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</si>
  <si>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</si>
  <si>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</si>
  <si>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</si>
  <si>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</si>
  <si>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</si>
  <si>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</si>
  <si>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</si>
  <si>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</si>
  <si>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</si>
  <si>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</si>
  <si>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</si>
  <si>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</si>
  <si>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</si>
  <si>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</si>
  <si>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</si>
  <si>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</si>
  <si>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</si>
  <si>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</si>
  <si>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</si>
  <si>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</si>
  <si>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</si>
  <si>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</si>
  <si>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</si>
  <si>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</si>
  <si>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</si>
  <si>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</si>
  <si>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</si>
  <si>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</si>
  <si>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</si>
  <si>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</si>
  <si>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</si>
  <si>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</si>
  <si>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</si>
  <si>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</si>
  <si>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</si>
  <si>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</si>
  <si>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</si>
  <si>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</si>
  <si>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</si>
  <si>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</si>
  <si>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</si>
  <si>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</si>
  <si>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</si>
  <si>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</si>
  <si>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</si>
  <si>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</si>
  <si>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</si>
  <si>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</si>
  <si>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</si>
  <si>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</si>
  <si>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</si>
  <si>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</si>
  <si>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</si>
  <si>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</si>
  <si>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</si>
  <si>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</si>
  <si>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</si>
  <si>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</si>
  <si>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</si>
  <si>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</si>
  <si>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</si>
  <si>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</si>
  <si>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</si>
  <si>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</si>
  <si>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</si>
  <si>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</si>
  <si>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</si>
  <si>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</si>
  <si>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</si>
  <si>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</si>
  <si>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</si>
  <si>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</si>
  <si>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</si>
  <si>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</si>
  <si>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</si>
  <si>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</si>
  <si>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</si>
  <si>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</si>
  <si>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</si>
  <si>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</si>
  <si>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</si>
  <si>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</si>
  <si>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</si>
  <si>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</si>
  <si>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</si>
  <si>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</si>
  <si>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</si>
  <si>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</si>
  <si>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</si>
  <si>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</si>
  <si>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</si>
  <si>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</si>
  <si>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</si>
  <si>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</si>
  <si>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</si>
  <si>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</si>
  <si>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</si>
  <si>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</si>
  <si>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</si>
  <si>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</si>
  <si>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</si>
  <si>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</si>
  <si>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</si>
  <si>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</si>
  <si>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</si>
  <si>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</si>
  <si>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</si>
  <si>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</si>
  <si>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</si>
  <si>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</si>
  <si>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</si>
  <si>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</si>
  <si>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</si>
  <si>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</si>
  <si>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</si>
  <si>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</si>
  <si>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</si>
  <si>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</si>
  <si>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</si>
  <si>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</si>
  <si>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</si>
  <si>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</si>
  <si>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</si>
  <si>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</si>
  <si>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</si>
  <si>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</si>
  <si>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</si>
  <si>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</si>
  <si>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</si>
  <si>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</si>
  <si>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</si>
  <si>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</si>
  <si>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</si>
  <si>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</si>
  <si>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</si>
  <si>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</si>
  <si>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</si>
  <si>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</si>
  <si>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</si>
  <si>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</si>
  <si>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</si>
  <si>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</si>
  <si>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</si>
  <si>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</si>
  <si>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</si>
  <si>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</si>
  <si>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</si>
  <si>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</si>
  <si>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</si>
  <si>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</si>
  <si>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</si>
  <si>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</si>
  <si>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</si>
  <si>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</si>
  <si>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</si>
  <si>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</si>
  <si>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</si>
  <si>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</si>
  <si>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</si>
  <si>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</si>
  <si>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</si>
  <si>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</si>
  <si>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</si>
  <si>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</si>
  <si>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</si>
  <si>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</si>
  <si>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</si>
  <si>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</si>
  <si>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</si>
  <si>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</si>
  <si>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</si>
  <si>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</si>
  <si>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</si>
  <si>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</si>
  <si>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</si>
  <si>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</si>
  <si>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</si>
  <si>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</si>
  <si>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</si>
  <si>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</si>
  <si>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</si>
  <si>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</si>
  <si>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</si>
  <si>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</si>
  <si>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</si>
  <si>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</si>
  <si>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</si>
  <si>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</si>
  <si>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</si>
  <si>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</si>
  <si>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</si>
  <si>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</si>
  <si>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</si>
  <si>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</si>
  <si>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</si>
  <si>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</si>
  <si>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</si>
  <si>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</si>
  <si>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</si>
  <si>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</si>
  <si>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</si>
  <si>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</si>
  <si>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</si>
  <si>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</si>
  <si>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</si>
  <si>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</si>
  <si>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</si>
  <si>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</si>
  <si>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</si>
  <si>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</si>
  <si>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</si>
  <si>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</si>
  <si>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</si>
  <si>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</si>
  <si>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</si>
  <si>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</si>
  <si>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</si>
  <si>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</si>
  <si>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</si>
  <si>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</si>
  <si>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</si>
  <si>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</si>
  <si>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</si>
  <si>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</si>
  <si>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</si>
  <si>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</si>
  <si>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</si>
  <si>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</si>
  <si>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</si>
  <si>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</si>
  <si>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</si>
  <si>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</si>
  <si>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</si>
  <si>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</si>
  <si>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</si>
  <si>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</si>
  <si>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</si>
  <si>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</si>
  <si>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</si>
  <si>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</si>
  <si>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</si>
  <si>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</si>
  <si>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</si>
  <si>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</si>
  <si>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</si>
  <si>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</si>
  <si>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</si>
  <si>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</si>
  <si>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</si>
  <si>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</si>
  <si>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</si>
  <si>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</si>
  <si>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</si>
  <si>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</si>
  <si>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</si>
  <si>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</si>
  <si>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</si>
  <si>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</si>
  <si>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</si>
  <si>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</si>
  <si>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</si>
  <si>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</si>
  <si>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</si>
  <si>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</si>
  <si>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</si>
  <si>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</si>
  <si>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</si>
  <si>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</si>
  <si>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</si>
  <si>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</si>
  <si>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</si>
  <si>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</si>
  <si>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</si>
  <si>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</si>
  <si>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</si>
  <si>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</si>
  <si>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</si>
  <si>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</si>
  <si>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</si>
  <si>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</si>
  <si>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</si>
  <si>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</si>
  <si>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</si>
  <si>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</si>
  <si>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</si>
  <si>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</si>
  <si>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</si>
  <si>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</si>
  <si>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</si>
  <si>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</si>
  <si>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</si>
  <si>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</si>
  <si>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</si>
  <si>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</si>
  <si>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</si>
  <si>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</si>
  <si>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</si>
  <si>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</si>
  <si>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</si>
  <si>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</si>
  <si>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</si>
  <si>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</si>
  <si>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</si>
  <si>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</si>
  <si>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</si>
  <si>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</si>
  <si>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</si>
  <si>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</si>
  <si>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</si>
  <si>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</si>
  <si>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</si>
  <si>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</si>
  <si>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</si>
  <si>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</si>
  <si>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</si>
  <si>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</si>
  <si>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</si>
  <si>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</si>
  <si>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</si>
  <si>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</si>
  <si>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</si>
  <si>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</si>
  <si>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</si>
  <si>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</si>
  <si>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</si>
  <si>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</si>
  <si>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</si>
  <si>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</si>
  <si>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</si>
  <si>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</si>
  <si>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</si>
  <si>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</si>
  <si>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</si>
  <si>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</si>
  <si>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</si>
  <si>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</si>
  <si>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</si>
  <si>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</si>
  <si>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</si>
  <si>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</si>
  <si>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</si>
  <si>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</si>
  <si>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</si>
  <si>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</si>
  <si>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</si>
  <si>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</si>
  <si>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</si>
  <si>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</si>
  <si>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</si>
  <si>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</si>
  <si>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</si>
  <si>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</si>
  <si>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</si>
  <si>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</si>
  <si>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</si>
  <si>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</si>
  <si>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</si>
  <si>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</si>
  <si>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</si>
  <si>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</si>
  <si>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</si>
  <si>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</si>
  <si>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</si>
  <si>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</si>
  <si>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</si>
  <si>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</si>
  <si>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</si>
  <si>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</si>
  <si>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</si>
  <si>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</si>
  <si>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</si>
  <si>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</si>
  <si>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</si>
  <si>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</si>
  <si>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</si>
  <si>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</si>
  <si>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</si>
  <si>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</si>
  <si>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</si>
  <si>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</si>
  <si>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</si>
  <si>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</si>
  <si>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</si>
  <si>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</si>
  <si>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</si>
  <si>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</si>
  <si>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</si>
  <si>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</si>
  <si>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</si>
  <si>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</si>
  <si>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</si>
  <si>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</si>
  <si>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</si>
  <si>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</si>
  <si>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</si>
  <si>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</si>
  <si>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</si>
  <si>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</si>
  <si>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</si>
  <si>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</si>
  <si>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</si>
  <si>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</si>
  <si>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</si>
  <si>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</si>
  <si>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</si>
  <si>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</si>
  <si>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</si>
  <si>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</si>
  <si>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</si>
  <si>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</si>
  <si>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</si>
  <si>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</si>
  <si>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</si>
  <si>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</si>
  <si>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</si>
  <si>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</si>
  <si>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</si>
  <si>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</si>
  <si>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</si>
  <si>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</si>
  <si>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</si>
  <si>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</si>
  <si>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</si>
  <si>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</si>
  <si>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</si>
  <si>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</si>
  <si>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</si>
  <si>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</si>
  <si>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</si>
  <si>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</si>
  <si>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</si>
  <si>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</si>
  <si>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</si>
  <si>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</si>
  <si>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</si>
  <si>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</si>
  <si>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</si>
  <si>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</si>
  <si>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</si>
  <si>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</si>
  <si>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</si>
  <si>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</si>
  <si>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</si>
  <si>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</si>
  <si>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</si>
  <si>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</si>
  <si>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</si>
  <si>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</si>
  <si>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</si>
  <si>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</si>
  <si>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</si>
  <si>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</si>
  <si>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</si>
  <si>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</si>
  <si>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</si>
  <si>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</si>
  <si>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</si>
  <si>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</si>
  <si>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</si>
  <si>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</si>
  <si>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</si>
  <si>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</si>
  <si>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</si>
  <si>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</si>
  <si>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</si>
  <si>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</si>
  <si>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</si>
  <si>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</si>
  <si>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</si>
  <si>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</si>
  <si>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</si>
  <si>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</si>
  <si>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</si>
  <si>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</si>
  <si>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</si>
  <si>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</si>
  <si>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</si>
  <si>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</si>
  <si>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</si>
  <si>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</si>
  <si>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</si>
  <si>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</si>
  <si>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</si>
  <si>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</si>
  <si>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</si>
  <si>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</si>
  <si>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</si>
  <si>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</si>
  <si>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</si>
  <si>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</si>
  <si>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</si>
  <si>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</si>
  <si>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</si>
  <si>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</si>
  <si>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</si>
  <si>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</si>
  <si>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</si>
  <si>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</si>
  <si>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</si>
  <si>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</si>
  <si>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</si>
  <si>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</si>
  <si>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</si>
  <si>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</si>
  <si>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</si>
  <si>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</si>
  <si>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</si>
  <si>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</si>
  <si>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</si>
  <si>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</si>
  <si>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</si>
  <si>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</si>
  <si>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</si>
  <si>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</si>
  <si>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</si>
  <si>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</si>
  <si>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</si>
  <si>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</si>
  <si>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</si>
  <si>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</si>
  <si>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</si>
  <si>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</si>
  <si>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</si>
  <si>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</si>
  <si>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</si>
  <si>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</si>
  <si>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</si>
  <si>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</si>
  <si>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</si>
  <si>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</si>
  <si>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</si>
  <si>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</si>
  <si>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</si>
  <si>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</si>
  <si>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</si>
  <si>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</si>
  <si>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</si>
  <si>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</si>
  <si>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</si>
  <si>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</si>
  <si>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</si>
  <si>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</si>
  <si>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</si>
  <si>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</si>
  <si>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</si>
  <si>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</si>
  <si>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</si>
  <si>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</si>
  <si>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</si>
  <si>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</si>
  <si>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</si>
  <si>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</si>
  <si>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</si>
  <si>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</si>
  <si>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</si>
  <si>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</si>
  <si>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</si>
  <si>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</si>
  <si>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</si>
  <si>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</si>
  <si>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</si>
  <si>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</si>
  <si>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</si>
  <si>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</si>
  <si>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</si>
  <si>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</si>
  <si>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</si>
  <si>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</si>
  <si>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</si>
  <si>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</si>
  <si>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</si>
  <si>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</si>
  <si>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</si>
  <si>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</si>
  <si>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</si>
  <si>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</si>
  <si>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</si>
  <si>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</si>
  <si>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</si>
  <si>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</si>
  <si>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</si>
  <si>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</si>
  <si>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</si>
  <si>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</si>
  <si>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</si>
  <si>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</si>
  <si>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</si>
  <si>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</si>
  <si>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</si>
  <si>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</si>
  <si>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</si>
  <si>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</si>
  <si>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</si>
  <si>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</si>
  <si>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</si>
  <si>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</si>
  <si>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</si>
  <si>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</si>
  <si>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</si>
  <si>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</si>
  <si>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</si>
  <si>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</si>
  <si>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</si>
  <si>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</si>
  <si>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</si>
  <si>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</si>
  <si>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</si>
  <si>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</si>
  <si>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</si>
  <si>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</si>
  <si>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</si>
  <si>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</si>
  <si>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</si>
  <si>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</si>
  <si>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</si>
  <si>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</si>
  <si>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</si>
  <si>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</si>
  <si>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</si>
  <si>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</si>
  <si>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</si>
  <si>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</si>
  <si>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</si>
  <si>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</si>
  <si>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</si>
  <si>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</si>
  <si>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</si>
  <si>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</si>
  <si>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</si>
  <si>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</si>
  <si>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</si>
  <si>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</si>
  <si>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</si>
  <si>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</si>
  <si>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</si>
  <si>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</si>
  <si>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</si>
  <si>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</si>
  <si>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</si>
  <si>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</si>
  <si>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</si>
  <si>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</si>
  <si>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</si>
  <si>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</si>
  <si>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</si>
  <si>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</si>
  <si>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</si>
  <si>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</si>
  <si>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</si>
  <si>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</si>
  <si>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</si>
  <si>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</si>
  <si>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</si>
  <si>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</si>
  <si>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</si>
  <si>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</si>
  <si>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</si>
  <si>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</si>
  <si>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</si>
  <si>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</si>
  <si>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</si>
  <si>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</si>
  <si>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</si>
  <si>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</si>
  <si>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</si>
  <si>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</si>
  <si>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</si>
  <si>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</si>
  <si>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</si>
  <si>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</si>
  <si>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</si>
  <si>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</si>
  <si>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</si>
  <si>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</si>
  <si>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</si>
  <si>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</si>
  <si>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</si>
  <si>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</si>
  <si>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</si>
  <si>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</si>
  <si>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</si>
  <si>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</si>
  <si>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</si>
  <si>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</si>
  <si>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</si>
  <si>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</si>
  <si>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</si>
  <si>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</si>
  <si>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</si>
  <si>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</si>
  <si>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</si>
  <si>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</si>
  <si>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</si>
  <si>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</si>
  <si>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</si>
  <si>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</si>
  <si>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</si>
  <si>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</si>
  <si>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</si>
  <si>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</si>
  <si>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</si>
  <si>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</si>
  <si>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</si>
  <si>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</si>
  <si>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</si>
  <si>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</si>
  <si>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</si>
  <si>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</si>
  <si>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</si>
  <si>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</si>
  <si>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</si>
  <si>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</si>
  <si>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</si>
  <si>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</si>
  <si>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</si>
  <si>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</si>
  <si>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</si>
  <si>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</si>
  <si>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</si>
  <si>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</si>
  <si>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</si>
  <si>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</si>
  <si>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</si>
  <si>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</si>
  <si>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</si>
  <si>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</si>
  <si>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</si>
  <si>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</si>
  <si>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</si>
  <si>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</si>
  <si>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</si>
  <si>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</si>
  <si>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</si>
  <si>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</si>
  <si>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</si>
  <si>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</si>
  <si>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</si>
  <si>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</si>
  <si>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</si>
  <si>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</si>
  <si>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</si>
  <si>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</si>
  <si>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</si>
  <si>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</si>
  <si>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</si>
  <si>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</si>
  <si>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</si>
  <si>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</si>
  <si>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</si>
  <si>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</si>
  <si>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</si>
  <si>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</si>
  <si>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</si>
  <si>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</si>
  <si>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</si>
  <si>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</si>
  <si>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</si>
  <si>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</si>
  <si>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</si>
  <si>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</si>
  <si>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</si>
  <si>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</si>
  <si>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</si>
  <si>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</si>
  <si>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</si>
  <si>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</si>
  <si>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</si>
  <si>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</si>
  <si>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</si>
  <si>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</si>
  <si>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</si>
  <si>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</si>
  <si>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</si>
  <si>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</si>
  <si>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</si>
  <si>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</si>
  <si>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</si>
  <si>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</si>
  <si>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</si>
  <si>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</si>
  <si>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</si>
  <si>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</si>
  <si>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</si>
  <si>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</si>
  <si>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</si>
  <si>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</si>
  <si>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</si>
  <si>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</si>
  <si>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</si>
  <si>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</si>
  <si>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</si>
  <si>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</si>
  <si>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</si>
  <si>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</si>
  <si>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</si>
  <si>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</si>
  <si>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</si>
  <si>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</si>
  <si>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</si>
  <si>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</si>
  <si>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</si>
  <si>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</si>
  <si>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</si>
  <si>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</si>
  <si>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</si>
  <si>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</si>
  <si>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</si>
  <si>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</si>
  <si>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</si>
  <si>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</si>
  <si>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</si>
  <si>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</si>
  <si>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</si>
  <si>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</si>
  <si>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</si>
  <si>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</si>
  <si>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</si>
  <si>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</si>
  <si>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</si>
  <si>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</si>
  <si>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</si>
  <si>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</si>
  <si>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</si>
  <si>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</si>
  <si>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</si>
  <si>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</si>
  <si>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</si>
  <si>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</si>
  <si>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</si>
  <si>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</si>
  <si>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</si>
  <si>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</si>
  <si>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</si>
  <si>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</si>
  <si>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</si>
  <si>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</si>
  <si>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</si>
  <si>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</si>
  <si>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</si>
  <si>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</si>
  <si>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</si>
  <si>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</si>
  <si>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</si>
  <si>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</si>
  <si>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</si>
  <si>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</si>
  <si>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</si>
  <si>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</si>
  <si>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</si>
  <si>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</si>
  <si>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</si>
  <si>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</si>
  <si>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</si>
  <si>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</si>
  <si>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</si>
  <si>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</si>
  <si>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</si>
  <si>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</si>
  <si>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</si>
  <si>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</si>
  <si>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</si>
  <si>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</si>
  <si>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</si>
  <si>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</si>
  <si>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</si>
  <si>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</si>
  <si>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</si>
  <si>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</si>
  <si>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</si>
  <si>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</si>
  <si>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</si>
  <si>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</si>
  <si>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</si>
  <si>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</si>
  <si>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</si>
  <si>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</si>
  <si>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</si>
  <si>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</si>
  <si>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</si>
  <si>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</si>
  <si>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</si>
  <si>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</si>
  <si>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</si>
  <si>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</si>
  <si>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</si>
  <si>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</si>
  <si>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</si>
  <si>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</si>
  <si>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</si>
  <si>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</si>
  <si>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</si>
  <si>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</si>
  <si>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</si>
  <si>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</si>
  <si>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</si>
  <si>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</si>
  <si>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</si>
  <si>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</si>
  <si>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</si>
  <si>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</si>
  <si>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</si>
  <si>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</si>
  <si>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</si>
  <si>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</si>
  <si>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</si>
  <si>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</si>
  <si>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</si>
  <si>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</si>
  <si>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</si>
  <si>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</si>
  <si>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</si>
  <si>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</si>
  <si>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</si>
  <si>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</si>
  <si>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</si>
  <si>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</si>
  <si>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</si>
  <si>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</si>
  <si>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</si>
  <si>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</si>
  <si>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</si>
  <si>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</si>
  <si>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</si>
  <si>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</si>
  <si>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</si>
  <si>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</si>
  <si>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</si>
  <si>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</si>
  <si>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</si>
  <si>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</si>
  <si>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</si>
  <si>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</si>
  <si>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</si>
  <si>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</si>
  <si>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</si>
  <si>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</si>
  <si>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</si>
  <si>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</si>
  <si>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</si>
  <si>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</si>
  <si>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</si>
  <si>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</si>
  <si>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</si>
  <si>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</si>
  <si>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</si>
  <si>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</si>
  <si>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</si>
  <si>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</si>
  <si>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</si>
  <si>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</si>
  <si>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</si>
  <si>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</si>
  <si>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</si>
  <si>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</si>
  <si>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</si>
  <si>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</si>
  <si>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</si>
  <si>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</si>
  <si>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</si>
  <si>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</si>
  <si>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</si>
  <si>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</si>
  <si>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</si>
  <si>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</si>
  <si>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</si>
  <si>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</si>
  <si>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</si>
  <si>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</si>
  <si>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</si>
  <si>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</si>
  <si>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</si>
  <si>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</si>
  <si>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</si>
  <si>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</si>
  <si>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</si>
  <si>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</si>
  <si>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</si>
  <si>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</si>
  <si>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</si>
  <si>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</si>
  <si>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</si>
  <si>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</si>
  <si>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</si>
  <si>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</si>
  <si>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</si>
  <si>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</si>
  <si>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</si>
  <si>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</si>
  <si>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</si>
  <si>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</si>
  <si>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</si>
  <si>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</si>
  <si>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</si>
  <si>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</si>
  <si>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</si>
  <si>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</si>
  <si>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</si>
  <si>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</si>
  <si>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</si>
  <si>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</si>
  <si>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</si>
  <si>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</si>
  <si>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</si>
  <si>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</si>
  <si>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</si>
  <si>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</si>
  <si>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</si>
  <si>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</si>
  <si>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</si>
  <si>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</si>
  <si>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</si>
  <si>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</si>
  <si>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</si>
  <si>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</si>
  <si>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</si>
  <si>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</si>
  <si>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</si>
  <si>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</si>
  <si>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</si>
  <si>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</si>
  <si>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</si>
  <si>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</si>
  <si>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</si>
  <si>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</si>
  <si>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</si>
  <si>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</si>
  <si>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</si>
  <si>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</si>
  <si>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</si>
  <si>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</si>
  <si>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</si>
  <si>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</si>
  <si>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</si>
  <si>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</si>
  <si>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</si>
  <si>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</si>
  <si>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</si>
  <si>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</si>
  <si>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</si>
  <si>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</si>
  <si>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</si>
  <si>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</si>
  <si>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</si>
  <si>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</si>
  <si>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</si>
  <si>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</si>
  <si>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</si>
  <si>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</si>
  <si>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</si>
  <si>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</si>
  <si>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</si>
  <si>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</si>
  <si>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</si>
  <si>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</si>
  <si>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</si>
  <si>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</si>
  <si>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</si>
  <si>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</si>
  <si>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</si>
  <si>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</si>
  <si>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</si>
  <si>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</si>
  <si>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</si>
  <si>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</si>
  <si>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</si>
  <si>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</si>
  <si>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</si>
  <si>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</si>
  <si>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</si>
  <si>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</si>
  <si>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</si>
  <si>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</si>
  <si>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</si>
  <si>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</si>
  <si>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</si>
  <si>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</si>
  <si>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</si>
  <si>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</si>
  <si>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</si>
  <si>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</si>
  <si>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</si>
  <si>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</si>
  <si>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</si>
  <si>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</si>
  <si>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</si>
  <si>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</si>
  <si>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</si>
  <si>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</si>
  <si>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</si>
  <si>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</si>
  <si>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</si>
  <si>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</si>
  <si>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</si>
  <si>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</si>
  <si>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</si>
  <si>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</si>
  <si>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</si>
  <si>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</si>
  <si>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</si>
  <si>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</si>
  <si>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</si>
  <si>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</si>
  <si>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</si>
  <si>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</si>
  <si>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</si>
  <si>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</si>
  <si>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</si>
  <si>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</si>
  <si>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</si>
  <si>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</si>
  <si>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</si>
  <si>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</si>
  <si>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</si>
  <si>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</si>
  <si>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</si>
  <si>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</si>
  <si>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</si>
  <si>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</si>
  <si>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</si>
  <si>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</si>
  <si>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</si>
  <si>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</si>
  <si>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</si>
  <si>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</si>
  <si>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</si>
  <si>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</si>
  <si>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</si>
  <si>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</si>
  <si>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</si>
  <si>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</si>
  <si>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</si>
  <si>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</si>
  <si>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</si>
  <si>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</si>
  <si>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</si>
  <si>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</si>
  <si>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</si>
  <si>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</si>
  <si>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</si>
  <si>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</si>
  <si>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</si>
  <si>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</si>
  <si>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</si>
  <si>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</si>
  <si>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</si>
  <si>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</si>
  <si>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</si>
  <si>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</si>
  <si>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</si>
  <si>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</si>
  <si>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</si>
  <si>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</si>
  <si>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</si>
  <si>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</si>
  <si>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</si>
  <si>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</si>
  <si>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</si>
  <si>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</si>
  <si>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</si>
  <si>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</si>
  <si>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</si>
  <si>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</si>
  <si>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</si>
  <si>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</si>
  <si>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</si>
  <si>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</si>
  <si>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</si>
  <si>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</si>
  <si>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</si>
  <si>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</si>
  <si>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</si>
  <si>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</si>
  <si>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</si>
  <si>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</si>
  <si>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</si>
  <si>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</si>
  <si>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</si>
  <si>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</si>
  <si>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</si>
  <si>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</si>
  <si>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</si>
  <si>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</si>
  <si>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</si>
  <si>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</si>
  <si>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</si>
  <si>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</si>
  <si>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</si>
  <si>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</si>
  <si>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</si>
  <si>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</si>
  <si>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</si>
  <si>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</si>
  <si>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</si>
  <si>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</si>
  <si>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</si>
  <si>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</si>
  <si>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</si>
  <si>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</si>
  <si>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</si>
  <si>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</si>
  <si>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</si>
  <si>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</si>
  <si>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</si>
  <si>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</si>
  <si>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</si>
  <si>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</si>
  <si>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</si>
  <si>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</si>
  <si>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</si>
  <si>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</si>
  <si>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</si>
  <si>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</si>
  <si>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</si>
  <si>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</si>
  <si>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</si>
  <si>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</si>
  <si>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</si>
  <si>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</si>
  <si>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</si>
  <si>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</si>
  <si>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</si>
  <si>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</si>
  <si>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</si>
  <si>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</si>
  <si>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</si>
  <si>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</si>
  <si>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</si>
  <si>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</si>
  <si>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</si>
  <si>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</si>
  <si>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</si>
  <si>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</si>
  <si>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</si>
  <si>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</si>
  <si>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</si>
  <si>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</si>
  <si>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</si>
  <si>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</si>
  <si>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</si>
  <si>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</si>
  <si>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</si>
  <si>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</si>
  <si>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</si>
  <si>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</si>
  <si>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</si>
  <si>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</si>
  <si>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</si>
  <si>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</si>
  <si>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</si>
  <si>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</si>
  <si>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</si>
  <si>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</si>
  <si>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</si>
  <si>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</si>
  <si>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</si>
  <si>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</si>
  <si>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</si>
  <si>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</si>
  <si>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</si>
  <si>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</si>
  <si>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</si>
  <si>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</si>
  <si>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</si>
  <si>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</si>
  <si>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</si>
  <si>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</si>
  <si>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</si>
  <si>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</si>
  <si>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</si>
  <si>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</si>
  <si>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</si>
  <si>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</si>
  <si>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</si>
  <si>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</si>
  <si>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</si>
  <si>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</si>
  <si>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</si>
  <si>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</si>
  <si>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</si>
  <si>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</si>
  <si>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</si>
  <si>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</si>
  <si>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</si>
  <si>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</si>
  <si>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</si>
  <si>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</si>
  <si>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</si>
  <si>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</si>
  <si>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</si>
  <si>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</si>
  <si>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</si>
  <si>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</si>
  <si>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</si>
  <si>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</si>
  <si>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</si>
  <si>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</si>
  <si>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</si>
  <si>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</si>
  <si>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</si>
  <si>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</si>
  <si>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</si>
  <si>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</si>
  <si>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</si>
  <si>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</si>
  <si>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</si>
  <si>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</si>
  <si>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</si>
  <si>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</si>
  <si>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</si>
  <si>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</si>
  <si>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</si>
  <si>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</si>
  <si>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</si>
  <si>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</si>
  <si>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</si>
  <si>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</si>
  <si>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</si>
  <si>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</si>
  <si>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</si>
  <si>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</si>
  <si>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</si>
  <si>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</si>
  <si>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</si>
  <si>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</si>
  <si>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</si>
  <si>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</si>
  <si>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</si>
  <si>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</si>
  <si>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</si>
  <si>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</si>
  <si>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</si>
  <si>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</si>
  <si>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</si>
  <si>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</si>
  <si>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</si>
  <si>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</si>
  <si>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</si>
  <si>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</si>
  <si>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</si>
  <si>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</si>
  <si>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</si>
  <si>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</si>
  <si>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</si>
  <si>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</si>
  <si>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</si>
  <si>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</si>
  <si>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</si>
  <si>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</si>
  <si>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</si>
  <si>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</si>
  <si>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</si>
  <si>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</si>
  <si>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</si>
  <si>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</si>
  <si>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</si>
  <si>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</si>
  <si>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</si>
  <si>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</si>
  <si>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</si>
  <si>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</si>
  <si>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</si>
  <si>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</si>
  <si>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</si>
  <si>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</si>
  <si>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</si>
  <si>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</si>
  <si>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</si>
  <si>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</si>
  <si>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</si>
  <si>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</si>
  <si>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</si>
  <si>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</si>
  <si>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</si>
  <si>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</si>
  <si>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</si>
  <si>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</si>
  <si>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</si>
  <si>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</si>
  <si>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</si>
  <si>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</si>
  <si>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</si>
  <si>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</si>
  <si>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</si>
  <si>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</si>
  <si>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</si>
  <si>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</si>
  <si>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</si>
  <si>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</si>
  <si>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</si>
  <si>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</si>
  <si>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</si>
  <si>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</si>
  <si>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</si>
  <si>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</si>
  <si>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</si>
  <si>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</si>
  <si>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</si>
  <si>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</si>
  <si>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</si>
  <si>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</si>
  <si>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</si>
  <si>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</si>
  <si>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</si>
  <si>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</si>
  <si>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</si>
  <si>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</si>
  <si>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</si>
  <si>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</si>
  <si>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</si>
  <si>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</si>
  <si>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</si>
  <si>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</si>
  <si>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</si>
  <si>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</si>
  <si>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</si>
  <si>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</si>
  <si>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</si>
  <si>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</si>
  <si>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</si>
  <si>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</si>
  <si>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</si>
  <si>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</si>
  <si>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</si>
  <si>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</si>
  <si>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</si>
  <si>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</si>
  <si>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</si>
  <si>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</si>
  <si>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</si>
  <si>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</si>
  <si>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</si>
  <si>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</si>
  <si>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</si>
  <si>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</si>
  <si>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</si>
  <si>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</si>
  <si>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</si>
  <si>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</si>
  <si>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</si>
  <si>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</si>
  <si>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</si>
  <si>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</si>
  <si>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</si>
  <si>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</si>
  <si>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</si>
  <si>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</si>
  <si>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</si>
  <si>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</si>
  <si>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</si>
  <si>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</si>
  <si>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</si>
  <si>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</si>
  <si>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</si>
  <si>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</si>
  <si>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</si>
  <si>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</si>
  <si>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</si>
  <si>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</si>
  <si>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</si>
  <si>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</si>
  <si>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</si>
  <si>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</si>
  <si>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</si>
  <si>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</si>
  <si>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</si>
  <si>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</si>
  <si>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</si>
  <si>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</si>
  <si>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</si>
  <si>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</si>
  <si>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</si>
  <si>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</si>
  <si>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</si>
  <si>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</si>
  <si>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</si>
  <si>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</si>
  <si>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</si>
  <si>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</si>
  <si>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</si>
  <si>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</si>
  <si>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</si>
  <si>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</si>
  <si>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</si>
  <si>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</si>
  <si>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</si>
  <si>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</si>
  <si>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</si>
  <si>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</si>
  <si>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</si>
  <si>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</si>
  <si>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</si>
  <si>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</si>
  <si>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</si>
  <si>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</si>
  <si>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</si>
  <si>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</si>
  <si>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</si>
  <si>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</si>
  <si>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</si>
  <si>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</si>
  <si>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</si>
  <si>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</si>
  <si>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</si>
  <si>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</si>
  <si>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</si>
  <si>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</si>
  <si>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</si>
  <si>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</si>
  <si>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</si>
  <si>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</si>
  <si>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</si>
  <si>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</si>
  <si>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</si>
  <si>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</si>
  <si>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</si>
  <si>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</si>
  <si>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</si>
  <si>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</si>
  <si>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</si>
  <si>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</si>
  <si>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</si>
  <si>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</si>
  <si>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</si>
  <si>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</si>
  <si>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</si>
  <si>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</si>
  <si>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</si>
  <si>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</si>
  <si>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</si>
  <si>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</si>
  <si>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</si>
  <si>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</si>
  <si>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</si>
  <si>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</si>
  <si>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</si>
  <si>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</si>
  <si>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</si>
  <si>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</si>
  <si>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</si>
  <si>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</si>
  <si>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</si>
  <si>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</si>
  <si>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</si>
  <si>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</si>
  <si>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</si>
  <si>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</si>
  <si>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</si>
  <si>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</si>
  <si>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</si>
  <si>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</si>
  <si>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</si>
  <si>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</si>
  <si>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</si>
  <si>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</si>
  <si>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</si>
  <si>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</si>
  <si>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</si>
  <si>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</si>
  <si>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</si>
  <si>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</si>
  <si>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</si>
  <si>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</si>
  <si>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</si>
  <si>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</si>
  <si>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</si>
  <si>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</si>
  <si>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</si>
  <si>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</si>
  <si>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</si>
  <si>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</si>
  <si>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</si>
  <si>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</si>
  <si>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</si>
  <si>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</si>
  <si>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</si>
  <si>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</si>
  <si>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</si>
  <si>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</si>
  <si>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</si>
  <si>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</si>
  <si>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</si>
  <si>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</si>
  <si>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</si>
  <si>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</si>
  <si>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</si>
  <si>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</si>
  <si>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</si>
  <si>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</si>
  <si>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</si>
  <si>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</si>
  <si>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</si>
  <si>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</si>
  <si>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</si>
  <si>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</si>
  <si>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</si>
  <si>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</si>
  <si>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</si>
  <si>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</si>
  <si>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</si>
  <si>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</si>
  <si>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</si>
  <si>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</si>
  <si>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</si>
  <si>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</si>
  <si>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</si>
  <si>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</si>
  <si>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</si>
  <si>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</si>
  <si>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</si>
  <si>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</si>
  <si>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</si>
  <si>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</si>
  <si>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</si>
  <si>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</si>
  <si>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</si>
  <si>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</si>
  <si>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</si>
  <si>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</si>
  <si>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</si>
  <si>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</si>
  <si>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</si>
  <si>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</si>
  <si>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</si>
  <si>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</si>
  <si>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</si>
  <si>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</si>
  <si>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</si>
  <si>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</si>
  <si>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</si>
  <si>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</si>
  <si>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</si>
  <si>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</si>
  <si>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</si>
  <si>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</si>
  <si>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</si>
  <si>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</si>
  <si>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</si>
  <si>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</si>
  <si>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</si>
  <si>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</si>
  <si>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</si>
  <si>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</si>
  <si>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</si>
  <si>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</si>
  <si>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</si>
  <si>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</si>
  <si>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</si>
  <si>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</si>
  <si>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</si>
  <si>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</si>
  <si>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</si>
  <si>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</si>
  <si>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</si>
  <si>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</si>
  <si>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</si>
  <si>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</si>
  <si>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</si>
  <si>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</si>
  <si>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</si>
  <si>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</si>
  <si>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</si>
  <si>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</si>
  <si>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</si>
  <si>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</si>
  <si>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</si>
  <si>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</si>
  <si>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</si>
  <si>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</si>
  <si>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</si>
  <si>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</si>
  <si>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</si>
  <si>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</si>
  <si>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</si>
  <si>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</si>
  <si>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</si>
  <si>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</si>
  <si>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</si>
  <si>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</si>
  <si>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</si>
  <si>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</si>
  <si>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</si>
  <si>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</si>
  <si>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</si>
  <si>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</si>
  <si>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</si>
  <si>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</si>
  <si>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</si>
  <si>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</si>
  <si>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</si>
  <si>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</si>
  <si>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</si>
  <si>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</si>
  <si>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</si>
  <si>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</si>
  <si>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</si>
  <si>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</si>
  <si>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</si>
  <si>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</si>
  <si>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</si>
  <si>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</si>
  <si>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</si>
  <si>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</si>
  <si>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</si>
  <si>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</si>
  <si>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</si>
  <si>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</si>
  <si>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</si>
  <si>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</si>
  <si>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</si>
  <si>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</si>
  <si>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</si>
  <si>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</si>
  <si>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</si>
  <si>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</si>
  <si>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</si>
  <si>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</si>
  <si>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</si>
  <si>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</si>
  <si>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</si>
  <si>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</si>
  <si>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</si>
  <si>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</si>
  <si>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</si>
  <si>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</si>
  <si>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</si>
  <si>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</si>
  <si>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</si>
  <si>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</si>
  <si>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</si>
  <si>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</si>
  <si>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</si>
  <si>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</si>
  <si>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</si>
  <si>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</si>
  <si>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</si>
  <si>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</si>
  <si>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</si>
  <si>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</si>
  <si>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</si>
  <si>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</si>
  <si>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</si>
  <si>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</si>
  <si>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</si>
  <si>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</si>
  <si>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</si>
  <si>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</si>
  <si>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</si>
  <si>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</si>
  <si>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</si>
  <si>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</si>
  <si>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</si>
  <si>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</si>
  <si>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</si>
  <si>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</si>
  <si>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</si>
  <si>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</si>
  <si>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</si>
  <si>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</si>
  <si>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</si>
  <si>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</si>
  <si>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</si>
  <si>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</si>
  <si>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</si>
  <si>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</si>
  <si>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</si>
  <si>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</si>
  <si>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</si>
  <si>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</si>
  <si>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</si>
  <si>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</si>
  <si>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</si>
  <si>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</si>
  <si>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</si>
  <si>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</si>
  <si>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</si>
  <si>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</si>
  <si>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</si>
  <si>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</si>
  <si>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</si>
  <si>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</si>
  <si>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</si>
  <si>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</si>
  <si>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</si>
  <si>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</si>
  <si>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</si>
  <si>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</si>
  <si>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</si>
  <si>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</si>
  <si>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</si>
  <si>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</si>
  <si>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</si>
  <si>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</si>
  <si>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</si>
  <si>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</si>
  <si>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</si>
  <si>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</si>
  <si>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</si>
  <si>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</si>
  <si>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</si>
  <si>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</si>
  <si>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</si>
  <si>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</si>
  <si>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</si>
  <si>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</si>
  <si>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</si>
  <si>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</si>
  <si>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</si>
  <si>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</si>
  <si>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</si>
  <si>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</si>
  <si>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</si>
  <si>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</si>
  <si>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</si>
  <si>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</si>
  <si>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</si>
  <si>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</si>
  <si>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</si>
  <si>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</si>
  <si>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</si>
  <si>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</si>
  <si>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</si>
  <si>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</si>
  <si>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</si>
  <si>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</si>
  <si>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</si>
  <si>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</si>
  <si>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</si>
  <si>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</si>
  <si>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</si>
  <si>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</si>
  <si>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</si>
  <si>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</si>
  <si>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</si>
  <si>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</si>
  <si>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</si>
  <si>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</si>
  <si>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</si>
  <si>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</si>
  <si>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</si>
  <si>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</si>
  <si>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</si>
  <si>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</si>
  <si>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</si>
  <si>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</si>
  <si>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</si>
  <si>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</si>
  <si>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</si>
  <si>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</si>
  <si>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</si>
  <si>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</si>
  <si>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</si>
  <si>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</si>
  <si>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</si>
  <si>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</si>
  <si>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</si>
  <si>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</si>
  <si>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</si>
  <si>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</si>
  <si>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</si>
  <si>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</si>
  <si>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</si>
  <si>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</si>
  <si>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</si>
  <si>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</si>
  <si>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</si>
  <si>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</si>
  <si>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</si>
  <si>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</si>
  <si>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</si>
  <si>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</si>
  <si>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</si>
  <si>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</si>
  <si>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</si>
  <si>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</si>
  <si>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</si>
  <si>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</si>
  <si>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</si>
  <si>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</si>
  <si>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</si>
  <si>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</si>
  <si>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</si>
  <si>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</si>
  <si>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</si>
  <si>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</si>
  <si>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</si>
  <si>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</si>
  <si>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</si>
  <si>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</si>
  <si>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</si>
  <si>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</si>
  <si>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</si>
  <si>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</si>
  <si>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</si>
  <si>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</si>
  <si>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</si>
  <si>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</si>
  <si>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</si>
  <si>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</si>
  <si>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</si>
  <si>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</si>
  <si>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</si>
  <si>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</si>
  <si>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</si>
  <si>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</si>
  <si>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</si>
  <si>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</si>
  <si>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</si>
  <si>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</si>
  <si>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</si>
  <si>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</si>
  <si>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</si>
  <si>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</si>
  <si>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</si>
  <si>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</si>
  <si>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</si>
  <si>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</si>
  <si>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</si>
  <si>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</si>
  <si>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</si>
  <si>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</si>
  <si>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</si>
  <si>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</si>
  <si>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</si>
  <si>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</si>
  <si>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</si>
  <si>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</si>
  <si>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</si>
  <si>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</si>
  <si>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</si>
  <si>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</si>
  <si>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</si>
  <si>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</si>
  <si>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</si>
  <si>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</si>
  <si>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</si>
  <si>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</si>
  <si>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</si>
  <si>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</si>
  <si>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</si>
  <si>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</si>
  <si>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</si>
  <si>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</si>
  <si>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</si>
  <si>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</si>
  <si>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</si>
  <si>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</si>
  <si>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</si>
  <si>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</si>
  <si>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</si>
  <si>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</si>
  <si>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</si>
  <si>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</si>
  <si>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</si>
  <si>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</si>
  <si>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</si>
  <si>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</si>
  <si>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</si>
  <si>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</si>
  <si>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</si>
  <si>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</si>
  <si>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</si>
  <si>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</si>
  <si>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</si>
  <si>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</si>
  <si>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</si>
  <si>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</si>
  <si>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</si>
  <si>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</si>
  <si>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</si>
  <si>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</si>
  <si>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</si>
  <si>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</si>
  <si>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</si>
  <si>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</si>
  <si>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</si>
  <si>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</si>
  <si>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</si>
  <si>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</si>
  <si>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</si>
  <si>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</si>
  <si>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</si>
  <si>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</si>
  <si>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</si>
  <si>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</si>
  <si>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</si>
  <si>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</si>
  <si>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</si>
  <si>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</si>
  <si>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</si>
  <si>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</si>
  <si>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</si>
  <si>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</si>
  <si>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</si>
  <si>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</si>
  <si>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</si>
  <si>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</si>
  <si>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</si>
  <si>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</si>
  <si>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</si>
  <si>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</si>
  <si>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</si>
  <si>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</si>
  <si>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</si>
  <si>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</si>
  <si>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</si>
  <si>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</si>
  <si>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</si>
  <si>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</si>
  <si>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</si>
  <si>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</si>
  <si>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</si>
  <si>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</si>
  <si>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</si>
  <si>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</si>
  <si>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</si>
  <si>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</si>
  <si>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</si>
  <si>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</si>
  <si>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</si>
  <si>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</si>
  <si>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</si>
  <si>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</si>
  <si>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</si>
  <si>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</si>
  <si>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</si>
  <si>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</si>
  <si>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</si>
  <si>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</si>
  <si>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</si>
  <si>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</si>
  <si>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</si>
  <si>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</si>
  <si>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</si>
  <si>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</si>
  <si>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</si>
  <si>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</si>
  <si>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</si>
  <si>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</si>
  <si>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</si>
  <si>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</si>
  <si>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</si>
  <si>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</si>
  <si>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</si>
  <si>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</si>
  <si>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</si>
  <si>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</si>
  <si>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</si>
  <si>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</si>
  <si>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</si>
  <si>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</si>
  <si>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</si>
  <si>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</si>
  <si>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</si>
  <si>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</si>
  <si>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</si>
  <si>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</si>
  <si>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</si>
  <si>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</si>
  <si>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</si>
  <si>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</si>
  <si>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</si>
  <si>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</si>
  <si>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</si>
  <si>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</si>
  <si>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</si>
  <si>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</si>
  <si>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</si>
  <si>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</si>
  <si>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</si>
  <si>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</si>
  <si>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</si>
  <si>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</si>
  <si>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</si>
  <si>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</si>
  <si>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</si>
  <si>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</si>
  <si>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</si>
  <si>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</si>
  <si>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</si>
  <si>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</si>
  <si>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</si>
  <si>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</si>
  <si>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</si>
  <si>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</si>
  <si>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</si>
  <si>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</si>
  <si>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</si>
  <si>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</si>
  <si>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</si>
  <si>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</si>
  <si>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</si>
  <si>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</si>
  <si>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</si>
  <si>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</si>
  <si>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</si>
  <si>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</si>
  <si>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</si>
  <si>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</si>
  <si>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</si>
  <si>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</si>
  <si>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</si>
  <si>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</si>
  <si>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</si>
  <si>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</si>
  <si>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</si>
  <si>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</si>
  <si>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</si>
  <si>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</si>
  <si>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</si>
  <si>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</si>
  <si>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</si>
  <si>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</si>
  <si>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</si>
  <si>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</si>
  <si>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</si>
  <si>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</si>
  <si>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</si>
  <si>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</si>
  <si>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</si>
  <si>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</si>
  <si>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</si>
  <si>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</si>
  <si>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</si>
  <si>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</si>
  <si>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</si>
  <si>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</si>
  <si>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</si>
  <si>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</si>
  <si>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</si>
  <si>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</si>
  <si>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</si>
  <si>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</si>
  <si>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</si>
  <si>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</si>
  <si>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</si>
  <si>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</si>
  <si>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</si>
  <si>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</si>
  <si>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</si>
  <si>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</si>
  <si>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</si>
  <si>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</si>
  <si>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</si>
  <si>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</si>
  <si>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</si>
  <si>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</si>
  <si>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</si>
  <si>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</si>
  <si>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</si>
  <si>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</si>
  <si>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</si>
  <si>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</si>
  <si>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</si>
  <si>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</si>
  <si>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</si>
  <si>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</si>
  <si>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</si>
  <si>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</si>
  <si>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</si>
  <si>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</si>
  <si>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</si>
  <si>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</si>
  <si>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</si>
  <si>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</si>
  <si>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</si>
  <si>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</si>
  <si>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</si>
  <si>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</si>
  <si>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</si>
  <si>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</si>
  <si>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</si>
  <si>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</si>
  <si>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</si>
  <si>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</si>
  <si>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</si>
  <si>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</si>
  <si>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</si>
  <si>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</si>
  <si>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</si>
  <si>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</si>
  <si>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</si>
  <si>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</si>
  <si>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</si>
  <si>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</si>
  <si>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</si>
  <si>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</si>
  <si>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</si>
  <si>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</si>
  <si>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</si>
  <si>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</si>
  <si>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</si>
  <si>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</si>
  <si>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</si>
  <si>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</si>
  <si>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</si>
  <si>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</si>
  <si>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</si>
  <si>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</si>
  <si>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</si>
  <si>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</si>
  <si>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</si>
  <si>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</si>
  <si>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</si>
  <si>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</si>
  <si>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</si>
  <si>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</si>
  <si>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</si>
  <si>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</si>
  <si>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</si>
  <si>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</si>
  <si>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</si>
  <si>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</si>
  <si>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</si>
  <si>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</si>
  <si>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</si>
  <si>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</si>
  <si>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</si>
  <si>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</si>
  <si>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</si>
  <si>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</si>
  <si>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</si>
  <si>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</si>
  <si>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</si>
  <si>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</si>
  <si>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</si>
  <si>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</si>
  <si>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</si>
  <si>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</si>
  <si>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</si>
  <si>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</si>
  <si>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</si>
  <si>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</si>
  <si>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</si>
  <si>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</si>
  <si>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</si>
  <si>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</si>
  <si>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</si>
  <si>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</si>
  <si>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</si>
  <si>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</si>
  <si>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</si>
  <si>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</si>
  <si>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</si>
  <si>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</si>
  <si>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</si>
  <si>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</si>
  <si>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</si>
  <si>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</si>
  <si>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</si>
  <si>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</si>
  <si>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</si>
  <si>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</si>
  <si>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</si>
  <si>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</si>
  <si>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</si>
  <si>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</si>
  <si>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</si>
  <si>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</si>
  <si>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</si>
  <si>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</si>
  <si>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</si>
  <si>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</si>
  <si>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</si>
  <si>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</si>
  <si>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</si>
  <si>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</si>
  <si>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</si>
  <si>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</si>
  <si>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</si>
  <si>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</si>
  <si>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</si>
  <si>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</si>
  <si>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</si>
  <si>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</si>
  <si>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</si>
  <si>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</si>
  <si>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</si>
  <si>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</si>
  <si>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</si>
  <si>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</si>
  <si>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</si>
  <si>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</si>
  <si>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</si>
  <si>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</si>
  <si>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</si>
  <si>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</si>
  <si>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</si>
  <si>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</si>
  <si>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</si>
  <si>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</si>
  <si>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</si>
  <si>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</si>
  <si>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</si>
  <si>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</si>
  <si>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</si>
  <si>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</si>
  <si>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</si>
  <si>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</si>
  <si>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</si>
  <si>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</si>
  <si>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</si>
  <si>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</si>
  <si>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</si>
  <si>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</si>
  <si>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</si>
  <si>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</si>
  <si>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</si>
  <si>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</si>
  <si>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</si>
  <si>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</si>
  <si>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</si>
  <si>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</si>
  <si>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</si>
  <si>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</si>
  <si>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</si>
  <si>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</si>
  <si>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</si>
  <si>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</si>
  <si>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</si>
  <si>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</si>
  <si>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</si>
  <si>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</si>
  <si>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</si>
  <si>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</si>
  <si>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</si>
  <si>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</si>
  <si>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</si>
  <si>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</si>
  <si>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</si>
  <si>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</si>
  <si>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</si>
  <si>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</si>
  <si>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</si>
  <si>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</si>
  <si>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</si>
  <si>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</si>
  <si>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</si>
  <si>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</si>
  <si>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</si>
  <si>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</si>
  <si>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</si>
  <si>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</si>
  <si>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</si>
  <si>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</si>
  <si>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</si>
  <si>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</si>
  <si>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</si>
  <si>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</si>
  <si>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</si>
  <si>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</si>
  <si>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</si>
  <si>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</si>
  <si>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</si>
  <si>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</si>
  <si>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</si>
  <si>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</si>
  <si>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</si>
  <si>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</si>
  <si>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</si>
  <si>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</si>
  <si>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</si>
  <si>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</si>
  <si>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</si>
  <si>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</si>
  <si>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</si>
  <si>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</si>
  <si>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</si>
  <si>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</si>
  <si>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</si>
  <si>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</si>
  <si>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</si>
  <si>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</si>
  <si>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</si>
  <si>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</si>
  <si>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</si>
  <si>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</si>
  <si>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</si>
  <si>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</si>
  <si>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</si>
  <si>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</si>
  <si>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</si>
  <si>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</si>
  <si>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</si>
  <si>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</si>
  <si>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</si>
  <si>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</si>
  <si>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</si>
  <si>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</si>
  <si>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</si>
  <si>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</si>
  <si>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</si>
  <si>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</si>
  <si>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</si>
  <si>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</si>
  <si>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</si>
  <si>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</si>
  <si>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</si>
  <si>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</si>
  <si>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</si>
  <si>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</si>
  <si>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</si>
  <si>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</si>
  <si>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</si>
  <si>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</si>
  <si>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</si>
  <si>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</si>
  <si>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</si>
  <si>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</si>
  <si>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</si>
  <si>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</si>
  <si>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</si>
  <si>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</si>
  <si>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</si>
  <si>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</si>
  <si>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</si>
  <si>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</si>
  <si>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</si>
  <si>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</si>
  <si>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</si>
  <si>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</si>
  <si>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</si>
  <si>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</si>
  <si>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</si>
  <si>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</si>
  <si>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</si>
  <si>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</si>
  <si>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</si>
  <si>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</si>
  <si>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</si>
  <si>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</si>
  <si>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</si>
  <si>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</si>
  <si>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</si>
  <si>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</si>
  <si>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</si>
  <si>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</si>
  <si>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</si>
  <si>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</si>
  <si>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</si>
  <si>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</si>
  <si>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</si>
  <si>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</si>
  <si>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</si>
  <si>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</si>
  <si>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</si>
  <si>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</si>
  <si>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</si>
  <si>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</si>
  <si>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</si>
  <si>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</si>
  <si>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</si>
  <si>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</si>
  <si>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</si>
  <si>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</si>
  <si>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</si>
  <si>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</si>
  <si>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</si>
  <si>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</si>
  <si>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</si>
  <si>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</si>
  <si>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</si>
  <si>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</si>
  <si>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</si>
  <si>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</si>
  <si>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</si>
  <si>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</si>
  <si>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</si>
  <si>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</si>
  <si>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</si>
  <si>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</si>
  <si>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</si>
  <si>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</si>
  <si>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</si>
  <si>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</si>
  <si>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</si>
  <si>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</si>
  <si>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</si>
  <si>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</si>
  <si>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</si>
  <si>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</si>
  <si>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</si>
  <si>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</si>
  <si>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</si>
  <si>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</si>
  <si>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</si>
  <si>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</si>
  <si>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</si>
  <si>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</si>
  <si>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</si>
  <si>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</si>
  <si>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</si>
  <si>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</si>
  <si>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</si>
  <si>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</si>
  <si>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</si>
  <si>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</si>
  <si>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</si>
  <si>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</si>
  <si>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</si>
  <si>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</si>
  <si>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</si>
  <si>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</si>
  <si>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</si>
  <si>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</si>
  <si>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</si>
  <si>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</si>
  <si>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</si>
  <si>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</si>
  <si>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</si>
  <si>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</si>
  <si>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</si>
  <si>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</si>
  <si>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</si>
  <si>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</si>
  <si>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</si>
  <si>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</si>
  <si>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</si>
  <si>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</si>
  <si>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</si>
  <si>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</si>
  <si>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</si>
  <si>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</si>
  <si>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</si>
  <si>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</si>
  <si>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</si>
  <si>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</si>
  <si>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</si>
  <si>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</si>
  <si>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</si>
  <si>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</si>
  <si>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</si>
  <si>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</si>
  <si>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</si>
  <si>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</si>
  <si>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</si>
  <si>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</si>
  <si>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</si>
  <si>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</si>
  <si>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</si>
  <si>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</si>
  <si>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</si>
  <si>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</si>
  <si>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</si>
  <si>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</si>
  <si>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</si>
  <si>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</si>
  <si>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</si>
  <si>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</si>
  <si>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</si>
  <si>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</si>
  <si>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</si>
  <si>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</si>
  <si>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3335890531</t>
  </si>
  <si>
    <t>3335890519</t>
  </si>
  <si>
    <t>3335890453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</si>
  <si>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</si>
  <si>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</si>
  <si>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</si>
  <si>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</si>
  <si>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</si>
  <si>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</si>
  <si>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</si>
  <si>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</si>
  <si>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</si>
  <si>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</si>
  <si>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</si>
  <si>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</si>
  <si>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</si>
  <si>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</si>
  <si>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</si>
  <si>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</si>
  <si>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</si>
  <si>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</si>
  <si>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</si>
  <si>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</si>
  <si>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</si>
  <si>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</si>
  <si>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</si>
  <si>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</si>
  <si>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</si>
  <si>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</si>
  <si>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</si>
  <si>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</si>
  <si>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</si>
  <si>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</si>
  <si>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</si>
  <si>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</si>
  <si>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</si>
  <si>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</si>
  <si>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3335891787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</si>
  <si>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</si>
  <si>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</si>
  <si>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</si>
  <si>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</si>
  <si>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</si>
  <si>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</si>
  <si>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</si>
  <si>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3335892165</t>
  </si>
  <si>
    <t>3335892059</t>
  </si>
  <si>
    <t>3335891940</t>
  </si>
  <si>
    <t>3335892249</t>
  </si>
  <si>
    <t>3335892247</t>
  </si>
  <si>
    <t>19 Mayo de 2021</t>
  </si>
  <si>
    <t>3335892637</t>
  </si>
  <si>
    <t>3335892636</t>
  </si>
  <si>
    <t>3335892635</t>
  </si>
  <si>
    <t>3335892633</t>
  </si>
  <si>
    <t>3335892632</t>
  </si>
  <si>
    <t>3335892630</t>
  </si>
  <si>
    <t>3335892629</t>
  </si>
  <si>
    <t>3335892628</t>
  </si>
  <si>
    <t>3335892627</t>
  </si>
  <si>
    <t>3335892626</t>
  </si>
  <si>
    <t>3335892625</t>
  </si>
  <si>
    <t>3335892575</t>
  </si>
  <si>
    <t>3335892573</t>
  </si>
  <si>
    <t>3335892569</t>
  </si>
  <si>
    <t>3335892567</t>
  </si>
  <si>
    <t>3335892561</t>
  </si>
  <si>
    <t>3335892472</t>
  </si>
  <si>
    <t>3335892455</t>
  </si>
  <si>
    <t>3335892422</t>
  </si>
  <si>
    <t>3335892419</t>
  </si>
  <si>
    <t>3335892389</t>
  </si>
  <si>
    <t>3335892377</t>
  </si>
  <si>
    <t>3335892361</t>
  </si>
  <si>
    <t xml:space="preserve">Gil Carrera, Santiago </t>
  </si>
  <si>
    <t>3335892646</t>
  </si>
  <si>
    <t>3335892644</t>
  </si>
  <si>
    <t>3335892643</t>
  </si>
  <si>
    <t>3335892642</t>
  </si>
  <si>
    <t>3335892641</t>
  </si>
  <si>
    <t>3335892640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</si>
</sst>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9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1"/>
      <tableStyleElement type="headerRow" dxfId="100"/>
      <tableStyleElement type="totalRow" dxfId="99"/>
      <tableStyleElement type="firstColumn" dxfId="98"/>
      <tableStyleElement type="lastColumn" dxfId="97"/>
      <tableStyleElement type="firstRowStripe" dxfId="96"/>
      <tableStyleElement type="firstColumnStripe" dxfId="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6"/>
  <sheetViews>
    <sheetView tabSelected="1" zoomScale="70" zoomScaleNormal="70" workbookViewId="0">
      <pane ySplit="4" topLeftCell="A5" activePane="bottomLeft" state="frozen"/>
      <selection pane="bottomLeft" activeCell="L44" sqref="L44:L49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hidden="1" customWidth="1"/>
    <col min="7" max="7" width="54.28515625" style="45" hidden="1" customWidth="1"/>
    <col min="8" max="11" width="6.85546875" style="45" hidden="1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6384" width="25.855468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2627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3335891137</v>
      </c>
      <c r="C5" s="136">
        <v>44334.737905092596</v>
      </c>
      <c r="D5" s="136" t="s">
        <v>2180</v>
      </c>
      <c r="E5" s="124">
        <v>13</v>
      </c>
      <c r="F5" s="153" t="str">
        <f>VLOOKUP(E5,VIP!$A$2:$O13198,2,0)</f>
        <v>DRBR013</v>
      </c>
      <c r="G5" s="134" t="str">
        <f>VLOOKUP(E5,'LISTADO ATM'!$A$2:$B$897,2,0)</f>
        <v xml:space="preserve">ATM CDEEE </v>
      </c>
      <c r="H5" s="134" t="str">
        <f>VLOOKUP(E5,VIP!$A$2:$O18061,7,FALSE)</f>
        <v>Si</v>
      </c>
      <c r="I5" s="134" t="str">
        <f>VLOOKUP(E5,VIP!$A$2:$O10026,8,FALSE)</f>
        <v>Si</v>
      </c>
      <c r="J5" s="134" t="str">
        <f>VLOOKUP(E5,VIP!$A$2:$O9976,8,FALSE)</f>
        <v>Si</v>
      </c>
      <c r="K5" s="134" t="str">
        <f>VLOOKUP(E5,VIP!$A$2:$O13550,6,0)</f>
        <v>NO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7"/>
      <c r="Q5" s="145" t="s">
        <v>2219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2623</v>
      </c>
      <c r="C6" s="136">
        <v>44335.510601851849</v>
      </c>
      <c r="D6" s="136" t="s">
        <v>2180</v>
      </c>
      <c r="E6" s="124">
        <v>911</v>
      </c>
      <c r="F6" s="153" t="str">
        <f>VLOOKUP(E6,VIP!$A$2:$O13262,2,0)</f>
        <v>DRBR911</v>
      </c>
      <c r="G6" s="134" t="str">
        <f>VLOOKUP(E6,'LISTADO ATM'!$A$2:$B$897,2,0)</f>
        <v xml:space="preserve">ATM Oficina Venezuela II </v>
      </c>
      <c r="H6" s="134" t="str">
        <f>VLOOKUP(E6,VIP!$A$2:$O18125,7,FALSE)</f>
        <v>Si</v>
      </c>
      <c r="I6" s="134" t="str">
        <f>VLOOKUP(E6,VIP!$A$2:$O10090,8,FALSE)</f>
        <v>Si</v>
      </c>
      <c r="J6" s="134" t="str">
        <f>VLOOKUP(E6,VIP!$A$2:$O10040,8,FALSE)</f>
        <v>Si</v>
      </c>
      <c r="K6" s="134" t="str">
        <f>VLOOKUP(E6,VIP!$A$2:$O13614,6,0)</f>
        <v>SI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2618</v>
      </c>
      <c r="C7" s="136">
        <v>44335.593900462962</v>
      </c>
      <c r="D7" s="136" t="s">
        <v>2180</v>
      </c>
      <c r="E7" s="124">
        <v>281</v>
      </c>
      <c r="F7" s="153" t="str">
        <f>VLOOKUP(E7,VIP!$A$2:$O13255,2,0)</f>
        <v>DRBR737</v>
      </c>
      <c r="G7" s="134" t="str">
        <f>VLOOKUP(E7,'LISTADO ATM'!$A$2:$B$897,2,0)</f>
        <v xml:space="preserve">ATM S/M Pola Independencia </v>
      </c>
      <c r="H7" s="134" t="str">
        <f>VLOOKUP(E7,VIP!$A$2:$O18118,7,FALSE)</f>
        <v>Si</v>
      </c>
      <c r="I7" s="134" t="str">
        <f>VLOOKUP(E7,VIP!$A$2:$O10083,8,FALSE)</f>
        <v>Si</v>
      </c>
      <c r="J7" s="134" t="str">
        <f>VLOOKUP(E7,VIP!$A$2:$O10033,8,FALSE)</f>
        <v>Si</v>
      </c>
      <c r="K7" s="134" t="str">
        <f>VLOOKUP(E7,VIP!$A$2:$O13607,6,0)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7"/>
      <c r="Q7" s="135" t="s">
        <v>2219</v>
      </c>
    </row>
    <row r="8" spans="1:17" s="96" customFormat="1" ht="18" x14ac:dyDescent="0.25">
      <c r="A8" s="134" t="str">
        <f>VLOOKUP(E8,'LISTADO ATM'!$A$2:$C$898,3,0)</f>
        <v>ESTE</v>
      </c>
      <c r="B8" s="129" t="s">
        <v>2626</v>
      </c>
      <c r="C8" s="136">
        <v>44335.594756944447</v>
      </c>
      <c r="D8" s="136" t="s">
        <v>2180</v>
      </c>
      <c r="E8" s="124">
        <v>386</v>
      </c>
      <c r="F8" s="153" t="str">
        <f>VLOOKUP(E8,VIP!$A$2:$O13253,2,0)</f>
        <v>DRBR386</v>
      </c>
      <c r="G8" s="134" t="str">
        <f>VLOOKUP(E8,'LISTADO ATM'!$A$2:$B$897,2,0)</f>
        <v xml:space="preserve">ATM Plaza Verón II </v>
      </c>
      <c r="H8" s="134" t="str">
        <f>VLOOKUP(E8,VIP!$A$2:$O18116,7,FALSE)</f>
        <v>Si</v>
      </c>
      <c r="I8" s="134" t="str">
        <f>VLOOKUP(E8,VIP!$A$2:$O10081,8,FALSE)</f>
        <v>Si</v>
      </c>
      <c r="J8" s="134" t="str">
        <f>VLOOKUP(E8,VIP!$A$2:$O10031,8,FALSE)</f>
        <v>Si</v>
      </c>
      <c r="K8" s="134" t="str">
        <f>VLOOKUP(E8,VIP!$A$2:$O13605,6,0)</f>
        <v>NO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SUR</v>
      </c>
      <c r="B9" s="129" t="s">
        <v>2650</v>
      </c>
      <c r="C9" s="136">
        <v>44335.631608796299</v>
      </c>
      <c r="D9" s="136" t="s">
        <v>2180</v>
      </c>
      <c r="E9" s="124">
        <v>5</v>
      </c>
      <c r="F9" s="154" t="str">
        <f>VLOOKUP(E9,VIP!$A$2:$O13315,2,0)</f>
        <v>DRBR005</v>
      </c>
      <c r="G9" s="134" t="str">
        <f>VLOOKUP(E9,'LISTADO ATM'!$A$2:$B$897,2,0)</f>
        <v>ATM Oficina Autoservicio Villa Ofelia (San Juan)</v>
      </c>
      <c r="H9" s="134" t="str">
        <f>VLOOKUP(E9,VIP!$A$2:$O18178,7,FALSE)</f>
        <v>Si</v>
      </c>
      <c r="I9" s="134" t="str">
        <f>VLOOKUP(E9,VIP!$A$2:$O10143,8,FALSE)</f>
        <v>Si</v>
      </c>
      <c r="J9" s="134" t="str">
        <f>VLOOKUP(E9,VIP!$A$2:$O10093,8,FALSE)</f>
        <v>Si</v>
      </c>
      <c r="K9" s="134" t="str">
        <f>VLOOKUP(E9,VIP!$A$2:$O13667,6,0)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ESTE</v>
      </c>
      <c r="B10" s="129" t="s">
        <v>2648</v>
      </c>
      <c r="C10" s="136">
        <v>44335.639965277776</v>
      </c>
      <c r="D10" s="136" t="s">
        <v>2180</v>
      </c>
      <c r="E10" s="124">
        <v>399</v>
      </c>
      <c r="F10" s="154" t="str">
        <f>VLOOKUP(E10,VIP!$A$2:$O13313,2,0)</f>
        <v>DRBR399</v>
      </c>
      <c r="G10" s="134" t="str">
        <f>VLOOKUP(E10,'LISTADO ATM'!$A$2:$B$897,2,0)</f>
        <v xml:space="preserve">ATM Oficina La Romana II </v>
      </c>
      <c r="H10" s="134" t="str">
        <f>VLOOKUP(E10,VIP!$A$2:$O18176,7,FALSE)</f>
        <v>Si</v>
      </c>
      <c r="I10" s="134" t="str">
        <f>VLOOKUP(E10,VIP!$A$2:$O10141,8,FALSE)</f>
        <v>Si</v>
      </c>
      <c r="J10" s="134" t="str">
        <f>VLOOKUP(E10,VIP!$A$2:$O10091,8,FALSE)</f>
        <v>Si</v>
      </c>
      <c r="K10" s="134" t="str">
        <f>VLOOKUP(E10,VIP!$A$2:$O13665,6,0)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ESTE</v>
      </c>
      <c r="B11" s="129" t="s">
        <v>2638</v>
      </c>
      <c r="C11" s="136">
        <v>44335.805856481478</v>
      </c>
      <c r="D11" s="136" t="s">
        <v>2180</v>
      </c>
      <c r="E11" s="124">
        <v>294</v>
      </c>
      <c r="F11" s="154" t="str">
        <f>VLOOKUP(E11,VIP!$A$2:$O13302,2,0)</f>
        <v>DRBR294</v>
      </c>
      <c r="G11" s="134" t="str">
        <f>VLOOKUP(E11,'LISTADO ATM'!$A$2:$B$897,2,0)</f>
        <v xml:space="preserve">ATM Plaza Zaglul San Pedro II </v>
      </c>
      <c r="H11" s="134" t="str">
        <f>VLOOKUP(E11,VIP!$A$2:$O18165,7,FALSE)</f>
        <v>Si</v>
      </c>
      <c r="I11" s="134" t="str">
        <f>VLOOKUP(E11,VIP!$A$2:$O10130,8,FALSE)</f>
        <v>Si</v>
      </c>
      <c r="J11" s="134" t="str">
        <f>VLOOKUP(E11,VIP!$A$2:$O10080,8,FALSE)</f>
        <v>Si</v>
      </c>
      <c r="K11" s="134" t="str">
        <f>VLOOKUP(E11,VIP!$A$2:$O13654,6,0)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205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2637</v>
      </c>
      <c r="C12" s="136">
        <v>44335.807916666665</v>
      </c>
      <c r="D12" s="136" t="s">
        <v>2180</v>
      </c>
      <c r="E12" s="124">
        <v>85</v>
      </c>
      <c r="F12" s="154" t="str">
        <f>VLOOKUP(E12,VIP!$A$2:$O13301,2,0)</f>
        <v>DRBR085</v>
      </c>
      <c r="G12" s="134" t="str">
        <f>VLOOKUP(E12,'LISTADO ATM'!$A$2:$B$897,2,0)</f>
        <v xml:space="preserve">ATM Oficina San Isidro (Fuerza Aérea) </v>
      </c>
      <c r="H12" s="134" t="str">
        <f>VLOOKUP(E12,VIP!$A$2:$O18164,7,FALSE)</f>
        <v>Si</v>
      </c>
      <c r="I12" s="134" t="str">
        <f>VLOOKUP(E12,VIP!$A$2:$O10129,8,FALSE)</f>
        <v>Si</v>
      </c>
      <c r="J12" s="134" t="str">
        <f>VLOOKUP(E12,VIP!$A$2:$O10079,8,FALSE)</f>
        <v>Si</v>
      </c>
      <c r="K12" s="134" t="str">
        <f>VLOOKUP(E12,VIP!$A$2:$O13653,6,0)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2636</v>
      </c>
      <c r="C13" s="136">
        <v>44335.809479166666</v>
      </c>
      <c r="D13" s="136" t="s">
        <v>2180</v>
      </c>
      <c r="E13" s="124">
        <v>642</v>
      </c>
      <c r="F13" s="154" t="str">
        <f>VLOOKUP(E13,VIP!$A$2:$O13300,2,0)</f>
        <v>DRBR24O</v>
      </c>
      <c r="G13" s="134" t="str">
        <f>VLOOKUP(E13,'LISTADO ATM'!$A$2:$B$897,2,0)</f>
        <v xml:space="preserve">ATM OMSA Sto. Dgo. </v>
      </c>
      <c r="H13" s="134" t="str">
        <f>VLOOKUP(E13,VIP!$A$2:$O18163,7,FALSE)</f>
        <v>Si</v>
      </c>
      <c r="I13" s="134" t="str">
        <f>VLOOKUP(E13,VIP!$A$2:$O10128,8,FALSE)</f>
        <v>Si</v>
      </c>
      <c r="J13" s="134" t="str">
        <f>VLOOKUP(E13,VIP!$A$2:$O10078,8,FALSE)</f>
        <v>Si</v>
      </c>
      <c r="K13" s="134" t="str">
        <f>VLOOKUP(E13,VIP!$A$2:$O13652,6,0)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2632</v>
      </c>
      <c r="C14" s="136">
        <v>44335.893831018519</v>
      </c>
      <c r="D14" s="136" t="s">
        <v>2180</v>
      </c>
      <c r="E14" s="124">
        <v>575</v>
      </c>
      <c r="F14" s="154" t="str">
        <f>VLOOKUP(E14,VIP!$A$2:$O13296,2,0)</f>
        <v>DRBR16P</v>
      </c>
      <c r="G14" s="134" t="str">
        <f>VLOOKUP(E14,'LISTADO ATM'!$A$2:$B$897,2,0)</f>
        <v xml:space="preserve">ATM EDESUR Tiradentes </v>
      </c>
      <c r="H14" s="134" t="str">
        <f>VLOOKUP(E14,VIP!$A$2:$O18159,7,FALSE)</f>
        <v>Si</v>
      </c>
      <c r="I14" s="134" t="str">
        <f>VLOOKUP(E14,VIP!$A$2:$O10124,8,FALSE)</f>
        <v>Si</v>
      </c>
      <c r="J14" s="134" t="str">
        <f>VLOOKUP(E14,VIP!$A$2:$O10074,8,FALSE)</f>
        <v>Si</v>
      </c>
      <c r="K14" s="134" t="str">
        <f>VLOOKUP(E14,VIP!$A$2:$O13648,6,0)</f>
        <v>NO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37"/>
      <c r="Q14" s="135" t="s">
        <v>2219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2631</v>
      </c>
      <c r="C15" s="136">
        <v>44335.895509259259</v>
      </c>
      <c r="D15" s="136" t="s">
        <v>2180</v>
      </c>
      <c r="E15" s="124">
        <v>160</v>
      </c>
      <c r="F15" s="154" t="str">
        <f>VLOOKUP(E15,VIP!$A$2:$O13295,2,0)</f>
        <v>DRBR160</v>
      </c>
      <c r="G15" s="134" t="str">
        <f>VLOOKUP(E15,'LISTADO ATM'!$A$2:$B$897,2,0)</f>
        <v xml:space="preserve">ATM Oficina Herrera </v>
      </c>
      <c r="H15" s="134" t="str">
        <f>VLOOKUP(E15,VIP!$A$2:$O18158,7,FALSE)</f>
        <v>Si</v>
      </c>
      <c r="I15" s="134" t="str">
        <f>VLOOKUP(E15,VIP!$A$2:$O10123,8,FALSE)</f>
        <v>Si</v>
      </c>
      <c r="J15" s="134" t="str">
        <f>VLOOKUP(E15,VIP!$A$2:$O10073,8,FALSE)</f>
        <v>Si</v>
      </c>
      <c r="K15" s="134" t="str">
        <f>VLOOKUP(E15,VIP!$A$2:$O13647,6,0)</f>
        <v>NO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s="96" customFormat="1" ht="18" x14ac:dyDescent="0.25">
      <c r="A16" s="134" t="str">
        <f>VLOOKUP(E16,'LISTADO ATM'!$A$2:$C$898,3,0)</f>
        <v>NORTE</v>
      </c>
      <c r="B16" s="129" t="s">
        <v>2630</v>
      </c>
      <c r="C16" s="136">
        <v>44335.896585648145</v>
      </c>
      <c r="D16" s="136" t="s">
        <v>2181</v>
      </c>
      <c r="E16" s="124">
        <v>937</v>
      </c>
      <c r="F16" s="154" t="str">
        <f>VLOOKUP(E16,VIP!$A$2:$O13294,2,0)</f>
        <v>DRBR937</v>
      </c>
      <c r="G16" s="134" t="str">
        <f>VLOOKUP(E16,'LISTADO ATM'!$A$2:$B$897,2,0)</f>
        <v xml:space="preserve">ATM Autobanco Oficina La Vega II </v>
      </c>
      <c r="H16" s="134" t="str">
        <f>VLOOKUP(E16,VIP!$A$2:$O18157,7,FALSE)</f>
        <v>Si</v>
      </c>
      <c r="I16" s="134" t="str">
        <f>VLOOKUP(E16,VIP!$A$2:$O10122,8,FALSE)</f>
        <v>Si</v>
      </c>
      <c r="J16" s="134" t="str">
        <f>VLOOKUP(E16,VIP!$A$2:$O10072,8,FALSE)</f>
        <v>Si</v>
      </c>
      <c r="K16" s="134" t="str">
        <f>VLOOKUP(E16,VIP!$A$2:$O13646,6,0)</f>
        <v>NO</v>
      </c>
      <c r="L16" s="125" t="s">
        <v>2219</v>
      </c>
      <c r="M16" s="135" t="s">
        <v>2447</v>
      </c>
      <c r="N16" s="135" t="s">
        <v>2454</v>
      </c>
      <c r="O16" s="134" t="s">
        <v>2651</v>
      </c>
      <c r="P16" s="137"/>
      <c r="Q16" s="135" t="s">
        <v>2219</v>
      </c>
    </row>
    <row r="17" spans="1:17" s="96" customFormat="1" ht="18" x14ac:dyDescent="0.25">
      <c r="A17" s="134" t="str">
        <f>VLOOKUP(E17,'LISTADO ATM'!$A$2:$C$898,3,0)</f>
        <v>ESTE</v>
      </c>
      <c r="B17" s="129">
        <v>3335890851</v>
      </c>
      <c r="C17" s="136">
        <v>44334.63894675926</v>
      </c>
      <c r="D17" s="136" t="s">
        <v>2180</v>
      </c>
      <c r="E17" s="124">
        <v>1</v>
      </c>
      <c r="F17" s="154" t="str">
        <f>VLOOKUP(E17,VIP!$A$2:$O13181,2,0)</f>
        <v>DRBR001</v>
      </c>
      <c r="G17" s="134" t="str">
        <f>VLOOKUP(E17,'LISTADO ATM'!$A$2:$B$897,2,0)</f>
        <v>ATM S/M San Rafael del Yuma</v>
      </c>
      <c r="H17" s="134" t="str">
        <f>VLOOKUP(E17,VIP!$A$2:$O18044,7,FALSE)</f>
        <v>Si</v>
      </c>
      <c r="I17" s="134" t="str">
        <f>VLOOKUP(E17,VIP!$A$2:$O10009,8,FALSE)</f>
        <v>Si</v>
      </c>
      <c r="J17" s="134" t="str">
        <f>VLOOKUP(E17,VIP!$A$2:$O9959,8,FALSE)</f>
        <v>Si</v>
      </c>
      <c r="K17" s="134" t="str">
        <f>VLOOKUP(E17,VIP!$A$2:$O13533,6,0)</f>
        <v>NO</v>
      </c>
      <c r="L17" s="125" t="s">
        <v>2245</v>
      </c>
      <c r="M17" s="135" t="s">
        <v>2447</v>
      </c>
      <c r="N17" s="135" t="s">
        <v>2454</v>
      </c>
      <c r="O17" s="134" t="s">
        <v>2456</v>
      </c>
      <c r="P17" s="137"/>
      <c r="Q17" s="145" t="s">
        <v>2245</v>
      </c>
    </row>
    <row r="18" spans="1:17" s="96" customFormat="1" ht="18" x14ac:dyDescent="0.25">
      <c r="A18" s="134" t="str">
        <f>VLOOKUP(E18,'LISTADO ATM'!$A$2:$C$898,3,0)</f>
        <v>SUR</v>
      </c>
      <c r="B18" s="129">
        <v>3335891224</v>
      </c>
      <c r="C18" s="136">
        <v>44334.839548611111</v>
      </c>
      <c r="D18" s="136" t="s">
        <v>2180</v>
      </c>
      <c r="E18" s="124">
        <v>677</v>
      </c>
      <c r="F18" s="154" t="str">
        <f>VLOOKUP(E18,VIP!$A$2:$O13221,2,0)</f>
        <v>DRBR677</v>
      </c>
      <c r="G18" s="134" t="str">
        <f>VLOOKUP(E18,'LISTADO ATM'!$A$2:$B$897,2,0)</f>
        <v>ATM PBG Villa Jaragua</v>
      </c>
      <c r="H18" s="134" t="str">
        <f>VLOOKUP(E18,VIP!$A$2:$O18084,7,FALSE)</f>
        <v>Si</v>
      </c>
      <c r="I18" s="134" t="str">
        <f>VLOOKUP(E18,VIP!$A$2:$O10049,8,FALSE)</f>
        <v>Si</v>
      </c>
      <c r="J18" s="134" t="str">
        <f>VLOOKUP(E18,VIP!$A$2:$O9999,8,FALSE)</f>
        <v>Si</v>
      </c>
      <c r="K18" s="134" t="str">
        <f>VLOOKUP(E18,VIP!$A$2:$O13573,6,0)</f>
        <v>SI</v>
      </c>
      <c r="L18" s="125" t="s">
        <v>2245</v>
      </c>
      <c r="M18" s="135" t="s">
        <v>2447</v>
      </c>
      <c r="N18" s="135" t="s">
        <v>2454</v>
      </c>
      <c r="O18" s="134" t="s">
        <v>2456</v>
      </c>
      <c r="P18" s="137"/>
      <c r="Q18" s="135" t="s">
        <v>2245</v>
      </c>
    </row>
    <row r="19" spans="1:17" s="96" customFormat="1" ht="18" x14ac:dyDescent="0.25">
      <c r="A19" s="134" t="str">
        <f>VLOOKUP(E19,'LISTADO ATM'!$A$2:$C$898,3,0)</f>
        <v>ESTE</v>
      </c>
      <c r="B19" s="129" t="s">
        <v>2624</v>
      </c>
      <c r="C19" s="136">
        <v>44335.469131944446</v>
      </c>
      <c r="D19" s="136" t="s">
        <v>2180</v>
      </c>
      <c r="E19" s="124">
        <v>309</v>
      </c>
      <c r="F19" s="154" t="str">
        <f>VLOOKUP(E19,VIP!$A$2:$O13280,2,0)</f>
        <v>DRBR309</v>
      </c>
      <c r="G19" s="134" t="str">
        <f>VLOOKUP(E19,'LISTADO ATM'!$A$2:$B$897,2,0)</f>
        <v xml:space="preserve">ATM Secrets Cap Cana I </v>
      </c>
      <c r="H19" s="134" t="str">
        <f>VLOOKUP(E19,VIP!$A$2:$O18143,7,FALSE)</f>
        <v>Si</v>
      </c>
      <c r="I19" s="134" t="str">
        <f>VLOOKUP(E19,VIP!$A$2:$O10108,8,FALSE)</f>
        <v>Si</v>
      </c>
      <c r="J19" s="134" t="str">
        <f>VLOOKUP(E19,VIP!$A$2:$O10058,8,FALSE)</f>
        <v>Si</v>
      </c>
      <c r="K19" s="134" t="str">
        <f>VLOOKUP(E19,VIP!$A$2:$O13632,6,0)</f>
        <v>NO</v>
      </c>
      <c r="L19" s="125" t="s">
        <v>2245</v>
      </c>
      <c r="M19" s="135" t="s">
        <v>2447</v>
      </c>
      <c r="N19" s="135" t="s">
        <v>2454</v>
      </c>
      <c r="O19" s="134" t="s">
        <v>2456</v>
      </c>
      <c r="P19" s="137"/>
      <c r="Q19" s="135" t="s">
        <v>2245</v>
      </c>
    </row>
    <row r="20" spans="1:17" s="96" customFormat="1" ht="18" x14ac:dyDescent="0.25">
      <c r="A20" s="134" t="str">
        <f>VLOOKUP(E20,'LISTADO ATM'!$A$2:$C$898,3,0)</f>
        <v>DISTRITO NACIONAL</v>
      </c>
      <c r="B20" s="129" t="s">
        <v>2617</v>
      </c>
      <c r="C20" s="136">
        <v>44335.481041666666</v>
      </c>
      <c r="D20" s="136" t="s">
        <v>2180</v>
      </c>
      <c r="E20" s="124">
        <v>498</v>
      </c>
      <c r="F20" s="154" t="str">
        <f>VLOOKUP(E20,VIP!$A$2:$O13278,2,0)</f>
        <v>DRBR498</v>
      </c>
      <c r="G20" s="134" t="str">
        <f>VLOOKUP(E20,'LISTADO ATM'!$A$2:$B$897,2,0)</f>
        <v xml:space="preserve">ATM Estación Sunix 27 de Febrero </v>
      </c>
      <c r="H20" s="134" t="str">
        <f>VLOOKUP(E20,VIP!$A$2:$O18141,7,FALSE)</f>
        <v>Si</v>
      </c>
      <c r="I20" s="134" t="str">
        <f>VLOOKUP(E20,VIP!$A$2:$O10106,8,FALSE)</f>
        <v>Si</v>
      </c>
      <c r="J20" s="134" t="str">
        <f>VLOOKUP(E20,VIP!$A$2:$O10056,8,FALSE)</f>
        <v>Si</v>
      </c>
      <c r="K20" s="134" t="str">
        <f>VLOOKUP(E20,VIP!$A$2:$O13630,6,0)</f>
        <v>NO</v>
      </c>
      <c r="L20" s="125" t="s">
        <v>2245</v>
      </c>
      <c r="M20" s="135" t="s">
        <v>2447</v>
      </c>
      <c r="N20" s="135" t="s">
        <v>2454</v>
      </c>
      <c r="O20" s="134" t="s">
        <v>2456</v>
      </c>
      <c r="P20" s="137"/>
      <c r="Q20" s="135" t="s">
        <v>2245</v>
      </c>
    </row>
    <row r="21" spans="1:17" s="96" customFormat="1" ht="18" customHeight="1" x14ac:dyDescent="0.25">
      <c r="A21" s="134" t="str">
        <f>VLOOKUP(E21,'LISTADO ATM'!$A$2:$C$898,3,0)</f>
        <v>DISTRITO NACIONAL</v>
      </c>
      <c r="B21" s="129" t="s">
        <v>2619</v>
      </c>
      <c r="C21" s="136">
        <v>44335.58866898148</v>
      </c>
      <c r="D21" s="136" t="s">
        <v>2180</v>
      </c>
      <c r="E21" s="124">
        <v>671</v>
      </c>
      <c r="F21" s="154" t="str">
        <f>VLOOKUP(E21,VIP!$A$2:$O13256,2,0)</f>
        <v>DRBR671</v>
      </c>
      <c r="G21" s="134" t="str">
        <f>VLOOKUP(E21,'LISTADO ATM'!$A$2:$B$897,2,0)</f>
        <v>ATM Ayuntamiento Sto. Dgo. Norte</v>
      </c>
      <c r="H21" s="134" t="str">
        <f>VLOOKUP(E21,VIP!$A$2:$O18119,7,FALSE)</f>
        <v>Si</v>
      </c>
      <c r="I21" s="134" t="str">
        <f>VLOOKUP(E21,VIP!$A$2:$O10084,8,FALSE)</f>
        <v>Si</v>
      </c>
      <c r="J21" s="134" t="str">
        <f>VLOOKUP(E21,VIP!$A$2:$O10034,8,FALSE)</f>
        <v>Si</v>
      </c>
      <c r="K21" s="134" t="str">
        <f>VLOOKUP(E21,VIP!$A$2:$O13608,6,0)</f>
        <v>NO</v>
      </c>
      <c r="L21" s="125" t="s">
        <v>2245</v>
      </c>
      <c r="M21" s="135" t="s">
        <v>2447</v>
      </c>
      <c r="N21" s="135" t="s">
        <v>2454</v>
      </c>
      <c r="O21" s="134" t="s">
        <v>2456</v>
      </c>
      <c r="P21" s="137"/>
      <c r="Q21" s="135" t="s">
        <v>2245</v>
      </c>
    </row>
    <row r="22" spans="1:17" s="96" customFormat="1" ht="18" customHeight="1" x14ac:dyDescent="0.25">
      <c r="A22" s="134" t="str">
        <f>VLOOKUP(E22,'LISTADO ATM'!$A$2:$C$898,3,0)</f>
        <v>DISTRITO NACIONAL</v>
      </c>
      <c r="B22" s="129" t="s">
        <v>2649</v>
      </c>
      <c r="C22" s="136">
        <v>44335.63652777778</v>
      </c>
      <c r="D22" s="136" t="s">
        <v>2180</v>
      </c>
      <c r="E22" s="124">
        <v>391</v>
      </c>
      <c r="F22" s="154" t="str">
        <f>VLOOKUP(E22,VIP!$A$2:$O13314,2,0)</f>
        <v>DRBR391</v>
      </c>
      <c r="G22" s="134" t="str">
        <f>VLOOKUP(E22,'LISTADO ATM'!$A$2:$B$897,2,0)</f>
        <v xml:space="preserve">ATM S/M Jumbo Luperón </v>
      </c>
      <c r="H22" s="134" t="str">
        <f>VLOOKUP(E22,VIP!$A$2:$O18177,7,FALSE)</f>
        <v>Si</v>
      </c>
      <c r="I22" s="134" t="str">
        <f>VLOOKUP(E22,VIP!$A$2:$O10142,8,FALSE)</f>
        <v>Si</v>
      </c>
      <c r="J22" s="134" t="str">
        <f>VLOOKUP(E22,VIP!$A$2:$O10092,8,FALSE)</f>
        <v>Si</v>
      </c>
      <c r="K22" s="134" t="str">
        <f>VLOOKUP(E22,VIP!$A$2:$O13666,6,0)</f>
        <v>NO</v>
      </c>
      <c r="L22" s="125" t="s">
        <v>2245</v>
      </c>
      <c r="M22" s="135" t="s">
        <v>2447</v>
      </c>
      <c r="N22" s="135" t="s">
        <v>2454</v>
      </c>
      <c r="O22" s="134" t="s">
        <v>2456</v>
      </c>
      <c r="P22" s="137"/>
      <c r="Q22" s="135" t="s">
        <v>2245</v>
      </c>
    </row>
    <row r="23" spans="1:17" s="96" customFormat="1" ht="18" customHeight="1" x14ac:dyDescent="0.25">
      <c r="A23" s="134" t="str">
        <f>VLOOKUP(E23,'LISTADO ATM'!$A$2:$C$898,3,0)</f>
        <v>NORTE</v>
      </c>
      <c r="B23" s="129" t="s">
        <v>2646</v>
      </c>
      <c r="C23" s="136">
        <v>44335.651087962964</v>
      </c>
      <c r="D23" s="136" t="s">
        <v>2181</v>
      </c>
      <c r="E23" s="124">
        <v>262</v>
      </c>
      <c r="F23" s="155" t="str">
        <f>VLOOKUP(E23,VIP!$A$2:$O13311,2,0)</f>
        <v>DRBR262</v>
      </c>
      <c r="G23" s="134" t="str">
        <f>VLOOKUP(E23,'LISTADO ATM'!$A$2:$B$897,2,0)</f>
        <v xml:space="preserve">ATM Oficina Obras Públicas (Santiago) </v>
      </c>
      <c r="H23" s="134" t="str">
        <f>VLOOKUP(E23,VIP!$A$2:$O18174,7,FALSE)</f>
        <v>Si</v>
      </c>
      <c r="I23" s="134" t="str">
        <f>VLOOKUP(E23,VIP!$A$2:$O10139,8,FALSE)</f>
        <v>Si</v>
      </c>
      <c r="J23" s="134" t="str">
        <f>VLOOKUP(E23,VIP!$A$2:$O10089,8,FALSE)</f>
        <v>Si</v>
      </c>
      <c r="K23" s="134" t="str">
        <f>VLOOKUP(E23,VIP!$A$2:$O13663,6,0)</f>
        <v>SI</v>
      </c>
      <c r="L23" s="125" t="s">
        <v>2245</v>
      </c>
      <c r="M23" s="135" t="s">
        <v>2447</v>
      </c>
      <c r="N23" s="135" t="s">
        <v>2454</v>
      </c>
      <c r="O23" s="134" t="s">
        <v>2651</v>
      </c>
      <c r="P23" s="137"/>
      <c r="Q23" s="135" t="s">
        <v>2245</v>
      </c>
    </row>
    <row r="24" spans="1:17" s="96" customFormat="1" ht="18" customHeight="1" x14ac:dyDescent="0.25">
      <c r="A24" s="134" t="str">
        <f>VLOOKUP(E24,'LISTADO ATM'!$A$2:$C$898,3,0)</f>
        <v>DISTRITO NACIONAL</v>
      </c>
      <c r="B24" s="129" t="s">
        <v>2635</v>
      </c>
      <c r="C24" s="136">
        <v>44335.81177083333</v>
      </c>
      <c r="D24" s="136" t="s">
        <v>2180</v>
      </c>
      <c r="E24" s="124">
        <v>925</v>
      </c>
      <c r="F24" s="155" t="str">
        <f>VLOOKUP(E24,VIP!$A$2:$O13299,2,0)</f>
        <v>DRBR24L</v>
      </c>
      <c r="G24" s="134" t="str">
        <f>VLOOKUP(E24,'LISTADO ATM'!$A$2:$B$897,2,0)</f>
        <v xml:space="preserve">ATM Oficina Plaza Lama Av. 27 de Febrero </v>
      </c>
      <c r="H24" s="134" t="str">
        <f>VLOOKUP(E24,VIP!$A$2:$O18162,7,FALSE)</f>
        <v>Si</v>
      </c>
      <c r="I24" s="134" t="str">
        <f>VLOOKUP(E24,VIP!$A$2:$O10127,8,FALSE)</f>
        <v>Si</v>
      </c>
      <c r="J24" s="134" t="str">
        <f>VLOOKUP(E24,VIP!$A$2:$O10077,8,FALSE)</f>
        <v>Si</v>
      </c>
      <c r="K24" s="134" t="str">
        <f>VLOOKUP(E24,VIP!$A$2:$O13651,6,0)</f>
        <v>SI</v>
      </c>
      <c r="L24" s="125" t="s">
        <v>2245</v>
      </c>
      <c r="M24" s="135" t="s">
        <v>2447</v>
      </c>
      <c r="N24" s="135" t="s">
        <v>2454</v>
      </c>
      <c r="O24" s="134" t="s">
        <v>2456</v>
      </c>
      <c r="P24" s="137"/>
      <c r="Q24" s="135" t="s">
        <v>2245</v>
      </c>
    </row>
    <row r="25" spans="1:17" s="96" customFormat="1" ht="18" customHeight="1" x14ac:dyDescent="0.25">
      <c r="A25" s="134" t="e">
        <f>VLOOKUP(E25,'LISTADO ATM'!$A$2:$C$898,3,0)</f>
        <v>#N/A</v>
      </c>
      <c r="B25" s="129" t="s">
        <v>2634</v>
      </c>
      <c r="C25" s="136">
        <v>44335.812962962962</v>
      </c>
      <c r="D25" s="136" t="s">
        <v>2180</v>
      </c>
      <c r="E25" s="124">
        <v>371</v>
      </c>
      <c r="F25" s="155" t="e">
        <f>VLOOKUP(E25,VIP!$A$2:$O13298,2,0)</f>
        <v>#N/A</v>
      </c>
      <c r="G25" s="134" t="e">
        <f>VLOOKUP(E25,'LISTADO ATM'!$A$2:$B$897,2,0)</f>
        <v>#N/A</v>
      </c>
      <c r="H25" s="134" t="e">
        <f>VLOOKUP(E25,VIP!$A$2:$O18161,7,FALSE)</f>
        <v>#N/A</v>
      </c>
      <c r="I25" s="134" t="e">
        <f>VLOOKUP(E25,VIP!$A$2:$O10126,8,FALSE)</f>
        <v>#N/A</v>
      </c>
      <c r="J25" s="134" t="e">
        <f>VLOOKUP(E25,VIP!$A$2:$O10076,8,FALSE)</f>
        <v>#N/A</v>
      </c>
      <c r="K25" s="134" t="e">
        <f>VLOOKUP(E25,VIP!$A$2:$O13650,6,0)</f>
        <v>#N/A</v>
      </c>
      <c r="L25" s="125" t="s">
        <v>2245</v>
      </c>
      <c r="M25" s="135" t="s">
        <v>2447</v>
      </c>
      <c r="N25" s="135" t="s">
        <v>2454</v>
      </c>
      <c r="O25" s="134" t="s">
        <v>2456</v>
      </c>
      <c r="P25" s="137"/>
      <c r="Q25" s="135" t="s">
        <v>2245</v>
      </c>
    </row>
    <row r="26" spans="1:17" s="96" customFormat="1" ht="18" customHeight="1" x14ac:dyDescent="0.25">
      <c r="A26" s="134" t="str">
        <f>VLOOKUP(E26,'LISTADO ATM'!$A$2:$C$898,3,0)</f>
        <v>NORTE</v>
      </c>
      <c r="B26" s="129" t="s">
        <v>2633</v>
      </c>
      <c r="C26" s="136">
        <v>44335.814317129632</v>
      </c>
      <c r="D26" s="136" t="s">
        <v>2180</v>
      </c>
      <c r="E26" s="124">
        <v>144</v>
      </c>
      <c r="F26" s="155" t="str">
        <f>VLOOKUP(E26,VIP!$A$2:$O13297,2,0)</f>
        <v>DRBR144</v>
      </c>
      <c r="G26" s="134" t="str">
        <f>VLOOKUP(E26,'LISTADO ATM'!$A$2:$B$897,2,0)</f>
        <v xml:space="preserve">ATM Oficina Villa Altagracia </v>
      </c>
      <c r="H26" s="134" t="str">
        <f>VLOOKUP(E26,VIP!$A$2:$O18160,7,FALSE)</f>
        <v>Si</v>
      </c>
      <c r="I26" s="134" t="str">
        <f>VLOOKUP(E26,VIP!$A$2:$O10125,8,FALSE)</f>
        <v>Si</v>
      </c>
      <c r="J26" s="134" t="str">
        <f>VLOOKUP(E26,VIP!$A$2:$O10075,8,FALSE)</f>
        <v>Si</v>
      </c>
      <c r="K26" s="134" t="str">
        <f>VLOOKUP(E26,VIP!$A$2:$O13649,6,0)</f>
        <v>SI</v>
      </c>
      <c r="L26" s="125" t="s">
        <v>2245</v>
      </c>
      <c r="M26" s="135" t="s">
        <v>2447</v>
      </c>
      <c r="N26" s="135" t="s">
        <v>2454</v>
      </c>
      <c r="O26" s="134" t="s">
        <v>2456</v>
      </c>
      <c r="P26" s="137"/>
      <c r="Q26" s="135" t="s">
        <v>2245</v>
      </c>
    </row>
    <row r="27" spans="1:17" s="96" customFormat="1" ht="18" customHeight="1" x14ac:dyDescent="0.25">
      <c r="A27" s="134" t="str">
        <f>VLOOKUP(E27,'LISTADO ATM'!$A$2:$C$898,3,0)</f>
        <v>NORTE</v>
      </c>
      <c r="B27" s="129" t="s">
        <v>2629</v>
      </c>
      <c r="C27" s="136">
        <v>44335.898344907408</v>
      </c>
      <c r="D27" s="136" t="s">
        <v>2181</v>
      </c>
      <c r="E27" s="124">
        <v>771</v>
      </c>
      <c r="F27" s="155" t="str">
        <f>VLOOKUP(E27,VIP!$A$2:$O13293,2,0)</f>
        <v>DRBR771</v>
      </c>
      <c r="G27" s="134" t="str">
        <f>VLOOKUP(E27,'LISTADO ATM'!$A$2:$B$897,2,0)</f>
        <v xml:space="preserve">ATM UASD Mao </v>
      </c>
      <c r="H27" s="134" t="str">
        <f>VLOOKUP(E27,VIP!$A$2:$O18156,7,FALSE)</f>
        <v>Si</v>
      </c>
      <c r="I27" s="134" t="str">
        <f>VLOOKUP(E27,VIP!$A$2:$O10121,8,FALSE)</f>
        <v>Si</v>
      </c>
      <c r="J27" s="134" t="str">
        <f>VLOOKUP(E27,VIP!$A$2:$O10071,8,FALSE)</f>
        <v>Si</v>
      </c>
      <c r="K27" s="134" t="str">
        <f>VLOOKUP(E27,VIP!$A$2:$O13645,6,0)</f>
        <v>NO</v>
      </c>
      <c r="L27" s="125" t="s">
        <v>2245</v>
      </c>
      <c r="M27" s="135" t="s">
        <v>2447</v>
      </c>
      <c r="N27" s="135" t="s">
        <v>2454</v>
      </c>
      <c r="O27" s="134" t="s">
        <v>2651</v>
      </c>
      <c r="P27" s="137"/>
      <c r="Q27" s="135" t="s">
        <v>2245</v>
      </c>
    </row>
    <row r="28" spans="1:17" s="96" customFormat="1" ht="18" customHeight="1" x14ac:dyDescent="0.25">
      <c r="A28" s="134" t="str">
        <f>VLOOKUP(E28,'LISTADO ATM'!$A$2:$C$898,3,0)</f>
        <v>DISTRITO NACIONAL</v>
      </c>
      <c r="B28" s="129" t="s">
        <v>2653</v>
      </c>
      <c r="C28" s="136">
        <v>44336.104687500003</v>
      </c>
      <c r="D28" s="136" t="s">
        <v>2180</v>
      </c>
      <c r="E28" s="124">
        <v>932</v>
      </c>
      <c r="F28" s="156" t="str">
        <f>VLOOKUP(E28,VIP!$A$2:$O13294,2,0)</f>
        <v>DRBR01E</v>
      </c>
      <c r="G28" s="134" t="str">
        <f>VLOOKUP(E28,'LISTADO ATM'!$A$2:$B$897,2,0)</f>
        <v xml:space="preserve">ATM Banco Agrícola </v>
      </c>
      <c r="H28" s="134" t="str">
        <f>VLOOKUP(E28,VIP!$A$2:$O18157,7,FALSE)</f>
        <v>Si</v>
      </c>
      <c r="I28" s="134" t="str">
        <f>VLOOKUP(E28,VIP!$A$2:$O10122,8,FALSE)</f>
        <v>Si</v>
      </c>
      <c r="J28" s="134" t="str">
        <f>VLOOKUP(E28,VIP!$A$2:$O10072,8,FALSE)</f>
        <v>Si</v>
      </c>
      <c r="K28" s="134" t="str">
        <f>VLOOKUP(E28,VIP!$A$2:$O13646,6,0)</f>
        <v>NO</v>
      </c>
      <c r="L28" s="125" t="s">
        <v>2245</v>
      </c>
      <c r="M28" s="135" t="s">
        <v>2447</v>
      </c>
      <c r="N28" s="135" t="s">
        <v>2454</v>
      </c>
      <c r="O28" s="134" t="s">
        <v>2456</v>
      </c>
      <c r="P28" s="137"/>
      <c r="Q28" s="135" t="s">
        <v>2245</v>
      </c>
    </row>
    <row r="29" spans="1:17" s="96" customFormat="1" ht="18" customHeight="1" x14ac:dyDescent="0.25">
      <c r="A29" s="134" t="str">
        <f>VLOOKUP(E29,'LISTADO ATM'!$A$2:$C$898,3,0)</f>
        <v>ESTE</v>
      </c>
      <c r="B29" s="129" t="s">
        <v>2654</v>
      </c>
      <c r="C29" s="136">
        <v>44336.102187500001</v>
      </c>
      <c r="D29" s="136" t="s">
        <v>2180</v>
      </c>
      <c r="E29" s="124">
        <v>804</v>
      </c>
      <c r="F29" s="156" t="str">
        <f>VLOOKUP(E29,VIP!$A$2:$O13295,2,0)</f>
        <v>DRBR804</v>
      </c>
      <c r="G29" s="134" t="str">
        <f>VLOOKUP(E29,'LISTADO ATM'!$A$2:$B$897,2,0)</f>
        <v xml:space="preserve">ATM Hotel Be Live Punta Cana (Cabeza de Toro) </v>
      </c>
      <c r="H29" s="134" t="str">
        <f>VLOOKUP(E29,VIP!$A$2:$O18158,7,FALSE)</f>
        <v>Si</v>
      </c>
      <c r="I29" s="134" t="str">
        <f>VLOOKUP(E29,VIP!$A$2:$O10123,8,FALSE)</f>
        <v>Si</v>
      </c>
      <c r="J29" s="134" t="str">
        <f>VLOOKUP(E29,VIP!$A$2:$O10073,8,FALSE)</f>
        <v>Si</v>
      </c>
      <c r="K29" s="134" t="str">
        <f>VLOOKUP(E29,VIP!$A$2:$O13647,6,0)</f>
        <v>NO</v>
      </c>
      <c r="L29" s="125" t="s">
        <v>2245</v>
      </c>
      <c r="M29" s="135" t="s">
        <v>2447</v>
      </c>
      <c r="N29" s="135" t="s">
        <v>2454</v>
      </c>
      <c r="O29" s="134" t="s">
        <v>2456</v>
      </c>
      <c r="P29" s="137"/>
      <c r="Q29" s="135" t="s">
        <v>2245</v>
      </c>
    </row>
    <row r="30" spans="1:17" s="96" customFormat="1" ht="18" customHeight="1" x14ac:dyDescent="0.25">
      <c r="A30" s="134" t="str">
        <f>VLOOKUP(E30,'LISTADO ATM'!$A$2:$C$898,3,0)</f>
        <v>DISTRITO NACIONAL</v>
      </c>
      <c r="B30" s="129" t="s">
        <v>2655</v>
      </c>
      <c r="C30" s="136">
        <v>44336.100914351853</v>
      </c>
      <c r="D30" s="136" t="s">
        <v>2180</v>
      </c>
      <c r="E30" s="124">
        <v>801</v>
      </c>
      <c r="F30" s="156" t="str">
        <f>VLOOKUP(E30,VIP!$A$2:$O13296,2,0)</f>
        <v>DRBR801</v>
      </c>
      <c r="G30" s="134" t="str">
        <f>VLOOKUP(E30,'LISTADO ATM'!$A$2:$B$897,2,0)</f>
        <v xml:space="preserve">ATM Galería 360 Food Court </v>
      </c>
      <c r="H30" s="134" t="str">
        <f>VLOOKUP(E30,VIP!$A$2:$O18159,7,FALSE)</f>
        <v>Si</v>
      </c>
      <c r="I30" s="134" t="str">
        <f>VLOOKUP(E30,VIP!$A$2:$O10124,8,FALSE)</f>
        <v>Si</v>
      </c>
      <c r="J30" s="134" t="str">
        <f>VLOOKUP(E30,VIP!$A$2:$O10074,8,FALSE)</f>
        <v>Si</v>
      </c>
      <c r="K30" s="134" t="str">
        <f>VLOOKUP(E30,VIP!$A$2:$O13648,6,0)</f>
        <v>SI</v>
      </c>
      <c r="L30" s="125" t="s">
        <v>2245</v>
      </c>
      <c r="M30" s="135" t="s">
        <v>2447</v>
      </c>
      <c r="N30" s="135" t="s">
        <v>2454</v>
      </c>
      <c r="O30" s="134" t="s">
        <v>2456</v>
      </c>
      <c r="P30" s="137"/>
      <c r="Q30" s="135" t="s">
        <v>2245</v>
      </c>
    </row>
    <row r="31" spans="1:17" s="96" customFormat="1" ht="18" customHeight="1" x14ac:dyDescent="0.25">
      <c r="A31" s="134" t="str">
        <f>VLOOKUP(E31,'LISTADO ATM'!$A$2:$C$898,3,0)</f>
        <v>DISTRITO NACIONAL</v>
      </c>
      <c r="B31" s="129" t="s">
        <v>2656</v>
      </c>
      <c r="C31" s="136">
        <v>44336.098009259258</v>
      </c>
      <c r="D31" s="136" t="s">
        <v>2180</v>
      </c>
      <c r="E31" s="124">
        <v>622</v>
      </c>
      <c r="F31" s="156" t="str">
        <f>VLOOKUP(E31,VIP!$A$2:$O13297,2,0)</f>
        <v>DRBR622</v>
      </c>
      <c r="G31" s="134" t="str">
        <f>VLOOKUP(E31,'LISTADO ATM'!$A$2:$B$897,2,0)</f>
        <v xml:space="preserve">ATM Ayuntamiento D.N. </v>
      </c>
      <c r="H31" s="134" t="str">
        <f>VLOOKUP(E31,VIP!$A$2:$O18160,7,FALSE)</f>
        <v>Si</v>
      </c>
      <c r="I31" s="134" t="str">
        <f>VLOOKUP(E31,VIP!$A$2:$O10125,8,FALSE)</f>
        <v>Si</v>
      </c>
      <c r="J31" s="134" t="str">
        <f>VLOOKUP(E31,VIP!$A$2:$O10075,8,FALSE)</f>
        <v>Si</v>
      </c>
      <c r="K31" s="134" t="str">
        <f>VLOOKUP(E31,VIP!$A$2:$O13649,6,0)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7"/>
      <c r="Q31" s="135" t="s">
        <v>2245</v>
      </c>
    </row>
    <row r="32" spans="1:17" s="96" customFormat="1" ht="18" customHeight="1" x14ac:dyDescent="0.25">
      <c r="A32" s="134" t="str">
        <f>VLOOKUP(E32,'LISTADO ATM'!$A$2:$C$898,3,0)</f>
        <v>NORTE</v>
      </c>
      <c r="B32" s="129" t="s">
        <v>2642</v>
      </c>
      <c r="C32" s="136">
        <v>44335.707349537035</v>
      </c>
      <c r="D32" s="136" t="s">
        <v>2473</v>
      </c>
      <c r="E32" s="124">
        <v>944</v>
      </c>
      <c r="F32" s="156" t="str">
        <f>VLOOKUP(E32,VIP!$A$2:$O13306,2,0)</f>
        <v>DRBR944</v>
      </c>
      <c r="G32" s="134" t="str">
        <f>VLOOKUP(E32,'LISTADO ATM'!$A$2:$B$897,2,0)</f>
        <v xml:space="preserve">ATM UNP Mao </v>
      </c>
      <c r="H32" s="134" t="str">
        <f>VLOOKUP(E32,VIP!$A$2:$O18169,7,FALSE)</f>
        <v>Si</v>
      </c>
      <c r="I32" s="134" t="str">
        <f>VLOOKUP(E32,VIP!$A$2:$O10134,8,FALSE)</f>
        <v>Si</v>
      </c>
      <c r="J32" s="134" t="str">
        <f>VLOOKUP(E32,VIP!$A$2:$O10084,8,FALSE)</f>
        <v>Si</v>
      </c>
      <c r="K32" s="134" t="str">
        <f>VLOOKUP(E32,VIP!$A$2:$O13658,6,0)</f>
        <v>NO</v>
      </c>
      <c r="L32" s="125" t="s">
        <v>2573</v>
      </c>
      <c r="M32" s="135" t="s">
        <v>2447</v>
      </c>
      <c r="N32" s="135" t="s">
        <v>2454</v>
      </c>
      <c r="O32" s="134" t="s">
        <v>2474</v>
      </c>
      <c r="P32" s="137"/>
      <c r="Q32" s="135" t="s">
        <v>2573</v>
      </c>
    </row>
    <row r="33" spans="1:17" s="96" customFormat="1" ht="18" customHeight="1" x14ac:dyDescent="0.25">
      <c r="A33" s="134" t="str">
        <f>VLOOKUP(E33,'LISTADO ATM'!$A$2:$C$898,3,0)</f>
        <v>SUR</v>
      </c>
      <c r="B33" s="129" t="s">
        <v>2621</v>
      </c>
      <c r="C33" s="136">
        <v>44335.560590277775</v>
      </c>
      <c r="D33" s="136" t="s">
        <v>2473</v>
      </c>
      <c r="E33" s="124">
        <v>871</v>
      </c>
      <c r="F33" s="156" t="str">
        <f>VLOOKUP(E33,VIP!$A$2:$O13259,2,0)</f>
        <v>DRBR871</v>
      </c>
      <c r="G33" s="134" t="str">
        <f>VLOOKUP(E33,'LISTADO ATM'!$A$2:$B$897,2,0)</f>
        <v>ATM Plaza Cultural San Juan</v>
      </c>
      <c r="H33" s="134" t="str">
        <f>VLOOKUP(E33,VIP!$A$2:$O18122,7,FALSE)</f>
        <v>N/A</v>
      </c>
      <c r="I33" s="134" t="str">
        <f>VLOOKUP(E33,VIP!$A$2:$O10087,8,FALSE)</f>
        <v>N/A</v>
      </c>
      <c r="J33" s="134" t="str">
        <f>VLOOKUP(E33,VIP!$A$2:$O10037,8,FALSE)</f>
        <v>N/A</v>
      </c>
      <c r="K33" s="134" t="str">
        <f>VLOOKUP(E33,VIP!$A$2:$O13611,6,0)</f>
        <v>N/A</v>
      </c>
      <c r="L33" s="125" t="s">
        <v>2570</v>
      </c>
      <c r="M33" s="135" t="s">
        <v>2447</v>
      </c>
      <c r="N33" s="135" t="s">
        <v>2454</v>
      </c>
      <c r="O33" s="134" t="s">
        <v>2474</v>
      </c>
      <c r="P33" s="137"/>
      <c r="Q33" s="135" t="s">
        <v>2570</v>
      </c>
    </row>
    <row r="34" spans="1:17" s="96" customFormat="1" ht="18" customHeight="1" x14ac:dyDescent="0.25">
      <c r="A34" s="134" t="str">
        <f>VLOOKUP(E34,'LISTADO ATM'!$A$2:$C$898,3,0)</f>
        <v>ESTE</v>
      </c>
      <c r="B34" s="129" t="s">
        <v>2643</v>
      </c>
      <c r="C34" s="136">
        <v>44335.702650462961</v>
      </c>
      <c r="D34" s="136" t="s">
        <v>2473</v>
      </c>
      <c r="E34" s="124">
        <v>399</v>
      </c>
      <c r="F34" s="156" t="str">
        <f>VLOOKUP(E34,VIP!$A$2:$O13307,2,0)</f>
        <v>DRBR399</v>
      </c>
      <c r="G34" s="134" t="str">
        <f>VLOOKUP(E34,'LISTADO ATM'!$A$2:$B$897,2,0)</f>
        <v xml:space="preserve">ATM Oficina La Romana II </v>
      </c>
      <c r="H34" s="134" t="str">
        <f>VLOOKUP(E34,VIP!$A$2:$O18170,7,FALSE)</f>
        <v>Si</v>
      </c>
      <c r="I34" s="134" t="str">
        <f>VLOOKUP(E34,VIP!$A$2:$O10135,8,FALSE)</f>
        <v>Si</v>
      </c>
      <c r="J34" s="134" t="str">
        <f>VLOOKUP(E34,VIP!$A$2:$O10085,8,FALSE)</f>
        <v>Si</v>
      </c>
      <c r="K34" s="134" t="str">
        <f>VLOOKUP(E34,VIP!$A$2:$O13659,6,0)</f>
        <v>NO</v>
      </c>
      <c r="L34" s="125" t="s">
        <v>2570</v>
      </c>
      <c r="M34" s="135" t="s">
        <v>2447</v>
      </c>
      <c r="N34" s="135" t="s">
        <v>2454</v>
      </c>
      <c r="O34" s="134" t="s">
        <v>2474</v>
      </c>
      <c r="P34" s="137"/>
      <c r="Q34" s="135" t="s">
        <v>2570</v>
      </c>
    </row>
    <row r="35" spans="1:17" s="96" customFormat="1" ht="18" customHeight="1" x14ac:dyDescent="0.25">
      <c r="A35" s="134" t="str">
        <f>VLOOKUP(E35,'LISTADO ATM'!$A$2:$C$898,3,0)</f>
        <v>DISTRITO NACIONAL</v>
      </c>
      <c r="B35" s="129">
        <v>3335891226</v>
      </c>
      <c r="C35" s="136">
        <v>44334.843773148146</v>
      </c>
      <c r="D35" s="136" t="s">
        <v>2450</v>
      </c>
      <c r="E35" s="124">
        <v>165</v>
      </c>
      <c r="F35" s="156" t="str">
        <f>VLOOKUP(E35,VIP!$A$2:$O13223,2,0)</f>
        <v>DRBR165</v>
      </c>
      <c r="G35" s="134" t="str">
        <f>VLOOKUP(E35,'LISTADO ATM'!$A$2:$B$897,2,0)</f>
        <v>ATM Autoservicio Megacentro</v>
      </c>
      <c r="H35" s="134" t="str">
        <f>VLOOKUP(E35,VIP!$A$2:$O18086,7,FALSE)</f>
        <v>Si</v>
      </c>
      <c r="I35" s="134" t="str">
        <f>VLOOKUP(E35,VIP!$A$2:$O10051,8,FALSE)</f>
        <v>Si</v>
      </c>
      <c r="J35" s="134" t="str">
        <f>VLOOKUP(E35,VIP!$A$2:$O10001,8,FALSE)</f>
        <v>Si</v>
      </c>
      <c r="K35" s="134" t="str">
        <f>VLOOKUP(E35,VIP!$A$2:$O13575,6,0)</f>
        <v>SI</v>
      </c>
      <c r="L35" s="125" t="s">
        <v>2443</v>
      </c>
      <c r="M35" s="135" t="s">
        <v>2447</v>
      </c>
      <c r="N35" s="135" t="s">
        <v>2454</v>
      </c>
      <c r="O35" s="134" t="s">
        <v>2455</v>
      </c>
      <c r="P35" s="137"/>
      <c r="Q35" s="204" t="s">
        <v>2573</v>
      </c>
    </row>
    <row r="36" spans="1:17" s="96" customFormat="1" ht="18" customHeight="1" x14ac:dyDescent="0.25">
      <c r="A36" s="134" t="str">
        <f>VLOOKUP(E36,'LISTADO ATM'!$A$2:$C$898,3,0)</f>
        <v>DISTRITO NACIONAL</v>
      </c>
      <c r="B36" s="129" t="s">
        <v>2615</v>
      </c>
      <c r="C36" s="136">
        <v>44335.43</v>
      </c>
      <c r="D36" s="136" t="s">
        <v>2473</v>
      </c>
      <c r="E36" s="124">
        <v>239</v>
      </c>
      <c r="F36" s="156" t="str">
        <f>VLOOKUP(E36,VIP!$A$2:$O13247,2,0)</f>
        <v>DRBR239</v>
      </c>
      <c r="G36" s="134" t="str">
        <f>VLOOKUP(E36,'LISTADO ATM'!$A$2:$B$897,2,0)</f>
        <v xml:space="preserve">ATM Autobanco Charles de Gaulle </v>
      </c>
      <c r="H36" s="134" t="str">
        <f>VLOOKUP(E36,VIP!$A$2:$O18110,7,FALSE)</f>
        <v>Si</v>
      </c>
      <c r="I36" s="134" t="str">
        <f>VLOOKUP(E36,VIP!$A$2:$O10075,8,FALSE)</f>
        <v>Si</v>
      </c>
      <c r="J36" s="134" t="str">
        <f>VLOOKUP(E36,VIP!$A$2:$O10025,8,FALSE)</f>
        <v>Si</v>
      </c>
      <c r="K36" s="134" t="str">
        <f>VLOOKUP(E36,VIP!$A$2:$O13599,6,0)</f>
        <v>SI</v>
      </c>
      <c r="L36" s="125" t="s">
        <v>2443</v>
      </c>
      <c r="M36" s="135" t="s">
        <v>2447</v>
      </c>
      <c r="N36" s="135" t="s">
        <v>2454</v>
      </c>
      <c r="O36" s="134" t="s">
        <v>2474</v>
      </c>
      <c r="P36" s="137"/>
      <c r="Q36" s="135" t="s">
        <v>2443</v>
      </c>
    </row>
    <row r="37" spans="1:17" s="96" customFormat="1" ht="18" customHeight="1" x14ac:dyDescent="0.25">
      <c r="A37" s="134" t="str">
        <f>VLOOKUP(E37,'LISTADO ATM'!$A$2:$C$898,3,0)</f>
        <v>NORTE</v>
      </c>
      <c r="B37" s="129" t="s">
        <v>2645</v>
      </c>
      <c r="C37" s="136">
        <v>44335.666238425925</v>
      </c>
      <c r="D37" s="136" t="s">
        <v>2571</v>
      </c>
      <c r="E37" s="124">
        <v>799</v>
      </c>
      <c r="F37" s="156" t="str">
        <f>VLOOKUP(E37,VIP!$A$2:$O13310,2,0)</f>
        <v>DRBR799</v>
      </c>
      <c r="G37" s="134" t="str">
        <f>VLOOKUP(E37,'LISTADO ATM'!$A$2:$B$897,2,0)</f>
        <v xml:space="preserve">ATM Clínica Corominas (Santiago) </v>
      </c>
      <c r="H37" s="134" t="str">
        <f>VLOOKUP(E37,VIP!$A$2:$O18173,7,FALSE)</f>
        <v>Si</v>
      </c>
      <c r="I37" s="134" t="str">
        <f>VLOOKUP(E37,VIP!$A$2:$O10138,8,FALSE)</f>
        <v>Si</v>
      </c>
      <c r="J37" s="134" t="str">
        <f>VLOOKUP(E37,VIP!$A$2:$O10088,8,FALSE)</f>
        <v>Si</v>
      </c>
      <c r="K37" s="134" t="str">
        <f>VLOOKUP(E37,VIP!$A$2:$O13662,6,0)</f>
        <v>NO</v>
      </c>
      <c r="L37" s="125" t="s">
        <v>2443</v>
      </c>
      <c r="M37" s="135" t="s">
        <v>2447</v>
      </c>
      <c r="N37" s="135" t="s">
        <v>2454</v>
      </c>
      <c r="O37" s="134" t="s">
        <v>2572</v>
      </c>
      <c r="P37" s="137"/>
      <c r="Q37" s="135" t="s">
        <v>2443</v>
      </c>
    </row>
    <row r="38" spans="1:17" s="96" customFormat="1" ht="18" customHeight="1" x14ac:dyDescent="0.25">
      <c r="A38" s="134" t="str">
        <f>VLOOKUP(E38,'LISTADO ATM'!$A$2:$C$898,3,0)</f>
        <v>DISTRITO NACIONAL</v>
      </c>
      <c r="B38" s="129" t="s">
        <v>2644</v>
      </c>
      <c r="C38" s="136">
        <v>44335.671006944445</v>
      </c>
      <c r="D38" s="136" t="s">
        <v>2450</v>
      </c>
      <c r="E38" s="124">
        <v>264</v>
      </c>
      <c r="F38" s="156" t="str">
        <f>VLOOKUP(E38,VIP!$A$2:$O13308,2,0)</f>
        <v>DRBR264</v>
      </c>
      <c r="G38" s="134" t="str">
        <f>VLOOKUP(E38,'LISTADO ATM'!$A$2:$B$897,2,0)</f>
        <v xml:space="preserve">ATM S/M Nacional Independencia </v>
      </c>
      <c r="H38" s="134" t="str">
        <f>VLOOKUP(E38,VIP!$A$2:$O18171,7,FALSE)</f>
        <v>Si</v>
      </c>
      <c r="I38" s="134" t="str">
        <f>VLOOKUP(E38,VIP!$A$2:$O10136,8,FALSE)</f>
        <v>Si</v>
      </c>
      <c r="J38" s="134" t="str">
        <f>VLOOKUP(E38,VIP!$A$2:$O10086,8,FALSE)</f>
        <v>Si</v>
      </c>
      <c r="K38" s="134" t="str">
        <f>VLOOKUP(E38,VIP!$A$2:$O13660,6,0)</f>
        <v>SI</v>
      </c>
      <c r="L38" s="125" t="s">
        <v>2443</v>
      </c>
      <c r="M38" s="135" t="s">
        <v>2447</v>
      </c>
      <c r="N38" s="135" t="s">
        <v>2454</v>
      </c>
      <c r="O38" s="134" t="s">
        <v>2455</v>
      </c>
      <c r="P38" s="137"/>
      <c r="Q38" s="135" t="s">
        <v>2443</v>
      </c>
    </row>
    <row r="39" spans="1:17" s="96" customFormat="1" ht="18" customHeight="1" x14ac:dyDescent="0.25">
      <c r="A39" s="134" t="str">
        <f>VLOOKUP(E39,'LISTADO ATM'!$A$2:$C$898,3,0)</f>
        <v>NORTE</v>
      </c>
      <c r="B39" s="129" t="s">
        <v>2641</v>
      </c>
      <c r="C39" s="136">
        <v>44335.709988425922</v>
      </c>
      <c r="D39" s="136" t="s">
        <v>2473</v>
      </c>
      <c r="E39" s="124">
        <v>138</v>
      </c>
      <c r="F39" s="156" t="str">
        <f>VLOOKUP(E39,VIP!$A$2:$O13305,2,0)</f>
        <v>DRBR138</v>
      </c>
      <c r="G39" s="134" t="str">
        <f>VLOOKUP(E39,'LISTADO ATM'!$A$2:$B$897,2,0)</f>
        <v xml:space="preserve">ATM UNP Fantino </v>
      </c>
      <c r="H39" s="134" t="str">
        <f>VLOOKUP(E39,VIP!$A$2:$O18168,7,FALSE)</f>
        <v>Si</v>
      </c>
      <c r="I39" s="134" t="str">
        <f>VLOOKUP(E39,VIP!$A$2:$O10133,8,FALSE)</f>
        <v>Si</v>
      </c>
      <c r="J39" s="134" t="str">
        <f>VLOOKUP(E39,VIP!$A$2:$O10083,8,FALSE)</f>
        <v>Si</v>
      </c>
      <c r="K39" s="134" t="str">
        <f>VLOOKUP(E39,VIP!$A$2:$O13657,6,0)</f>
        <v>NO</v>
      </c>
      <c r="L39" s="125" t="s">
        <v>2443</v>
      </c>
      <c r="M39" s="135" t="s">
        <v>2447</v>
      </c>
      <c r="N39" s="135" t="s">
        <v>2454</v>
      </c>
      <c r="O39" s="134" t="s">
        <v>2474</v>
      </c>
      <c r="P39" s="137"/>
      <c r="Q39" s="135" t="s">
        <v>2443</v>
      </c>
    </row>
    <row r="40" spans="1:17" s="96" customFormat="1" ht="18" customHeight="1" x14ac:dyDescent="0.25">
      <c r="A40" s="134" t="str">
        <f>VLOOKUP(E40,'LISTADO ATM'!$A$2:$C$898,3,0)</f>
        <v>DISTRITO NACIONAL</v>
      </c>
      <c r="B40" s="129">
        <v>3335890893</v>
      </c>
      <c r="C40" s="136">
        <v>44334.651122685187</v>
      </c>
      <c r="D40" s="136" t="s">
        <v>2180</v>
      </c>
      <c r="E40" s="124">
        <v>952</v>
      </c>
      <c r="F40" s="156" t="str">
        <f>VLOOKUP(E40,VIP!$A$2:$O13189,2,0)</f>
        <v>DRBR16L</v>
      </c>
      <c r="G40" s="134" t="str">
        <f>VLOOKUP(E40,'LISTADO ATM'!$A$2:$B$897,2,0)</f>
        <v xml:space="preserve">ATM Alvarez Rivas </v>
      </c>
      <c r="H40" s="134" t="str">
        <f>VLOOKUP(E40,VIP!$A$2:$O18052,7,FALSE)</f>
        <v>Si</v>
      </c>
      <c r="I40" s="134" t="str">
        <f>VLOOKUP(E40,VIP!$A$2:$O10017,8,FALSE)</f>
        <v>Si</v>
      </c>
      <c r="J40" s="134" t="str">
        <f>VLOOKUP(E40,VIP!$A$2:$O9967,8,FALSE)</f>
        <v>Si</v>
      </c>
      <c r="K40" s="134" t="str">
        <f>VLOOKUP(E40,VIP!$A$2:$O13541,6,0)</f>
        <v>NO</v>
      </c>
      <c r="L40" s="125" t="s">
        <v>2576</v>
      </c>
      <c r="M40" s="135" t="s">
        <v>2447</v>
      </c>
      <c r="N40" s="135" t="s">
        <v>2454</v>
      </c>
      <c r="O40" s="134" t="s">
        <v>2456</v>
      </c>
      <c r="P40" s="137"/>
      <c r="Q40" s="145" t="s">
        <v>2576</v>
      </c>
    </row>
    <row r="41" spans="1:17" s="96" customFormat="1" ht="18" customHeight="1" x14ac:dyDescent="0.25">
      <c r="A41" s="134" t="str">
        <f>VLOOKUP(E41,'LISTADO ATM'!$A$2:$C$898,3,0)</f>
        <v>DISTRITO NACIONAL</v>
      </c>
      <c r="B41" s="129" t="s">
        <v>2614</v>
      </c>
      <c r="C41" s="136">
        <v>44335.440671296295</v>
      </c>
      <c r="D41" s="136" t="s">
        <v>2180</v>
      </c>
      <c r="E41" s="124">
        <v>585</v>
      </c>
      <c r="F41" s="156" t="str">
        <f>VLOOKUP(E41,VIP!$A$2:$O13241,2,0)</f>
        <v>DRBR083</v>
      </c>
      <c r="G41" s="134" t="str">
        <f>VLOOKUP(E41,'LISTADO ATM'!$A$2:$B$897,2,0)</f>
        <v xml:space="preserve">ATM Oficina Haina Oriental </v>
      </c>
      <c r="H41" s="134" t="str">
        <f>VLOOKUP(E41,VIP!$A$2:$O18104,7,FALSE)</f>
        <v>Si</v>
      </c>
      <c r="I41" s="134" t="str">
        <f>VLOOKUP(E41,VIP!$A$2:$O10069,8,FALSE)</f>
        <v>Si</v>
      </c>
      <c r="J41" s="134" t="str">
        <f>VLOOKUP(E41,VIP!$A$2:$O10019,8,FALSE)</f>
        <v>Si</v>
      </c>
      <c r="K41" s="134" t="str">
        <f>VLOOKUP(E41,VIP!$A$2:$O13593,6,0)</f>
        <v>NO</v>
      </c>
      <c r="L41" s="125" t="s">
        <v>2576</v>
      </c>
      <c r="M41" s="135" t="s">
        <v>2447</v>
      </c>
      <c r="N41" s="135" t="s">
        <v>2454</v>
      </c>
      <c r="O41" s="134" t="s">
        <v>2456</v>
      </c>
      <c r="P41" s="137"/>
      <c r="Q41" s="135" t="s">
        <v>2576</v>
      </c>
    </row>
    <row r="42" spans="1:17" s="96" customFormat="1" ht="18" customHeight="1" x14ac:dyDescent="0.25">
      <c r="A42" s="134" t="str">
        <f>VLOOKUP(E42,'LISTADO ATM'!$A$2:$C$898,3,0)</f>
        <v>DISTRITO NACIONAL</v>
      </c>
      <c r="B42" s="129" t="s">
        <v>2620</v>
      </c>
      <c r="C42" s="136">
        <v>44335.587962962964</v>
      </c>
      <c r="D42" s="136" t="s">
        <v>2180</v>
      </c>
      <c r="E42" s="124">
        <v>516</v>
      </c>
      <c r="F42" s="156" t="str">
        <f>VLOOKUP(E42,VIP!$A$2:$O13257,2,0)</f>
        <v>DRBR516</v>
      </c>
      <c r="G42" s="134" t="str">
        <f>VLOOKUP(E42,'LISTADO ATM'!$A$2:$B$897,2,0)</f>
        <v xml:space="preserve">ATM Oficina Gascue </v>
      </c>
      <c r="H42" s="134" t="str">
        <f>VLOOKUP(E42,VIP!$A$2:$O18120,7,FALSE)</f>
        <v>Si</v>
      </c>
      <c r="I42" s="134" t="str">
        <f>VLOOKUP(E42,VIP!$A$2:$O10085,8,FALSE)</f>
        <v>Si</v>
      </c>
      <c r="J42" s="134" t="str">
        <f>VLOOKUP(E42,VIP!$A$2:$O10035,8,FALSE)</f>
        <v>Si</v>
      </c>
      <c r="K42" s="134" t="str">
        <f>VLOOKUP(E42,VIP!$A$2:$O13609,6,0)</f>
        <v>SI</v>
      </c>
      <c r="L42" s="125" t="s">
        <v>2576</v>
      </c>
      <c r="M42" s="135" t="s">
        <v>2447</v>
      </c>
      <c r="N42" s="135" t="s">
        <v>2454</v>
      </c>
      <c r="O42" s="134" t="s">
        <v>2456</v>
      </c>
      <c r="P42" s="137"/>
      <c r="Q42" s="135" t="s">
        <v>2576</v>
      </c>
    </row>
    <row r="43" spans="1:17" s="96" customFormat="1" ht="18" customHeight="1" x14ac:dyDescent="0.25">
      <c r="A43" s="134" t="str">
        <f>VLOOKUP(E43,'LISTADO ATM'!$A$2:$C$898,3,0)</f>
        <v>NORTE</v>
      </c>
      <c r="B43" s="129" t="s">
        <v>2625</v>
      </c>
      <c r="C43" s="136">
        <v>44335.59547453704</v>
      </c>
      <c r="D43" s="136" t="s">
        <v>2181</v>
      </c>
      <c r="E43" s="124">
        <v>632</v>
      </c>
      <c r="F43" s="156" t="str">
        <f>VLOOKUP(E43,VIP!$A$2:$O13252,2,0)</f>
        <v>DRBR263</v>
      </c>
      <c r="G43" s="134" t="str">
        <f>VLOOKUP(E43,'LISTADO ATM'!$A$2:$B$897,2,0)</f>
        <v xml:space="preserve">ATM Autobanco Gurabo </v>
      </c>
      <c r="H43" s="134" t="str">
        <f>VLOOKUP(E43,VIP!$A$2:$O18115,7,FALSE)</f>
        <v>Si</v>
      </c>
      <c r="I43" s="134" t="str">
        <f>VLOOKUP(E43,VIP!$A$2:$O10080,8,FALSE)</f>
        <v>Si</v>
      </c>
      <c r="J43" s="134" t="str">
        <f>VLOOKUP(E43,VIP!$A$2:$O10030,8,FALSE)</f>
        <v>Si</v>
      </c>
      <c r="K43" s="134" t="str">
        <f>VLOOKUP(E43,VIP!$A$2:$O13604,6,0)</f>
        <v>NO</v>
      </c>
      <c r="L43" s="125" t="s">
        <v>2576</v>
      </c>
      <c r="M43" s="135" t="s">
        <v>2447</v>
      </c>
      <c r="N43" s="135" t="s">
        <v>2454</v>
      </c>
      <c r="O43" s="134" t="s">
        <v>2575</v>
      </c>
      <c r="P43" s="137"/>
      <c r="Q43" s="135" t="s">
        <v>2576</v>
      </c>
    </row>
    <row r="44" spans="1:17" s="96" customFormat="1" ht="18" customHeight="1" x14ac:dyDescent="0.25">
      <c r="A44" s="134" t="str">
        <f>VLOOKUP(E44,'LISTADO ATM'!$A$2:$C$898,3,0)</f>
        <v>ESTE</v>
      </c>
      <c r="B44" s="129">
        <v>3335890453</v>
      </c>
      <c r="C44" s="136">
        <v>44334.47</v>
      </c>
      <c r="D44" s="136" t="s">
        <v>2450</v>
      </c>
      <c r="E44" s="124">
        <v>429</v>
      </c>
      <c r="F44" s="156" t="str">
        <f>VLOOKUP(E44,VIP!$A$2:$O13186,2,0)</f>
        <v>DRBR429</v>
      </c>
      <c r="G44" s="134" t="str">
        <f>VLOOKUP(E44,'LISTADO ATM'!$A$2:$B$897,2,0)</f>
        <v xml:space="preserve">ATM Oficina Jumbo La Romana </v>
      </c>
      <c r="H44" s="134" t="str">
        <f>VLOOKUP(E44,VIP!$A$2:$O18049,7,FALSE)</f>
        <v>Si</v>
      </c>
      <c r="I44" s="134" t="str">
        <f>VLOOKUP(E44,VIP!$A$2:$O10014,8,FALSE)</f>
        <v>Si</v>
      </c>
      <c r="J44" s="134" t="str">
        <f>VLOOKUP(E44,VIP!$A$2:$O9964,8,FALSE)</f>
        <v>Si</v>
      </c>
      <c r="K44" s="134" t="str">
        <f>VLOOKUP(E44,VIP!$A$2:$O13538,6,0)</f>
        <v>NO</v>
      </c>
      <c r="L44" s="125" t="s">
        <v>2418</v>
      </c>
      <c r="M44" s="135" t="s">
        <v>2447</v>
      </c>
      <c r="N44" s="135" t="s">
        <v>2454</v>
      </c>
      <c r="O44" s="134" t="s">
        <v>2455</v>
      </c>
      <c r="P44" s="137"/>
      <c r="Q44" s="145" t="s">
        <v>2418</v>
      </c>
    </row>
    <row r="45" spans="1:17" s="96" customFormat="1" ht="18" customHeight="1" x14ac:dyDescent="0.25">
      <c r="A45" s="134" t="str">
        <f>VLOOKUP(E45,'LISTADO ATM'!$A$2:$C$898,3,0)</f>
        <v>DISTRITO NACIONAL</v>
      </c>
      <c r="B45" s="129">
        <v>3335891051</v>
      </c>
      <c r="C45" s="136">
        <v>44334.694548611114</v>
      </c>
      <c r="D45" s="136" t="s">
        <v>2450</v>
      </c>
      <c r="E45" s="124">
        <v>162</v>
      </c>
      <c r="F45" s="156" t="str">
        <f>VLOOKUP(E45,VIP!$A$2:$O13194,2,0)</f>
        <v>DRBR162</v>
      </c>
      <c r="G45" s="134" t="str">
        <f>VLOOKUP(E45,'LISTADO ATM'!$A$2:$B$897,2,0)</f>
        <v xml:space="preserve">ATM Oficina Tiradentes I </v>
      </c>
      <c r="H45" s="134" t="str">
        <f>VLOOKUP(E45,VIP!$A$2:$O18057,7,FALSE)</f>
        <v>Si</v>
      </c>
      <c r="I45" s="134" t="str">
        <f>VLOOKUP(E45,VIP!$A$2:$O10022,8,FALSE)</f>
        <v>Si</v>
      </c>
      <c r="J45" s="134" t="str">
        <f>VLOOKUP(E45,VIP!$A$2:$O9972,8,FALSE)</f>
        <v>Si</v>
      </c>
      <c r="K45" s="134" t="str">
        <f>VLOOKUP(E45,VIP!$A$2:$O13546,6,0)</f>
        <v>NO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7"/>
      <c r="Q45" s="145" t="s">
        <v>2418</v>
      </c>
    </row>
    <row r="46" spans="1:17" s="96" customFormat="1" ht="18" customHeight="1" x14ac:dyDescent="0.25">
      <c r="A46" s="134" t="str">
        <f>VLOOKUP(E46,'LISTADO ATM'!$A$2:$C$898,3,0)</f>
        <v>DISTRITO NACIONAL</v>
      </c>
      <c r="B46" s="129">
        <v>3335891243</v>
      </c>
      <c r="C46" s="136">
        <v>44335.028182870374</v>
      </c>
      <c r="D46" s="136" t="s">
        <v>2450</v>
      </c>
      <c r="E46" s="124">
        <v>235</v>
      </c>
      <c r="F46" s="156" t="str">
        <f>VLOOKUP(E46,VIP!$A$2:$O13236,2,0)</f>
        <v>DRBR235</v>
      </c>
      <c r="G46" s="134" t="str">
        <f>VLOOKUP(E46,'LISTADO ATM'!$A$2:$B$897,2,0)</f>
        <v xml:space="preserve">ATM Oficina Multicentro La Sirena San Isidro </v>
      </c>
      <c r="H46" s="134" t="str">
        <f>VLOOKUP(E46,VIP!$A$2:$O18099,7,FALSE)</f>
        <v>Si</v>
      </c>
      <c r="I46" s="134" t="str">
        <f>VLOOKUP(E46,VIP!$A$2:$O10064,8,FALSE)</f>
        <v>Si</v>
      </c>
      <c r="J46" s="134" t="str">
        <f>VLOOKUP(E46,VIP!$A$2:$O10014,8,FALSE)</f>
        <v>Si</v>
      </c>
      <c r="K46" s="134" t="str">
        <f>VLOOKUP(E46,VIP!$A$2:$O13588,6,0)</f>
        <v>SI</v>
      </c>
      <c r="L46" s="125" t="s">
        <v>2418</v>
      </c>
      <c r="M46" s="135" t="s">
        <v>2447</v>
      </c>
      <c r="N46" s="135" t="s">
        <v>2454</v>
      </c>
      <c r="O46" s="134" t="s">
        <v>2455</v>
      </c>
      <c r="P46" s="137"/>
      <c r="Q46" s="135" t="s">
        <v>2418</v>
      </c>
    </row>
    <row r="47" spans="1:17" s="96" customFormat="1" ht="18" customHeight="1" x14ac:dyDescent="0.25">
      <c r="A47" s="134" t="str">
        <f>VLOOKUP(E47,'LISTADO ATM'!$A$2:$C$898,3,0)</f>
        <v>ESTE</v>
      </c>
      <c r="B47" s="129" t="s">
        <v>2640</v>
      </c>
      <c r="C47" s="136">
        <v>44335.710960648146</v>
      </c>
      <c r="D47" s="136" t="s">
        <v>2450</v>
      </c>
      <c r="E47" s="124">
        <v>211</v>
      </c>
      <c r="F47" s="156" t="str">
        <f>VLOOKUP(E47,VIP!$A$2:$O13304,2,0)</f>
        <v>DRBR211</v>
      </c>
      <c r="G47" s="134" t="str">
        <f>VLOOKUP(E47,'LISTADO ATM'!$A$2:$B$897,2,0)</f>
        <v xml:space="preserve">ATM Oficina La Romana I </v>
      </c>
      <c r="H47" s="134" t="str">
        <f>VLOOKUP(E47,VIP!$A$2:$O18167,7,FALSE)</f>
        <v>Si</v>
      </c>
      <c r="I47" s="134" t="str">
        <f>VLOOKUP(E47,VIP!$A$2:$O10132,8,FALSE)</f>
        <v>Si</v>
      </c>
      <c r="J47" s="134" t="str">
        <f>VLOOKUP(E47,VIP!$A$2:$O10082,8,FALSE)</f>
        <v>Si</v>
      </c>
      <c r="K47" s="134" t="str">
        <f>VLOOKUP(E47,VIP!$A$2:$O13656,6,0)</f>
        <v>NO</v>
      </c>
      <c r="L47" s="125" t="s">
        <v>2418</v>
      </c>
      <c r="M47" s="135" t="s">
        <v>2447</v>
      </c>
      <c r="N47" s="135" t="s">
        <v>2454</v>
      </c>
      <c r="O47" s="134" t="s">
        <v>2455</v>
      </c>
      <c r="P47" s="137"/>
      <c r="Q47" s="135" t="s">
        <v>2418</v>
      </c>
    </row>
    <row r="48" spans="1:17" s="96" customFormat="1" ht="18" customHeight="1" x14ac:dyDescent="0.25">
      <c r="A48" s="134" t="str">
        <f>VLOOKUP(E48,'LISTADO ATM'!$A$2:$C$898,3,0)</f>
        <v>NORTE</v>
      </c>
      <c r="B48" s="129" t="s">
        <v>2639</v>
      </c>
      <c r="C48" s="136">
        <v>44335.712071759262</v>
      </c>
      <c r="D48" s="136" t="s">
        <v>2571</v>
      </c>
      <c r="E48" s="124">
        <v>775</v>
      </c>
      <c r="F48" s="156" t="str">
        <f>VLOOKUP(E48,VIP!$A$2:$O13303,2,0)</f>
        <v>DRBR450</v>
      </c>
      <c r="G48" s="134" t="str">
        <f>VLOOKUP(E48,'LISTADO ATM'!$A$2:$B$897,2,0)</f>
        <v xml:space="preserve">ATM S/M Lilo (Montecristi) </v>
      </c>
      <c r="H48" s="134" t="str">
        <f>VLOOKUP(E48,VIP!$A$2:$O18166,7,FALSE)</f>
        <v>Si</v>
      </c>
      <c r="I48" s="134" t="str">
        <f>VLOOKUP(E48,VIP!$A$2:$O10131,8,FALSE)</f>
        <v>Si</v>
      </c>
      <c r="J48" s="134" t="str">
        <f>VLOOKUP(E48,VIP!$A$2:$O10081,8,FALSE)</f>
        <v>Si</v>
      </c>
      <c r="K48" s="134" t="str">
        <f>VLOOKUP(E48,VIP!$A$2:$O13655,6,0)</f>
        <v>NO</v>
      </c>
      <c r="L48" s="125" t="s">
        <v>2418</v>
      </c>
      <c r="M48" s="135" t="s">
        <v>2447</v>
      </c>
      <c r="N48" s="135" t="s">
        <v>2454</v>
      </c>
      <c r="O48" s="134" t="s">
        <v>2572</v>
      </c>
      <c r="P48" s="137"/>
      <c r="Q48" s="135" t="s">
        <v>2418</v>
      </c>
    </row>
    <row r="49" spans="1:17" s="96" customFormat="1" ht="18" customHeight="1" x14ac:dyDescent="0.25">
      <c r="A49" s="134" t="str">
        <f>VLOOKUP(E49,'LISTADO ATM'!$A$2:$C$898,3,0)</f>
        <v>DISTRITO NACIONAL</v>
      </c>
      <c r="B49" s="129" t="s">
        <v>2657</v>
      </c>
      <c r="C49" s="136">
        <v>44336.094849537039</v>
      </c>
      <c r="D49" s="136" t="s">
        <v>2450</v>
      </c>
      <c r="E49" s="124">
        <v>672</v>
      </c>
      <c r="F49" s="156" t="str">
        <f>VLOOKUP(E49,VIP!$A$2:$O13298,2,0)</f>
        <v>DRBR672</v>
      </c>
      <c r="G49" s="134" t="str">
        <f>VLOOKUP(E49,'LISTADO ATM'!$A$2:$B$897,2,0)</f>
        <v>ATM Destacamento Policía Nacional La Victoria</v>
      </c>
      <c r="H49" s="134" t="str">
        <f>VLOOKUP(E49,VIP!$A$2:$O18161,7,FALSE)</f>
        <v>Si</v>
      </c>
      <c r="I49" s="134" t="str">
        <f>VLOOKUP(E49,VIP!$A$2:$O10126,8,FALSE)</f>
        <v>Si</v>
      </c>
      <c r="J49" s="134" t="str">
        <f>VLOOKUP(E49,VIP!$A$2:$O10076,8,FALSE)</f>
        <v>Si</v>
      </c>
      <c r="K49" s="134" t="str">
        <f>VLOOKUP(E49,VIP!$A$2:$O13650,6,0)</f>
        <v>SI</v>
      </c>
      <c r="L49" s="125" t="s">
        <v>2418</v>
      </c>
      <c r="M49" s="135" t="s">
        <v>2447</v>
      </c>
      <c r="N49" s="135" t="s">
        <v>2454</v>
      </c>
      <c r="O49" s="134" t="s">
        <v>2455</v>
      </c>
      <c r="P49" s="137"/>
      <c r="Q49" s="135" t="s">
        <v>2418</v>
      </c>
    </row>
    <row r="50" spans="1:17" ht="18" x14ac:dyDescent="0.25">
      <c r="A50" s="134" t="str">
        <f>VLOOKUP(E50,'LISTADO ATM'!$A$2:$C$898,3,0)</f>
        <v>DISTRITO NACIONAL</v>
      </c>
      <c r="B50" s="129">
        <v>3335891279</v>
      </c>
      <c r="C50" s="136">
        <v>44335.316689814812</v>
      </c>
      <c r="D50" s="136" t="s">
        <v>2180</v>
      </c>
      <c r="E50" s="124">
        <v>355</v>
      </c>
      <c r="F50" s="157" t="str">
        <f>VLOOKUP(E50,VIP!$A$2:$O13234,2,0)</f>
        <v>DRBR355</v>
      </c>
      <c r="G50" s="134" t="str">
        <f>VLOOKUP(E50,'LISTADO ATM'!$A$2:$B$897,2,0)</f>
        <v xml:space="preserve">ATM UNP Metro II </v>
      </c>
      <c r="H50" s="134" t="str">
        <f>VLOOKUP(E50,VIP!$A$2:$O18097,7,FALSE)</f>
        <v>Si</v>
      </c>
      <c r="I50" s="134" t="str">
        <f>VLOOKUP(E50,VIP!$A$2:$O10062,8,FALSE)</f>
        <v>Si</v>
      </c>
      <c r="J50" s="134" t="str">
        <f>VLOOKUP(E50,VIP!$A$2:$O10012,8,FALSE)</f>
        <v>Si</v>
      </c>
      <c r="K50" s="134" t="str">
        <f>VLOOKUP(E50,VIP!$A$2:$O13586,6,0)</f>
        <v>SI</v>
      </c>
      <c r="L50" s="125" t="s">
        <v>2469</v>
      </c>
      <c r="M50" s="135" t="s">
        <v>2447</v>
      </c>
      <c r="N50" s="135" t="s">
        <v>2564</v>
      </c>
      <c r="O50" s="134" t="s">
        <v>2456</v>
      </c>
      <c r="P50" s="137"/>
      <c r="Q50" s="135" t="s">
        <v>2469</v>
      </c>
    </row>
    <row r="51" spans="1:17" ht="18" x14ac:dyDescent="0.25">
      <c r="A51" s="134" t="str">
        <f>VLOOKUP(E51,'LISTADO ATM'!$A$2:$C$898,3,0)</f>
        <v>DISTRITO NACIONAL</v>
      </c>
      <c r="B51" s="129" t="s">
        <v>2616</v>
      </c>
      <c r="C51" s="136">
        <v>44335.423541666663</v>
      </c>
      <c r="D51" s="136" t="s">
        <v>2180</v>
      </c>
      <c r="E51" s="124">
        <v>26</v>
      </c>
      <c r="F51" s="157" t="str">
        <f>VLOOKUP(E51,VIP!$A$2:$O13248,2,0)</f>
        <v>DRBR221</v>
      </c>
      <c r="G51" s="134" t="str">
        <f>VLOOKUP(E51,'LISTADO ATM'!$A$2:$B$897,2,0)</f>
        <v>ATM S/M Jumbo San Isidro</v>
      </c>
      <c r="H51" s="134" t="str">
        <f>VLOOKUP(E51,VIP!$A$2:$O18111,7,FALSE)</f>
        <v>Si</v>
      </c>
      <c r="I51" s="134" t="str">
        <f>VLOOKUP(E51,VIP!$A$2:$O10076,8,FALSE)</f>
        <v>Si</v>
      </c>
      <c r="J51" s="134" t="str">
        <f>VLOOKUP(E51,VIP!$A$2:$O10026,8,FALSE)</f>
        <v>Si</v>
      </c>
      <c r="K51" s="134" t="str">
        <f>VLOOKUP(E51,VIP!$A$2:$O13600,6,0)</f>
        <v>NO</v>
      </c>
      <c r="L51" s="125" t="s">
        <v>2469</v>
      </c>
      <c r="M51" s="135" t="s">
        <v>2447</v>
      </c>
      <c r="N51" s="135" t="s">
        <v>2454</v>
      </c>
      <c r="O51" s="134" t="s">
        <v>2456</v>
      </c>
      <c r="P51" s="137"/>
      <c r="Q51" s="135" t="s">
        <v>2469</v>
      </c>
    </row>
    <row r="52" spans="1:17" ht="18" x14ac:dyDescent="0.25">
      <c r="A52" s="134" t="str">
        <f>VLOOKUP(E52,'LISTADO ATM'!$A$2:$C$898,3,0)</f>
        <v>NORTE</v>
      </c>
      <c r="B52" s="129" t="s">
        <v>2622</v>
      </c>
      <c r="C52" s="136">
        <v>44335.555601851855</v>
      </c>
      <c r="D52" s="136" t="s">
        <v>2181</v>
      </c>
      <c r="E52" s="124">
        <v>937</v>
      </c>
      <c r="F52" s="157" t="str">
        <f>VLOOKUP(E52,VIP!$A$2:$O13260,2,0)</f>
        <v>DRBR937</v>
      </c>
      <c r="G52" s="134" t="str">
        <f>VLOOKUP(E52,'LISTADO ATM'!$A$2:$B$897,2,0)</f>
        <v xml:space="preserve">ATM Autobanco Oficina La Vega II </v>
      </c>
      <c r="H52" s="134" t="str">
        <f>VLOOKUP(E52,VIP!$A$2:$O18123,7,FALSE)</f>
        <v>Si</v>
      </c>
      <c r="I52" s="134" t="str">
        <f>VLOOKUP(E52,VIP!$A$2:$O10088,8,FALSE)</f>
        <v>Si</v>
      </c>
      <c r="J52" s="134" t="str">
        <f>VLOOKUP(E52,VIP!$A$2:$O10038,8,FALSE)</f>
        <v>Si</v>
      </c>
      <c r="K52" s="134" t="str">
        <f>VLOOKUP(E52,VIP!$A$2:$O13612,6,0)</f>
        <v>NO</v>
      </c>
      <c r="L52" s="125" t="s">
        <v>2469</v>
      </c>
      <c r="M52" s="135" t="s">
        <v>2447</v>
      </c>
      <c r="N52" s="135" t="s">
        <v>2454</v>
      </c>
      <c r="O52" s="134" t="s">
        <v>2575</v>
      </c>
      <c r="P52" s="137"/>
      <c r="Q52" s="135" t="s">
        <v>2469</v>
      </c>
    </row>
    <row r="53" spans="1:17" ht="18" x14ac:dyDescent="0.25">
      <c r="A53" s="134" t="str">
        <f>VLOOKUP(E53,'LISTADO ATM'!$A$2:$C$898,3,0)</f>
        <v>DISTRITO NACIONAL</v>
      </c>
      <c r="B53" s="129" t="s">
        <v>2647</v>
      </c>
      <c r="C53" s="136">
        <v>44335.648865740739</v>
      </c>
      <c r="D53" s="136" t="s">
        <v>2180</v>
      </c>
      <c r="E53" s="124">
        <v>676</v>
      </c>
      <c r="F53" s="157" t="str">
        <f>VLOOKUP(E53,VIP!$A$2:$O13312,2,0)</f>
        <v>DRBR676</v>
      </c>
      <c r="G53" s="134" t="str">
        <f>VLOOKUP(E53,'LISTADO ATM'!$A$2:$B$897,2,0)</f>
        <v>ATM S/M Bravo Colina Del Oeste</v>
      </c>
      <c r="H53" s="134" t="str">
        <f>VLOOKUP(E53,VIP!$A$2:$O18175,7,FALSE)</f>
        <v>Si</v>
      </c>
      <c r="I53" s="134" t="str">
        <f>VLOOKUP(E53,VIP!$A$2:$O10140,8,FALSE)</f>
        <v>Si</v>
      </c>
      <c r="J53" s="134" t="str">
        <f>VLOOKUP(E53,VIP!$A$2:$O10090,8,FALSE)</f>
        <v>Si</v>
      </c>
      <c r="K53" s="134" t="str">
        <f>VLOOKUP(E53,VIP!$A$2:$O13664,6,0)</f>
        <v>NO</v>
      </c>
      <c r="L53" s="125" t="s">
        <v>2469</v>
      </c>
      <c r="M53" s="135" t="s">
        <v>2447</v>
      </c>
      <c r="N53" s="135" t="s">
        <v>2454</v>
      </c>
      <c r="O53" s="134" t="s">
        <v>2456</v>
      </c>
      <c r="P53" s="137"/>
      <c r="Q53" s="135" t="s">
        <v>2469</v>
      </c>
    </row>
    <row r="54" spans="1:17" ht="18" x14ac:dyDescent="0.25">
      <c r="A54" s="134" t="str">
        <f>VLOOKUP(E54,'LISTADO ATM'!$A$2:$C$898,3,0)</f>
        <v>DISTRITO NACIONAL</v>
      </c>
      <c r="B54" s="129" t="s">
        <v>2628</v>
      </c>
      <c r="C54" s="136">
        <v>44335.899583333332</v>
      </c>
      <c r="D54" s="136" t="s">
        <v>2180</v>
      </c>
      <c r="E54" s="124">
        <v>527</v>
      </c>
      <c r="F54" s="157" t="str">
        <f>VLOOKUP(E54,VIP!$A$2:$O13292,2,0)</f>
        <v>DRBR527</v>
      </c>
      <c r="G54" s="134" t="str">
        <f>VLOOKUP(E54,'LISTADO ATM'!$A$2:$B$897,2,0)</f>
        <v>ATM Oficina Zona Oriental II</v>
      </c>
      <c r="H54" s="134" t="str">
        <f>VLOOKUP(E54,VIP!$A$2:$O18155,7,FALSE)</f>
        <v>Si</v>
      </c>
      <c r="I54" s="134" t="str">
        <f>VLOOKUP(E54,VIP!$A$2:$O10120,8,FALSE)</f>
        <v>Si</v>
      </c>
      <c r="J54" s="134" t="str">
        <f>VLOOKUP(E54,VIP!$A$2:$O10070,8,FALSE)</f>
        <v>Si</v>
      </c>
      <c r="K54" s="134" t="str">
        <f>VLOOKUP(E54,VIP!$A$2:$O13644,6,0)</f>
        <v>SI</v>
      </c>
      <c r="L54" s="125" t="s">
        <v>2469</v>
      </c>
      <c r="M54" s="135" t="s">
        <v>2447</v>
      </c>
      <c r="N54" s="135" t="s">
        <v>2454</v>
      </c>
      <c r="O54" s="134" t="s">
        <v>2456</v>
      </c>
      <c r="P54" s="137"/>
      <c r="Q54" s="135" t="s">
        <v>2469</v>
      </c>
    </row>
    <row r="55" spans="1:17" ht="18" x14ac:dyDescent="0.25">
      <c r="A55" s="134" t="str">
        <f>VLOOKUP(E55,'LISTADO ATM'!$A$2:$C$898,3,0)</f>
        <v>DISTRITO NACIONAL</v>
      </c>
      <c r="B55" s="129" t="s">
        <v>2652</v>
      </c>
      <c r="C55" s="136">
        <v>44336.214085648149</v>
      </c>
      <c r="D55" s="136" t="s">
        <v>2180</v>
      </c>
      <c r="E55" s="124">
        <v>493</v>
      </c>
      <c r="F55" s="157" t="str">
        <f>VLOOKUP(E55,VIP!$A$2:$O13293,2,0)</f>
        <v>DRBR493</v>
      </c>
      <c r="G55" s="134" t="str">
        <f>VLOOKUP(E55,'LISTADO ATM'!$A$2:$B$897,2,0)</f>
        <v xml:space="preserve">ATM Oficina Haina Occidental II </v>
      </c>
      <c r="H55" s="134" t="str">
        <f>VLOOKUP(E55,VIP!$A$2:$O18156,7,FALSE)</f>
        <v>Si</v>
      </c>
      <c r="I55" s="134" t="str">
        <f>VLOOKUP(E55,VIP!$A$2:$O10121,8,FALSE)</f>
        <v>Si</v>
      </c>
      <c r="J55" s="134" t="str">
        <f>VLOOKUP(E55,VIP!$A$2:$O10071,8,FALSE)</f>
        <v>Si</v>
      </c>
      <c r="K55" s="134" t="str">
        <f>VLOOKUP(E55,VIP!$A$2:$O13645,6,0)</f>
        <v>NO</v>
      </c>
      <c r="L55" s="125" t="s">
        <v>2469</v>
      </c>
      <c r="M55" s="135" t="s">
        <v>2447</v>
      </c>
      <c r="N55" s="135" t="s">
        <v>2454</v>
      </c>
      <c r="O55" s="134" t="s">
        <v>2456</v>
      </c>
      <c r="P55" s="137"/>
      <c r="Q55" s="135" t="s">
        <v>2469</v>
      </c>
    </row>
    <row r="56" spans="1:17" ht="18" x14ac:dyDescent="0.25">
      <c r="A56" s="134" t="str">
        <f>VLOOKUP(E56,'LISTADO ATM'!$A$2:$C$898,3,0)</f>
        <v>SUR</v>
      </c>
      <c r="B56" s="129">
        <v>3335891247</v>
      </c>
      <c r="C56" s="136">
        <v>44335.047210648147</v>
      </c>
      <c r="D56" s="136" t="s">
        <v>2180</v>
      </c>
      <c r="E56" s="124">
        <v>831</v>
      </c>
      <c r="F56" s="157" t="str">
        <f>VLOOKUP(E56,VIP!$A$2:$O13232,2,0)</f>
        <v>DRBR831</v>
      </c>
      <c r="G56" s="134" t="str">
        <f>VLOOKUP(E56,'LISTADO ATM'!$A$2:$B$897,2,0)</f>
        <v xml:space="preserve">ATM Politécnico Loyola San Cristóbal </v>
      </c>
      <c r="H56" s="134" t="str">
        <f>VLOOKUP(E56,VIP!$A$2:$O18095,7,FALSE)</f>
        <v>Si</v>
      </c>
      <c r="I56" s="134" t="str">
        <f>VLOOKUP(E56,VIP!$A$2:$O10060,8,FALSE)</f>
        <v>Si</v>
      </c>
      <c r="J56" s="134" t="str">
        <f>VLOOKUP(E56,VIP!$A$2:$O10010,8,FALSE)</f>
        <v>Si</v>
      </c>
      <c r="K56" s="134" t="str">
        <f>VLOOKUP(E56,VIP!$A$2:$O13584,6,0)</f>
        <v>NO</v>
      </c>
      <c r="L56" s="125" t="s">
        <v>2611</v>
      </c>
      <c r="M56" s="135" t="s">
        <v>2447</v>
      </c>
      <c r="N56" s="135" t="s">
        <v>2454</v>
      </c>
      <c r="O56" s="134" t="s">
        <v>2456</v>
      </c>
      <c r="P56" s="137"/>
      <c r="Q56" s="135" t="s">
        <v>2611</v>
      </c>
    </row>
  </sheetData>
  <autoFilter ref="A4:Q4">
    <sortState ref="A5:Q59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7:E1048576 E1:E4">
    <cfRule type="duplicateValues" dxfId="93" priority="132"/>
  </conditionalFormatting>
  <conditionalFormatting sqref="E57:E1048576">
    <cfRule type="duplicateValues" dxfId="92" priority="119773"/>
  </conditionalFormatting>
  <conditionalFormatting sqref="B57:B1048576 B1:B4">
    <cfRule type="duplicateValues" dxfId="91" priority="119776"/>
  </conditionalFormatting>
  <conditionalFormatting sqref="E57:E1048576">
    <cfRule type="duplicateValues" dxfId="90" priority="105"/>
  </conditionalFormatting>
  <conditionalFormatting sqref="E57:E1048576">
    <cfRule type="duplicateValues" dxfId="89" priority="87"/>
  </conditionalFormatting>
  <conditionalFormatting sqref="B57:B1048576">
    <cfRule type="duplicateValues" dxfId="88" priority="85"/>
  </conditionalFormatting>
  <conditionalFormatting sqref="E57:E1048576">
    <cfRule type="duplicateValues" dxfId="87" priority="47"/>
  </conditionalFormatting>
  <conditionalFormatting sqref="B57:B1048576 B1:B4">
    <cfRule type="duplicateValues" dxfId="86" priority="36"/>
    <cfRule type="duplicateValues" dxfId="85" priority="37"/>
  </conditionalFormatting>
  <conditionalFormatting sqref="E57:E1048576 E1:E20">
    <cfRule type="duplicateValues" dxfId="84" priority="19"/>
    <cfRule type="duplicateValues" dxfId="83" priority="20"/>
  </conditionalFormatting>
  <conditionalFormatting sqref="E21:E27">
    <cfRule type="duplicateValues" dxfId="82" priority="121099"/>
    <cfRule type="duplicateValues" dxfId="81" priority="121100"/>
  </conditionalFormatting>
  <conditionalFormatting sqref="E21:E27">
    <cfRule type="duplicateValues" dxfId="80" priority="121103"/>
  </conditionalFormatting>
  <conditionalFormatting sqref="B21:B27">
    <cfRule type="duplicateValues" dxfId="79" priority="121105"/>
    <cfRule type="duplicateValues" dxfId="78" priority="121106"/>
  </conditionalFormatting>
  <conditionalFormatting sqref="B21:B27">
    <cfRule type="duplicateValues" dxfId="77" priority="121109"/>
  </conditionalFormatting>
  <conditionalFormatting sqref="E5:E20">
    <cfRule type="duplicateValues" dxfId="76" priority="121119"/>
  </conditionalFormatting>
  <conditionalFormatting sqref="B5:B20">
    <cfRule type="duplicateValues" dxfId="75" priority="121120"/>
    <cfRule type="duplicateValues" dxfId="74" priority="121121"/>
  </conditionalFormatting>
  <conditionalFormatting sqref="B5:B20">
    <cfRule type="duplicateValues" dxfId="73" priority="121122"/>
  </conditionalFormatting>
  <conditionalFormatting sqref="E50:E56">
    <cfRule type="duplicateValues" dxfId="72" priority="5"/>
    <cfRule type="duplicateValues" dxfId="71" priority="6"/>
  </conditionalFormatting>
  <conditionalFormatting sqref="E50:E56">
    <cfRule type="duplicateValues" dxfId="70" priority="4"/>
  </conditionalFormatting>
  <conditionalFormatting sqref="B50:B56">
    <cfRule type="duplicateValues" dxfId="69" priority="2"/>
    <cfRule type="duplicateValues" dxfId="68" priority="3"/>
  </conditionalFormatting>
  <conditionalFormatting sqref="B50:B56">
    <cfRule type="duplicateValues" dxfId="67" priority="1"/>
  </conditionalFormatting>
  <conditionalFormatting sqref="E28:E49">
    <cfRule type="duplicateValues" dxfId="5" priority="121163"/>
    <cfRule type="duplicateValues" dxfId="4" priority="121164"/>
  </conditionalFormatting>
  <conditionalFormatting sqref="E28:E49">
    <cfRule type="duplicateValues" dxfId="3" priority="121167"/>
  </conditionalFormatting>
  <conditionalFormatting sqref="B28:B49">
    <cfRule type="duplicateValues" dxfId="2" priority="121169"/>
    <cfRule type="duplicateValues" dxfId="1" priority="121170"/>
  </conditionalFormatting>
  <conditionalFormatting sqref="B28:B49">
    <cfRule type="duplicateValues" dxfId="0" priority="12117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75" t="s">
        <v>2150</v>
      </c>
      <c r="B1" s="176"/>
      <c r="C1" s="176"/>
      <c r="D1" s="176"/>
      <c r="E1" s="177"/>
    </row>
    <row r="2" spans="1:5" ht="25.5" x14ac:dyDescent="0.25">
      <c r="A2" s="178" t="s">
        <v>2452</v>
      </c>
      <c r="B2" s="179"/>
      <c r="C2" s="179"/>
      <c r="D2" s="179"/>
      <c r="E2" s="18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1" t="s">
        <v>2415</v>
      </c>
      <c r="B7" s="182"/>
      <c r="C7" s="182"/>
      <c r="D7" s="182"/>
      <c r="E7" s="183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4"/>
      <c r="D10" s="185"/>
      <c r="E10" s="186"/>
    </row>
    <row r="11" spans="1:5" x14ac:dyDescent="0.25">
      <c r="B11" s="102"/>
      <c r="E11" s="102"/>
    </row>
    <row r="12" spans="1:5" ht="18" x14ac:dyDescent="0.25">
      <c r="A12" s="181" t="s">
        <v>2477</v>
      </c>
      <c r="B12" s="182"/>
      <c r="C12" s="182"/>
      <c r="D12" s="182"/>
      <c r="E12" s="183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69"/>
      <c r="D15" s="170"/>
      <c r="E15" s="171"/>
    </row>
    <row r="16" spans="1:5" ht="15.75" thickBot="1" x14ac:dyDescent="0.3">
      <c r="B16" s="102"/>
      <c r="E16" s="102"/>
    </row>
    <row r="17" spans="1:5" ht="18.75" thickBot="1" x14ac:dyDescent="0.3">
      <c r="A17" s="172" t="s">
        <v>2478</v>
      </c>
      <c r="B17" s="173"/>
      <c r="C17" s="173"/>
      <c r="D17" s="173"/>
      <c r="E17" s="174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48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2579</v>
      </c>
    </row>
    <row r="20" spans="1:5" ht="18" x14ac:dyDescent="0.25">
      <c r="A20" s="148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2578</v>
      </c>
    </row>
    <row r="21" spans="1:5" ht="18" x14ac:dyDescent="0.25">
      <c r="A21" s="148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2577</v>
      </c>
    </row>
    <row r="22" spans="1:5" ht="18" x14ac:dyDescent="0.25">
      <c r="A22" s="148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2580</v>
      </c>
    </row>
    <row r="23" spans="1:5" ht="18" x14ac:dyDescent="0.25">
      <c r="A23" s="148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2581</v>
      </c>
    </row>
    <row r="24" spans="1:5" ht="18" x14ac:dyDescent="0.25">
      <c r="A24" s="148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2582</v>
      </c>
    </row>
    <row r="25" spans="1:5" ht="18" x14ac:dyDescent="0.25">
      <c r="A25" s="148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2583</v>
      </c>
    </row>
    <row r="26" spans="1:5" ht="18" x14ac:dyDescent="0.25">
      <c r="A26" s="148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2584</v>
      </c>
    </row>
    <row r="27" spans="1:5" ht="18" x14ac:dyDescent="0.25">
      <c r="A27" s="148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2585</v>
      </c>
    </row>
    <row r="28" spans="1:5" ht="18" x14ac:dyDescent="0.25">
      <c r="A28" s="148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2586</v>
      </c>
    </row>
    <row r="29" spans="1:5" ht="18" x14ac:dyDescent="0.25">
      <c r="A29" s="148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2587</v>
      </c>
    </row>
    <row r="30" spans="1:5" ht="18" x14ac:dyDescent="0.25">
      <c r="A30" s="148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2588</v>
      </c>
    </row>
    <row r="31" spans="1:5" ht="18" x14ac:dyDescent="0.25">
      <c r="A31" s="148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2589</v>
      </c>
    </row>
    <row r="32" spans="1:5" ht="18" x14ac:dyDescent="0.25">
      <c r="A32" s="148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48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2591</v>
      </c>
    </row>
    <row r="34" spans="1:5" ht="18" x14ac:dyDescent="0.25">
      <c r="A34" s="148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2595</v>
      </c>
    </row>
    <row r="35" spans="1:5" ht="18" x14ac:dyDescent="0.25">
      <c r="A35" s="148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2596</v>
      </c>
    </row>
    <row r="36" spans="1:5" ht="18" x14ac:dyDescent="0.25">
      <c r="A36" s="148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2601</v>
      </c>
    </row>
    <row r="37" spans="1:5" ht="18" x14ac:dyDescent="0.25">
      <c r="A37" s="148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2610</v>
      </c>
    </row>
    <row r="38" spans="1:5" ht="18" x14ac:dyDescent="0.25">
      <c r="A38" s="148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2" t="s">
        <v>2553</v>
      </c>
      <c r="B41" s="173"/>
      <c r="C41" s="173"/>
      <c r="D41" s="173"/>
      <c r="E41" s="174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2594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2597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2598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2599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2600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2609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2613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2612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6"/>
      <c r="E52" s="146"/>
    </row>
    <row r="53" spans="1:5" ht="15.75" thickBot="1" x14ac:dyDescent="0.3">
      <c r="B53" s="102"/>
      <c r="E53" s="102"/>
    </row>
    <row r="54" spans="1:5" ht="18" x14ac:dyDescent="0.25">
      <c r="A54" s="187" t="s">
        <v>2479</v>
      </c>
      <c r="B54" s="188"/>
      <c r="C54" s="188"/>
      <c r="D54" s="188"/>
      <c r="E54" s="189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2573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2573</v>
      </c>
      <c r="E57" s="129" t="s">
        <v>2590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2573</v>
      </c>
      <c r="E58" s="129" t="s">
        <v>2603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1" t="s">
        <v>2573</v>
      </c>
      <c r="E59" s="129" t="s">
        <v>2608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2573</v>
      </c>
      <c r="E60" s="129" t="s">
        <v>2607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1" t="s">
        <v>2573</v>
      </c>
      <c r="E61" s="129" t="s">
        <v>2606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49" t="s">
        <v>2570</v>
      </c>
      <c r="E62" s="129" t="s">
        <v>2592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49" t="s">
        <v>2570</v>
      </c>
      <c r="E63" s="129" t="s">
        <v>2593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2" t="s">
        <v>2570</v>
      </c>
      <c r="E64" s="129" t="s">
        <v>2602</v>
      </c>
    </row>
    <row r="65" spans="1:5" ht="18" x14ac:dyDescent="0.25">
      <c r="A65" s="97" t="e">
        <f>VLOOKUP(B65,'[1]LISTADO ATM'!$A$2:$C$821,3,0)</f>
        <v>#N/A</v>
      </c>
      <c r="B65" s="147"/>
      <c r="C65" s="129" t="e">
        <f>VLOOKUP(B65,'[1]LISTADO ATM'!$A$2:$B$821,2,0)</f>
        <v>#N/A</v>
      </c>
      <c r="D65" s="149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90" t="s">
        <v>2480</v>
      </c>
      <c r="B68" s="191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2" t="s">
        <v>2481</v>
      </c>
      <c r="B71" s="173"/>
      <c r="C71" s="173"/>
      <c r="D71" s="173"/>
      <c r="E71" s="174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92"/>
      <c r="E72" s="193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67" t="s">
        <v>2574</v>
      </c>
      <c r="E73" s="168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67" t="s">
        <v>2574</v>
      </c>
      <c r="E74" s="168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67" t="s">
        <v>2574</v>
      </c>
      <c r="E75" s="168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67" t="s">
        <v>2574</v>
      </c>
      <c r="E76" s="168"/>
    </row>
    <row r="77" spans="1:5" ht="17.25" customHeight="1" x14ac:dyDescent="0.25">
      <c r="A77" s="148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67" t="s">
        <v>2604</v>
      </c>
      <c r="E77" s="168"/>
    </row>
    <row r="78" spans="1:5" ht="17.25" customHeight="1" x14ac:dyDescent="0.25">
      <c r="A78" s="148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67" t="s">
        <v>2574</v>
      </c>
      <c r="E78" s="168"/>
    </row>
    <row r="79" spans="1:5" ht="17.25" customHeight="1" x14ac:dyDescent="0.25">
      <c r="A79" s="148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67" t="s">
        <v>2605</v>
      </c>
      <c r="E79" s="168"/>
    </row>
    <row r="80" spans="1:5" ht="17.25" customHeight="1" x14ac:dyDescent="0.25">
      <c r="A80" s="148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67" t="s">
        <v>2574</v>
      </c>
      <c r="E80" s="168"/>
    </row>
    <row r="81" spans="1:5" ht="17.25" customHeight="1" x14ac:dyDescent="0.25">
      <c r="A81" s="148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67" t="s">
        <v>2574</v>
      </c>
      <c r="E81" s="168"/>
    </row>
    <row r="82" spans="1:5" ht="17.25" customHeight="1" x14ac:dyDescent="0.25">
      <c r="A82" s="148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67" t="s">
        <v>2604</v>
      </c>
      <c r="E82" s="168"/>
    </row>
    <row r="83" spans="1:5" ht="17.25" customHeight="1" x14ac:dyDescent="0.25">
      <c r="A83" s="148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67" t="s">
        <v>2574</v>
      </c>
      <c r="E83" s="168"/>
    </row>
    <row r="84" spans="1:5" ht="17.25" customHeight="1" x14ac:dyDescent="0.25">
      <c r="A84" s="148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67" t="s">
        <v>2574</v>
      </c>
      <c r="E84" s="168"/>
    </row>
    <row r="85" spans="1:5" ht="17.25" customHeight="1" x14ac:dyDescent="0.25">
      <c r="A85" s="148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67" t="s">
        <v>2604</v>
      </c>
      <c r="E85" s="168"/>
    </row>
    <row r="86" spans="1:5" ht="17.25" customHeight="1" x14ac:dyDescent="0.25">
      <c r="A86" s="148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67" t="s">
        <v>2574</v>
      </c>
      <c r="E86" s="168"/>
    </row>
    <row r="87" spans="1:5" ht="17.25" customHeight="1" x14ac:dyDescent="0.25">
      <c r="A87" s="148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67" t="s">
        <v>2574</v>
      </c>
      <c r="E87" s="168"/>
    </row>
    <row r="88" spans="1:5" ht="17.25" customHeight="1" x14ac:dyDescent="0.25">
      <c r="A88" s="148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67" t="s">
        <v>2574</v>
      </c>
      <c r="E88" s="168"/>
    </row>
    <row r="89" spans="1:5" ht="17.25" customHeight="1" x14ac:dyDescent="0.25">
      <c r="A89" s="148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67" t="s">
        <v>2604</v>
      </c>
      <c r="E89" s="168"/>
    </row>
    <row r="90" spans="1:5" ht="17.25" customHeight="1" x14ac:dyDescent="0.25">
      <c r="A90" s="148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67" t="s">
        <v>2604</v>
      </c>
      <c r="E90" s="168"/>
    </row>
    <row r="91" spans="1:5" ht="17.25" customHeight="1" x14ac:dyDescent="0.25">
      <c r="A91" s="148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67" t="s">
        <v>2604</v>
      </c>
      <c r="E91" s="168"/>
    </row>
    <row r="92" spans="1:5" ht="17.25" customHeight="1" x14ac:dyDescent="0.25">
      <c r="A92" s="148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67" t="s">
        <v>2574</v>
      </c>
      <c r="E92" s="168"/>
    </row>
    <row r="93" spans="1:5" ht="17.25" customHeight="1" x14ac:dyDescent="0.25">
      <c r="A93" s="148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67" t="s">
        <v>2604</v>
      </c>
      <c r="E93" s="168"/>
    </row>
    <row r="94" spans="1:5" ht="17.25" customHeight="1" x14ac:dyDescent="0.25">
      <c r="A94" s="148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67" t="s">
        <v>2604</v>
      </c>
      <c r="E94" s="168"/>
    </row>
    <row r="95" spans="1:5" ht="17.25" customHeight="1" x14ac:dyDescent="0.25">
      <c r="A95" s="148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67" t="s">
        <v>2604</v>
      </c>
      <c r="E95" s="168"/>
    </row>
    <row r="96" spans="1:5" ht="17.25" customHeight="1" x14ac:dyDescent="0.25">
      <c r="A96" s="148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67" t="s">
        <v>2574</v>
      </c>
      <c r="E96" s="168"/>
    </row>
    <row r="97" spans="1:5" ht="17.25" customHeight="1" x14ac:dyDescent="0.25">
      <c r="A97" s="148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67" t="s">
        <v>2574</v>
      </c>
      <c r="E97" s="168"/>
    </row>
    <row r="98" spans="1:5" ht="17.25" customHeight="1" x14ac:dyDescent="0.25">
      <c r="A98" s="148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67" t="s">
        <v>2604</v>
      </c>
      <c r="E98" s="168"/>
    </row>
    <row r="99" spans="1:5" ht="17.25" customHeight="1" x14ac:dyDescent="0.25">
      <c r="A99" s="148" t="e">
        <f>VLOOKUP(B99,'[1]LISTADO ATM'!$A$2:$C$821,3,0)</f>
        <v>#N/A</v>
      </c>
      <c r="B99" s="127"/>
      <c r="C99" s="127" t="e">
        <f>VLOOKUP(B99,'[1]LISTADO ATM'!$A$2:$B$821,2,0)</f>
        <v>#N/A</v>
      </c>
      <c r="D99" s="167"/>
      <c r="E99" s="168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0"/>
    </row>
    <row r="106" spans="1:5" x14ac:dyDescent="0.25">
      <c r="B106" s="150"/>
    </row>
    <row r="107" spans="1:5" x14ac:dyDescent="0.25">
      <c r="B107" s="150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85:E85"/>
    <mergeCell ref="D86:E86"/>
    <mergeCell ref="D87:E87"/>
    <mergeCell ref="D88:E88"/>
    <mergeCell ref="D89:E89"/>
    <mergeCell ref="D82:E82"/>
    <mergeCell ref="D83:E83"/>
    <mergeCell ref="D84:E84"/>
    <mergeCell ref="D77:E77"/>
    <mergeCell ref="D78:E78"/>
    <mergeCell ref="D79:E79"/>
    <mergeCell ref="D80:E80"/>
    <mergeCell ref="D81:E81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C15:E15"/>
    <mergeCell ref="A17:E17"/>
    <mergeCell ref="A1:E1"/>
    <mergeCell ref="A2:E2"/>
    <mergeCell ref="A7:E7"/>
    <mergeCell ref="C10:E10"/>
    <mergeCell ref="A12:E12"/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2431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11.41101851852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10.8324421296275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44336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44336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44336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44336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44336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2" priority="99258"/>
  </conditionalFormatting>
  <conditionalFormatting sqref="B9">
    <cfRule type="duplicateValues" dxfId="51" priority="42"/>
    <cfRule type="duplicateValues" dxfId="50" priority="43"/>
    <cfRule type="duplicateValues" dxfId="49" priority="44"/>
  </conditionalFormatting>
  <conditionalFormatting sqref="B9">
    <cfRule type="duplicateValues" dxfId="48" priority="41"/>
  </conditionalFormatting>
  <conditionalFormatting sqref="B9">
    <cfRule type="duplicateValues" dxfId="47" priority="39"/>
    <cfRule type="duplicateValues" dxfId="46" priority="40"/>
  </conditionalFormatting>
  <conditionalFormatting sqref="B9">
    <cfRule type="duplicateValues" dxfId="45" priority="36"/>
    <cfRule type="duplicateValues" dxfId="44" priority="37"/>
    <cfRule type="duplicateValues" dxfId="43" priority="38"/>
  </conditionalFormatting>
  <conditionalFormatting sqref="B9">
    <cfRule type="duplicateValues" dxfId="42" priority="35"/>
  </conditionalFormatting>
  <conditionalFormatting sqref="B9">
    <cfRule type="duplicateValues" dxfId="41" priority="33"/>
    <cfRule type="duplicateValues" dxfId="40" priority="34"/>
  </conditionalFormatting>
  <conditionalFormatting sqref="B9">
    <cfRule type="duplicateValues" dxfId="39" priority="32"/>
  </conditionalFormatting>
  <conditionalFormatting sqref="B9">
    <cfRule type="duplicateValues" dxfId="38" priority="29"/>
    <cfRule type="duplicateValues" dxfId="37" priority="30"/>
    <cfRule type="duplicateValues" dxfId="36" priority="31"/>
  </conditionalFormatting>
  <conditionalFormatting sqref="B9">
    <cfRule type="duplicateValues" dxfId="35" priority="28"/>
  </conditionalFormatting>
  <conditionalFormatting sqref="B9">
    <cfRule type="duplicateValues" dxfId="34" priority="27"/>
  </conditionalFormatting>
  <conditionalFormatting sqref="B11">
    <cfRule type="duplicateValues" dxfId="33" priority="26"/>
  </conditionalFormatting>
  <conditionalFormatting sqref="B11">
    <cfRule type="duplicateValues" dxfId="32" priority="23"/>
    <cfRule type="duplicateValues" dxfId="31" priority="24"/>
    <cfRule type="duplicateValues" dxfId="30" priority="25"/>
  </conditionalFormatting>
  <conditionalFormatting sqref="B11">
    <cfRule type="duplicateValues" dxfId="29" priority="21"/>
    <cfRule type="duplicateValues" dxfId="28" priority="22"/>
  </conditionalFormatting>
  <conditionalFormatting sqref="B11">
    <cfRule type="duplicateValues" dxfId="27" priority="18"/>
    <cfRule type="duplicateValues" dxfId="26" priority="19"/>
    <cfRule type="duplicateValues" dxfId="25" priority="20"/>
  </conditionalFormatting>
  <conditionalFormatting sqref="B11">
    <cfRule type="duplicateValues" dxfId="24" priority="17"/>
  </conditionalFormatting>
  <conditionalFormatting sqref="B11">
    <cfRule type="duplicateValues" dxfId="23" priority="16"/>
  </conditionalFormatting>
  <conditionalFormatting sqref="B11">
    <cfRule type="duplicateValues" dxfId="22" priority="15"/>
  </conditionalFormatting>
  <conditionalFormatting sqref="B11">
    <cfRule type="duplicateValues" dxfId="21" priority="12"/>
    <cfRule type="duplicateValues" dxfId="20" priority="13"/>
    <cfRule type="duplicateValues" dxfId="19" priority="14"/>
  </conditionalFormatting>
  <conditionalFormatting sqref="B11">
    <cfRule type="duplicateValues" dxfId="18" priority="10"/>
    <cfRule type="duplicateValues" dxfId="17" priority="11"/>
  </conditionalFormatting>
  <conditionalFormatting sqref="C11">
    <cfRule type="duplicateValues" dxfId="16" priority="9"/>
  </conditionalFormatting>
  <conditionalFormatting sqref="E3:E5">
    <cfRule type="duplicateValues" dxfId="15" priority="119606"/>
  </conditionalFormatting>
  <conditionalFormatting sqref="E3:E5">
    <cfRule type="duplicateValues" dxfId="14" priority="119608"/>
    <cfRule type="duplicateValues" dxfId="13" priority="119609"/>
  </conditionalFormatting>
  <conditionalFormatting sqref="E3:E5">
    <cfRule type="duplicateValues" dxfId="12" priority="119612"/>
    <cfRule type="duplicateValues" dxfId="11" priority="119613"/>
    <cfRule type="duplicateValues" dxfId="10" priority="119614"/>
    <cfRule type="duplicateValues" dxfId="9" priority="119615"/>
  </conditionalFormatting>
  <conditionalFormatting sqref="B3:B5">
    <cfRule type="duplicateValues" dxfId="8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2021-05-19T03:07:53Z</cp:lastPrinted>
  <dcterms:created xsi:type="dcterms:W3CDTF">2014-10-01T23:18:29Z</dcterms:created>
  <dcterms:modified xsi:type="dcterms:W3CDTF">2021-05-20T10:11:15Z</dcterms:modified>
</cp:coreProperties>
</file>