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28800" windowHeight="120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F43" i="1"/>
  <c r="G43" i="1"/>
  <c r="H43" i="1"/>
  <c r="I43" i="1"/>
  <c r="J43" i="1"/>
  <c r="K43" i="1"/>
  <c r="F12" i="1"/>
  <c r="G12" i="1"/>
  <c r="H12" i="1"/>
  <c r="I12" i="1"/>
  <c r="J12" i="1"/>
  <c r="K12" i="1"/>
  <c r="F30" i="1"/>
  <c r="G30" i="1"/>
  <c r="H30" i="1"/>
  <c r="I30" i="1"/>
  <c r="J30" i="1"/>
  <c r="K30" i="1"/>
  <c r="F44" i="1"/>
  <c r="G44" i="1"/>
  <c r="H44" i="1"/>
  <c r="I44" i="1"/>
  <c r="J44" i="1"/>
  <c r="K44" i="1"/>
  <c r="F13" i="1"/>
  <c r="G13" i="1"/>
  <c r="H13" i="1"/>
  <c r="I13" i="1"/>
  <c r="J13" i="1"/>
  <c r="K13" i="1"/>
  <c r="F14" i="1"/>
  <c r="G14" i="1"/>
  <c r="H14" i="1"/>
  <c r="I14" i="1"/>
  <c r="J14" i="1"/>
  <c r="K14" i="1"/>
  <c r="F31" i="1"/>
  <c r="G31" i="1"/>
  <c r="H31" i="1"/>
  <c r="I31" i="1"/>
  <c r="J31" i="1"/>
  <c r="K31" i="1"/>
  <c r="F32" i="1"/>
  <c r="G32" i="1"/>
  <c r="H32" i="1"/>
  <c r="I32" i="1"/>
  <c r="J32" i="1"/>
  <c r="K32" i="1"/>
  <c r="A42" i="1"/>
  <c r="A43" i="1"/>
  <c r="A12" i="1"/>
  <c r="A30" i="1"/>
  <c r="A44" i="1"/>
  <c r="A13" i="1"/>
  <c r="A14" i="1"/>
  <c r="A31" i="1"/>
  <c r="A32" i="1"/>
  <c r="F41" i="1" l="1"/>
  <c r="G41" i="1"/>
  <c r="H41" i="1"/>
  <c r="I41" i="1"/>
  <c r="J41" i="1"/>
  <c r="K41" i="1"/>
  <c r="F21" i="1"/>
  <c r="G21" i="1"/>
  <c r="H21" i="1"/>
  <c r="I21" i="1"/>
  <c r="J21" i="1"/>
  <c r="K21" i="1"/>
  <c r="F37" i="1"/>
  <c r="G37" i="1"/>
  <c r="H37" i="1"/>
  <c r="I37" i="1"/>
  <c r="J37" i="1"/>
  <c r="K37" i="1"/>
  <c r="A41" i="1"/>
  <c r="A21" i="1"/>
  <c r="A37" i="1"/>
  <c r="F20" i="1" l="1"/>
  <c r="G20" i="1"/>
  <c r="H20" i="1"/>
  <c r="I20" i="1"/>
  <c r="J20" i="1"/>
  <c r="K20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9" i="1"/>
  <c r="G19" i="1"/>
  <c r="H19" i="1"/>
  <c r="I19" i="1"/>
  <c r="J19" i="1"/>
  <c r="K1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36" i="1"/>
  <c r="G36" i="1"/>
  <c r="H36" i="1"/>
  <c r="I36" i="1"/>
  <c r="J36" i="1"/>
  <c r="K36" i="1"/>
  <c r="F23" i="1"/>
  <c r="G23" i="1"/>
  <c r="H23" i="1"/>
  <c r="I23" i="1"/>
  <c r="J23" i="1"/>
  <c r="K23" i="1"/>
  <c r="F27" i="1"/>
  <c r="G27" i="1"/>
  <c r="H27" i="1"/>
  <c r="I27" i="1"/>
  <c r="J27" i="1"/>
  <c r="K27" i="1"/>
  <c r="F26" i="1"/>
  <c r="G26" i="1"/>
  <c r="H26" i="1"/>
  <c r="I26" i="1"/>
  <c r="J26" i="1"/>
  <c r="K26" i="1"/>
  <c r="F39" i="1"/>
  <c r="G39" i="1"/>
  <c r="H39" i="1"/>
  <c r="I39" i="1"/>
  <c r="J39" i="1"/>
  <c r="K39" i="1"/>
  <c r="A20" i="1"/>
  <c r="A11" i="1"/>
  <c r="A10" i="1"/>
  <c r="A9" i="1"/>
  <c r="A19" i="1"/>
  <c r="A8" i="1"/>
  <c r="A7" i="1"/>
  <c r="A6" i="1"/>
  <c r="A36" i="1"/>
  <c r="A23" i="1"/>
  <c r="A27" i="1"/>
  <c r="A26" i="1"/>
  <c r="A39" i="1"/>
  <c r="A40" i="1" l="1"/>
  <c r="F40" i="1"/>
  <c r="G40" i="1"/>
  <c r="H40" i="1"/>
  <c r="I40" i="1"/>
  <c r="J40" i="1"/>
  <c r="K40" i="1"/>
  <c r="A29" i="1" l="1"/>
  <c r="F29" i="1"/>
  <c r="G29" i="1"/>
  <c r="H29" i="1"/>
  <c r="I29" i="1"/>
  <c r="J29" i="1"/>
  <c r="K29" i="1"/>
  <c r="A22" i="1"/>
  <c r="F22" i="1"/>
  <c r="G22" i="1"/>
  <c r="H22" i="1"/>
  <c r="I22" i="1"/>
  <c r="J22" i="1"/>
  <c r="K22" i="1"/>
  <c r="A17" i="1"/>
  <c r="F17" i="1"/>
  <c r="G17" i="1"/>
  <c r="H17" i="1"/>
  <c r="I17" i="1"/>
  <c r="J17" i="1"/>
  <c r="K17" i="1"/>
  <c r="A25" i="1" l="1"/>
  <c r="F25" i="1"/>
  <c r="G25" i="1"/>
  <c r="H25" i="1"/>
  <c r="I25" i="1"/>
  <c r="J25" i="1"/>
  <c r="K25" i="1"/>
  <c r="A38" i="1"/>
  <c r="F38" i="1"/>
  <c r="G38" i="1"/>
  <c r="H38" i="1"/>
  <c r="I38" i="1"/>
  <c r="J38" i="1"/>
  <c r="K38" i="1"/>
  <c r="A5" i="1"/>
  <c r="F5" i="1"/>
  <c r="G5" i="1"/>
  <c r="H5" i="1"/>
  <c r="I5" i="1"/>
  <c r="J5" i="1"/>
  <c r="K5" i="1"/>
  <c r="A18" i="1"/>
  <c r="F18" i="1"/>
  <c r="G18" i="1"/>
  <c r="H18" i="1"/>
  <c r="I18" i="1"/>
  <c r="J18" i="1"/>
  <c r="K18" i="1"/>
  <c r="A28" i="1"/>
  <c r="F28" i="1"/>
  <c r="G28" i="1"/>
  <c r="H28" i="1"/>
  <c r="I28" i="1"/>
  <c r="J28" i="1"/>
  <c r="K28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45" i="1"/>
  <c r="G45" i="1"/>
  <c r="H45" i="1"/>
  <c r="I45" i="1"/>
  <c r="J45" i="1"/>
  <c r="K45" i="1"/>
  <c r="F35" i="1"/>
  <c r="G35" i="1"/>
  <c r="H35" i="1"/>
  <c r="I35" i="1"/>
  <c r="J35" i="1"/>
  <c r="K35" i="1"/>
  <c r="A45" i="1"/>
  <c r="A35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16" i="1"/>
  <c r="A24" i="1"/>
  <c r="F16" i="1"/>
  <c r="G16" i="1"/>
  <c r="H16" i="1"/>
  <c r="I16" i="1"/>
  <c r="J16" i="1"/>
  <c r="K16" i="1"/>
  <c r="F24" i="1"/>
  <c r="G24" i="1"/>
  <c r="H24" i="1"/>
  <c r="I24" i="1"/>
  <c r="J24" i="1"/>
  <c r="K24" i="1"/>
  <c r="A15" i="1"/>
  <c r="A34" i="1"/>
  <c r="F15" i="1"/>
  <c r="G15" i="1"/>
  <c r="H15" i="1"/>
  <c r="I15" i="1"/>
  <c r="J15" i="1"/>
  <c r="K15" i="1"/>
  <c r="F34" i="1"/>
  <c r="G34" i="1"/>
  <c r="H34" i="1"/>
  <c r="I34" i="1"/>
  <c r="J34" i="1"/>
  <c r="K34" i="1"/>
  <c r="F33" i="1" l="1"/>
  <c r="G33" i="1"/>
  <c r="H33" i="1"/>
  <c r="I33" i="1"/>
  <c r="J33" i="1"/>
  <c r="K33" i="1"/>
  <c r="A33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<sst xmlns="http://schemas.openxmlformats.org/spreadsheetml/2006/main" count="13347" uniqueCount="2649">
  <si>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</si>
  <si>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</si>
  <si>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</si>
  <si>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</si>
  <si>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</si>
  <si>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</si>
  <si>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</si>
  <si>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</si>
  <si>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</si>
  <si>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</si>
  <si>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</si>
  <si>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</si>
  <si>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</si>
  <si>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</si>
  <si>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</si>
  <si>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</si>
  <si>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</si>
  <si>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</si>
  <si>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</si>
  <si>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</si>
  <si>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</si>
  <si>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</si>
  <si>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</si>
  <si>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</si>
  <si>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</si>
  <si>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</si>
  <si>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</si>
  <si>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</si>
  <si>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</si>
  <si>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</si>
  <si>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</si>
  <si>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</si>
  <si>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</si>
  <si>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</si>
  <si>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</si>
  <si>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</si>
  <si>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</si>
  <si>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</si>
  <si>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</si>
  <si>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</si>
  <si>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</si>
  <si>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</si>
  <si>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</si>
  <si>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</si>
  <si>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</si>
  <si>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</si>
  <si>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</si>
  <si>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</si>
  <si>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</si>
  <si>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</si>
  <si>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</si>
  <si>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</si>
  <si>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</si>
  <si>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</si>
  <si>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</si>
  <si>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</si>
  <si>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</si>
  <si>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</si>
  <si>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</si>
  <si>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</si>
  <si>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</si>
  <si>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</si>
  <si>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</si>
  <si>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</si>
  <si>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</si>
  <si>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</si>
  <si>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</si>
  <si>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</si>
  <si>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</si>
  <si>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</si>
  <si>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</si>
  <si>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</si>
  <si>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</si>
  <si>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</si>
  <si>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</si>
  <si>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</si>
  <si>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</si>
  <si>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</si>
  <si>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</si>
  <si>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</si>
  <si>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</si>
  <si>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</si>
  <si>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</si>
  <si>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</si>
  <si>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</si>
  <si>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</si>
  <si>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</si>
  <si>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</si>
  <si>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</si>
  <si>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</si>
  <si>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</si>
  <si>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</si>
  <si>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</si>
  <si>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</si>
  <si>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</si>
  <si>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</si>
  <si>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</si>
  <si>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</si>
  <si>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</si>
  <si>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</si>
  <si>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</si>
  <si>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</si>
  <si>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</si>
  <si>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</si>
  <si>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</si>
  <si>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</si>
  <si>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</si>
  <si>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</si>
  <si>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</si>
  <si>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</si>
  <si>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</si>
  <si>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</si>
  <si>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</si>
  <si>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</si>
  <si>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</si>
  <si>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</si>
  <si>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</si>
  <si>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</si>
  <si>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</si>
  <si>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</si>
  <si>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</si>
  <si>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</si>
  <si>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</si>
  <si>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</si>
  <si>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</si>
  <si>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</si>
  <si>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</si>
  <si>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</si>
  <si>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</si>
  <si>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</si>
  <si>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</si>
  <si>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</si>
  <si>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</si>
  <si>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</si>
  <si>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</si>
  <si>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</si>
  <si>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</si>
  <si>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</si>
  <si>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</si>
  <si>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</si>
  <si>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</si>
  <si>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</si>
  <si>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</si>
  <si>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</si>
  <si>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</si>
  <si>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</si>
  <si>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</si>
  <si>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</si>
  <si>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</si>
  <si>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</si>
  <si>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</si>
  <si>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</si>
  <si>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</si>
  <si>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</si>
  <si>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</si>
  <si>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</si>
  <si>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</si>
  <si>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</si>
  <si>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</si>
  <si>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</si>
  <si>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</si>
  <si>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</si>
  <si>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</si>
  <si>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</si>
  <si>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</si>
  <si>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</si>
  <si>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</si>
  <si>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</si>
  <si>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</si>
  <si>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</si>
  <si>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</si>
  <si>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</si>
  <si>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</si>
  <si>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</si>
  <si>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</si>
  <si>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</si>
  <si>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</si>
  <si>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</si>
  <si>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</si>
  <si>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</si>
  <si>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</si>
  <si>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</si>
  <si>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</si>
  <si>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</si>
  <si>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</si>
  <si>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</si>
  <si>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</si>
  <si>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</si>
  <si>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</si>
  <si>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</si>
  <si>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</si>
  <si>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</si>
  <si>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</si>
  <si>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</si>
  <si>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</si>
  <si>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</si>
  <si>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</si>
  <si>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</si>
  <si>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</si>
  <si>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</si>
  <si>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</si>
  <si>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</si>
  <si>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</si>
  <si>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</si>
  <si>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</si>
  <si>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</si>
  <si>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</si>
  <si>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</si>
  <si>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</si>
  <si>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</si>
  <si>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</si>
  <si>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</si>
  <si>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</si>
  <si>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</si>
  <si>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</si>
  <si>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</si>
  <si>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</si>
  <si>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</si>
  <si>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</si>
  <si>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</si>
  <si>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</si>
  <si>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</si>
  <si>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</si>
  <si>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</si>
  <si>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</si>
  <si>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</si>
  <si>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</si>
  <si>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</si>
  <si>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</si>
  <si>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</si>
  <si>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</si>
  <si>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</si>
  <si>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</si>
  <si>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</si>
  <si>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</si>
  <si>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</si>
  <si>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</si>
  <si>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</si>
  <si>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</si>
  <si>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</si>
  <si>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</si>
  <si>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</si>
  <si>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</si>
  <si>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</si>
  <si>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</si>
  <si>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</si>
  <si>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</si>
  <si>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</si>
  <si>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</si>
  <si>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</si>
  <si>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</si>
  <si>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</si>
  <si>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</si>
  <si>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</si>
  <si>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</si>
  <si>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</si>
  <si>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</si>
  <si>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</si>
  <si>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</si>
  <si>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</si>
  <si>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</si>
  <si>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</si>
  <si>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</si>
  <si>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</si>
  <si>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</si>
  <si>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</si>
  <si>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</si>
  <si>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</si>
  <si>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</si>
  <si>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</si>
  <si>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</si>
  <si>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</si>
  <si>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</si>
  <si>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</si>
  <si>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</si>
  <si>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</si>
  <si>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</si>
  <si>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</si>
  <si>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</si>
  <si>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</si>
  <si>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</si>
  <si>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</si>
  <si>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</si>
  <si>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</si>
  <si>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</si>
  <si>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</si>
  <si>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</si>
  <si>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</si>
  <si>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</si>
  <si>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</si>
  <si>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</si>
  <si>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</si>
  <si>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</si>
  <si>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</si>
  <si>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</si>
  <si>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</si>
  <si>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</si>
  <si>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</si>
  <si>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</si>
  <si>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</si>
  <si>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</si>
  <si>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</si>
  <si>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</si>
  <si>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</si>
  <si>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</si>
  <si>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</si>
  <si>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</si>
  <si>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</si>
  <si>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</si>
  <si>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</si>
  <si>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</si>
  <si>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</si>
  <si>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</si>
  <si>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</si>
  <si>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</si>
  <si>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</si>
  <si>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</si>
  <si>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</si>
  <si>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</si>
  <si>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</si>
  <si>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</si>
  <si>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</si>
  <si>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</si>
  <si>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</si>
  <si>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</si>
  <si>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</si>
  <si>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</si>
  <si>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</si>
  <si>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</si>
  <si>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</si>
  <si>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</si>
  <si>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</si>
  <si>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</si>
  <si>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</si>
  <si>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</si>
  <si>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</si>
  <si>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</si>
  <si>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</si>
  <si>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</si>
  <si>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</si>
  <si>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</si>
  <si>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</si>
  <si>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</si>
  <si>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</si>
  <si>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</si>
  <si>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</si>
  <si>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</si>
  <si>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</si>
  <si>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</si>
  <si>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</si>
  <si>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</si>
  <si>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</si>
  <si>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</si>
  <si>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</si>
  <si>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</si>
  <si>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</si>
  <si>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</si>
  <si>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</si>
  <si>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</si>
  <si>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</si>
  <si>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</si>
  <si>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</si>
  <si>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</si>
  <si>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</si>
  <si>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</si>
  <si>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</si>
  <si>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</si>
  <si>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</si>
  <si>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</si>
  <si>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</si>
  <si>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</si>
  <si>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</si>
  <si>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</si>
  <si>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</si>
  <si>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</si>
  <si>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</si>
  <si>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</si>
  <si>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</si>
  <si>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</si>
  <si>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</si>
  <si>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</si>
  <si>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</si>
  <si>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</si>
  <si>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</si>
  <si>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</si>
  <si>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</si>
  <si>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</si>
  <si>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</si>
  <si>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</si>
  <si>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</si>
  <si>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</si>
  <si>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</si>
  <si>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</si>
  <si>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</si>
  <si>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</si>
  <si>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</si>
  <si>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</si>
  <si>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</si>
  <si>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</si>
  <si>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</si>
  <si>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</si>
  <si>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</si>
  <si>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</si>
  <si>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</si>
  <si>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</si>
  <si>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</si>
  <si>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</si>
  <si>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</si>
  <si>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</si>
  <si>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</si>
  <si>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</si>
  <si>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</si>
  <si>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</si>
  <si>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</si>
  <si>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</si>
  <si>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</si>
  <si>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</si>
  <si>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</si>
  <si>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</si>
  <si>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</si>
  <si>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</si>
  <si>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</si>
  <si>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</si>
  <si>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</si>
  <si>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</si>
  <si>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</si>
  <si>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</si>
  <si>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</si>
  <si>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</si>
  <si>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</si>
  <si>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</si>
  <si>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</si>
  <si>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</si>
  <si>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</si>
  <si>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</si>
  <si>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</si>
  <si>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</si>
  <si>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</si>
  <si>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</si>
  <si>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</si>
  <si>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</si>
  <si>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</si>
  <si>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</si>
  <si>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</si>
  <si>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</si>
  <si>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</si>
  <si>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</si>
  <si>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</si>
  <si>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</si>
  <si>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</si>
  <si>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</si>
  <si>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</si>
  <si>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</si>
  <si>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</si>
  <si>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</si>
  <si>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</si>
  <si>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</si>
  <si>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</si>
  <si>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</si>
  <si>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</si>
  <si>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</si>
  <si>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</si>
  <si>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</si>
  <si>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</si>
  <si>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</si>
  <si>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</si>
  <si>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</si>
  <si>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</si>
  <si>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</si>
  <si>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</si>
  <si>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</si>
  <si>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</si>
  <si>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</si>
  <si>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</si>
  <si>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</si>
  <si>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</si>
  <si>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</si>
  <si>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</si>
  <si>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</si>
  <si>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</si>
  <si>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</si>
  <si>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</si>
  <si>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</si>
  <si>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</si>
  <si>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</si>
  <si>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</si>
  <si>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</si>
  <si>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</si>
  <si>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</si>
  <si>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</si>
  <si>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</si>
  <si>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</si>
  <si>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</si>
  <si>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</si>
  <si>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</si>
  <si>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</si>
  <si>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</si>
  <si>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</si>
  <si>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</si>
  <si>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</si>
  <si>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</si>
  <si>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</si>
  <si>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</si>
  <si>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</si>
  <si>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</si>
  <si>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</si>
  <si>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</si>
  <si>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</si>
  <si>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</si>
  <si>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</si>
  <si>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</si>
  <si>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</si>
  <si>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</si>
  <si>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</si>
  <si>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</si>
  <si>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</si>
  <si>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</si>
  <si>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</si>
  <si>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</si>
  <si>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</si>
  <si>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</si>
  <si>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</si>
  <si>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</si>
  <si>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</si>
  <si>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</si>
  <si>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</si>
  <si>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</si>
  <si>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</si>
  <si>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</si>
  <si>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</si>
  <si>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</si>
  <si>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</si>
  <si>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</si>
  <si>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</si>
  <si>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</si>
  <si>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</si>
  <si>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</si>
  <si>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</si>
  <si>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</si>
  <si>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</si>
  <si>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</si>
  <si>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</si>
  <si>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</si>
  <si>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</si>
  <si>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</si>
  <si>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</si>
  <si>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</si>
  <si>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</si>
  <si>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</si>
  <si>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</si>
  <si>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</si>
  <si>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</si>
  <si>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</si>
  <si>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</si>
  <si>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</si>
  <si>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</si>
  <si>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</si>
  <si>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</si>
  <si>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</si>
  <si>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</si>
  <si>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</si>
  <si>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</si>
  <si>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</si>
  <si>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</si>
  <si>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</si>
  <si>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</si>
  <si>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</si>
  <si>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</si>
  <si>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</si>
  <si>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</si>
  <si>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</si>
  <si>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</si>
  <si>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</si>
  <si>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</si>
  <si>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</si>
  <si>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</si>
  <si>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</si>
  <si>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</si>
  <si>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</si>
  <si>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</si>
  <si>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</si>
  <si>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</si>
  <si>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</si>
  <si>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</si>
  <si>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</si>
  <si>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</si>
  <si>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</si>
  <si>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</si>
  <si>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</si>
  <si>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</si>
  <si>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</si>
  <si>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</si>
  <si>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</si>
  <si>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</si>
  <si>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</si>
  <si>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</si>
  <si>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</si>
  <si>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</si>
  <si>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</si>
  <si>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</si>
  <si>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</si>
  <si>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</si>
  <si>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</si>
  <si>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</si>
  <si>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</si>
  <si>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</si>
  <si>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</si>
  <si>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</si>
  <si>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</si>
  <si>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</si>
  <si>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</si>
  <si>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</si>
  <si>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</si>
  <si>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</si>
  <si>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</si>
  <si>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</si>
  <si>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</si>
  <si>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</si>
  <si>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</si>
  <si>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</si>
  <si>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</si>
  <si>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</si>
  <si>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</si>
  <si>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</si>
  <si>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</si>
  <si>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</si>
  <si>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</si>
  <si>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</si>
  <si>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</si>
  <si>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</si>
  <si>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</si>
  <si>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</si>
  <si>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</si>
  <si>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</si>
  <si>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</si>
  <si>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</si>
  <si>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</si>
  <si>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</si>
  <si>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</si>
  <si>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</si>
  <si>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</si>
  <si>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</si>
  <si>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</si>
  <si>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</si>
  <si>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</si>
  <si>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</si>
  <si>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</si>
  <si>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</si>
  <si>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</si>
  <si>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</si>
  <si>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</si>
  <si>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</si>
  <si>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</si>
  <si>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</si>
  <si>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</si>
  <si>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</si>
  <si>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</si>
  <si>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</si>
  <si>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</si>
  <si>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</si>
  <si>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</si>
  <si>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</si>
  <si>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</si>
  <si>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</si>
  <si>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</si>
  <si>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</si>
  <si>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</si>
  <si>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</si>
  <si>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</si>
  <si>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</si>
  <si>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</si>
  <si>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</si>
  <si>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</si>
  <si>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</si>
  <si>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</si>
  <si>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</si>
  <si>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</si>
  <si>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</si>
  <si>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</si>
  <si>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</si>
  <si>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</si>
  <si>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</si>
  <si>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</si>
  <si>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</si>
  <si>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</si>
  <si>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</si>
  <si>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</si>
  <si>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</si>
  <si>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</si>
  <si>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</si>
  <si>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</si>
  <si>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</si>
  <si>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</si>
  <si>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</si>
  <si>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</si>
  <si>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</si>
  <si>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</si>
  <si>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</si>
  <si>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</si>
  <si>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</si>
  <si>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</si>
  <si>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</si>
  <si>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</si>
  <si>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</si>
  <si>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</si>
  <si>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</si>
  <si>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</si>
  <si>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</si>
  <si>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</si>
  <si>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</si>
  <si>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</si>
  <si>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</si>
  <si>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</si>
  <si>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</si>
  <si>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</si>
  <si>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</si>
  <si>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</si>
  <si>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</si>
  <si>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</si>
  <si>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</si>
  <si>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</si>
  <si>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</si>
  <si>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</si>
  <si>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</si>
  <si>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</si>
  <si>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</si>
  <si>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</si>
  <si>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</si>
  <si>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</si>
  <si>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</si>
  <si>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</si>
  <si>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</si>
  <si>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</si>
  <si>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</si>
  <si>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</si>
  <si>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</si>
  <si>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</si>
  <si>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</si>
  <si>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</si>
  <si>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</si>
  <si>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</si>
  <si>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</si>
  <si>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</si>
  <si>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</si>
  <si>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</si>
  <si>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</si>
  <si>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</si>
  <si>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</si>
  <si>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</si>
  <si>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</si>
  <si>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</si>
  <si>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</si>
  <si>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</si>
  <si>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</si>
  <si>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</si>
  <si>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</si>
  <si>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</si>
  <si>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</si>
  <si>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</si>
  <si>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</si>
  <si>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</si>
  <si>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</si>
  <si>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</si>
  <si>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</si>
  <si>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</si>
  <si>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</si>
  <si>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</si>
  <si>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</si>
  <si>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</si>
  <si>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</si>
  <si>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</si>
  <si>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</si>
  <si>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</si>
  <si>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</si>
  <si>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</si>
  <si>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</si>
  <si>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</si>
  <si>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</si>
  <si>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</si>
  <si>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</si>
  <si>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</si>
  <si>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</si>
  <si>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</si>
  <si>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</si>
  <si>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</si>
  <si>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</si>
  <si>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</si>
  <si>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</si>
  <si>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</si>
  <si>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</si>
  <si>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</si>
  <si>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</si>
  <si>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</si>
  <si>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</si>
  <si>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</si>
  <si>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</si>
  <si>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</si>
  <si>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</si>
  <si>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</si>
  <si>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</si>
  <si>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</si>
  <si>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</si>
  <si>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</si>
  <si>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</si>
  <si>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</si>
  <si>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</si>
  <si>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</si>
  <si>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</si>
  <si>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</si>
  <si>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</si>
  <si>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</si>
  <si>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</si>
  <si>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</si>
  <si>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</si>
  <si>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</si>
  <si>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</si>
  <si>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</si>
  <si>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</si>
  <si>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</si>
  <si>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</si>
  <si>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</si>
  <si>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</si>
  <si>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</si>
  <si>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</si>
  <si>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</si>
  <si>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</si>
  <si>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</si>
  <si>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</si>
  <si>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</si>
  <si>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</si>
  <si>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</si>
  <si>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</si>
  <si>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</si>
  <si>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</si>
  <si>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</si>
  <si>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</si>
  <si>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</si>
  <si>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</si>
  <si>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</si>
  <si>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</si>
  <si>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</si>
  <si>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</si>
  <si>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</si>
  <si>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</si>
  <si>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</si>
  <si>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</si>
  <si>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</si>
  <si>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</si>
  <si>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</si>
  <si>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</si>
  <si>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</si>
  <si>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</si>
  <si>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</si>
  <si>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</si>
  <si>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</si>
  <si>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</si>
  <si>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</si>
  <si>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</si>
  <si>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</si>
  <si>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</si>
  <si>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</si>
  <si>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</si>
  <si>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</si>
  <si>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</si>
  <si>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</si>
  <si>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</si>
  <si>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</si>
  <si>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</si>
  <si>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</si>
  <si>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</si>
  <si>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</si>
  <si>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</si>
  <si>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</si>
  <si>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</si>
  <si>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</si>
  <si>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</si>
  <si>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</si>
  <si>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</si>
  <si>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</si>
  <si>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</si>
  <si>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</si>
  <si>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</si>
  <si>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</si>
  <si>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</si>
  <si>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</si>
  <si>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</si>
  <si>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</si>
  <si>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</si>
  <si>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</si>
  <si>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</si>
  <si>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</si>
  <si>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</si>
  <si>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</si>
  <si>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</si>
  <si>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</si>
  <si>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</si>
  <si>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</si>
  <si>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</si>
  <si>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</si>
  <si>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</si>
  <si>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</si>
  <si>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</si>
  <si>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</si>
  <si>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</si>
  <si>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</si>
  <si>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</si>
  <si>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</si>
  <si>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</si>
  <si>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</si>
  <si>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</si>
  <si>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</si>
  <si>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</si>
  <si>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</si>
  <si>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</si>
  <si>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</si>
  <si>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</si>
  <si>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</si>
  <si>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</si>
  <si>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</si>
  <si>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</si>
  <si>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</si>
  <si>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</si>
  <si>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</si>
  <si>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</si>
  <si>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</si>
  <si>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</si>
  <si>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</si>
  <si>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</si>
  <si>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</si>
  <si>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</si>
  <si>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</si>
  <si>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</si>
  <si>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</si>
  <si>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</si>
  <si>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</si>
  <si>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</si>
  <si>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</si>
  <si>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</si>
  <si>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</si>
  <si>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</si>
  <si>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</si>
  <si>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</si>
  <si>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</si>
  <si>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</si>
  <si>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</si>
  <si>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</si>
  <si>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</si>
  <si>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</si>
  <si>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</si>
  <si>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</si>
  <si>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</si>
  <si>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</si>
  <si>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</si>
  <si>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</si>
  <si>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</si>
  <si>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</si>
  <si>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</si>
  <si>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</si>
  <si>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</si>
  <si>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</si>
  <si>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</si>
  <si>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</si>
  <si>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</si>
  <si>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</si>
  <si>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</si>
  <si>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</si>
  <si>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</si>
  <si>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</si>
  <si>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</si>
  <si>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</si>
  <si>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</si>
  <si>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</si>
  <si>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</si>
  <si>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</si>
  <si>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</si>
  <si>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</si>
  <si>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</si>
  <si>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</si>
  <si>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</si>
  <si>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</si>
  <si>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</si>
  <si>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</si>
  <si>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</si>
  <si>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</si>
  <si>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</si>
  <si>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</si>
  <si>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</si>
  <si>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</si>
  <si>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</si>
  <si>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</si>
  <si>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</si>
  <si>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</si>
  <si>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</si>
  <si>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</si>
  <si>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</si>
  <si>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</si>
  <si>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</si>
  <si>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</si>
  <si>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</si>
  <si>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</si>
  <si>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</si>
  <si>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</si>
  <si>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</si>
  <si>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</si>
  <si>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</si>
  <si>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</si>
  <si>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</si>
  <si>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</si>
  <si>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</si>
  <si>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</si>
  <si>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</si>
  <si>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</si>
  <si>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</si>
  <si>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</si>
  <si>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</si>
  <si>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</si>
  <si>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</si>
  <si>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</si>
  <si>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</si>
  <si>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</si>
  <si>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</si>
  <si>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</si>
  <si>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</si>
  <si>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</si>
  <si>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</si>
  <si>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</si>
  <si>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</si>
  <si>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</si>
  <si>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</si>
  <si>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</si>
  <si>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</si>
  <si>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</si>
  <si>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</si>
  <si>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</si>
  <si>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</si>
  <si>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</si>
  <si>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</si>
  <si>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</si>
  <si>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</si>
  <si>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</si>
  <si>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</si>
  <si>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</si>
  <si>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</si>
  <si>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</si>
  <si>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</si>
  <si>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</si>
  <si>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</si>
  <si>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</si>
  <si>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</si>
  <si>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</si>
  <si>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</si>
  <si>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</si>
  <si>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</si>
  <si>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</si>
  <si>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</si>
  <si>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</si>
  <si>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</si>
  <si>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</si>
  <si>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</si>
  <si>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</si>
  <si>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</si>
  <si>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</si>
  <si>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</si>
  <si>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</si>
  <si>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</si>
  <si>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</si>
  <si>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</si>
  <si>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</si>
  <si>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</si>
  <si>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</si>
  <si>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</si>
  <si>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</si>
  <si>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</si>
  <si>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</si>
  <si>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</si>
  <si>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</si>
  <si>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</si>
  <si>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</si>
  <si>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</si>
  <si>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</si>
  <si>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</si>
  <si>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</si>
  <si>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</si>
  <si>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</si>
  <si>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</si>
  <si>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</si>
  <si>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</si>
  <si>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</si>
  <si>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</si>
  <si>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</si>
  <si>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</si>
  <si>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</si>
  <si>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</si>
  <si>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</si>
  <si>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</si>
  <si>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</si>
  <si>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</si>
  <si>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</si>
  <si>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</si>
  <si>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</si>
  <si>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</si>
  <si>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</si>
  <si>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</si>
  <si>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</si>
  <si>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</si>
  <si>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</si>
  <si>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</si>
  <si>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</si>
  <si>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</si>
  <si>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</si>
  <si>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</si>
  <si>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</si>
  <si>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</si>
  <si>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</si>
  <si>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</si>
  <si>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</si>
  <si>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</si>
  <si>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</si>
  <si>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</si>
  <si>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</si>
  <si>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</si>
  <si>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</si>
  <si>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</si>
  <si>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</si>
  <si>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</si>
  <si>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</si>
  <si>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</si>
  <si>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</si>
  <si>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</si>
  <si>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</si>
  <si>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</si>
  <si>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</si>
  <si>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</si>
  <si>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</si>
  <si>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</si>
  <si>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</si>
  <si>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</si>
  <si>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</si>
  <si>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</si>
  <si>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</si>
  <si>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</si>
  <si>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</si>
  <si>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</si>
  <si>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</si>
  <si>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</si>
  <si>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</si>
  <si>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</si>
  <si>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</si>
  <si>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</si>
  <si>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</si>
  <si>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</si>
  <si>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</si>
  <si>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</si>
  <si>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</si>
  <si>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</si>
  <si>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</si>
  <si>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</si>
  <si>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</si>
  <si>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</si>
  <si>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</si>
  <si>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</si>
  <si>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</si>
  <si>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</si>
  <si>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</si>
  <si>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</si>
  <si>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</si>
  <si>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</si>
  <si>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</si>
  <si>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</si>
  <si>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</si>
  <si>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</si>
  <si>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</si>
  <si>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</si>
  <si>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</si>
  <si>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</si>
  <si>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</si>
  <si>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</si>
  <si>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</si>
  <si>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</si>
  <si>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</si>
  <si>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</si>
  <si>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</si>
  <si>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</si>
  <si>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</si>
  <si>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</si>
  <si>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</si>
  <si>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</si>
  <si>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</si>
  <si>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</si>
  <si>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</si>
  <si>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</si>
  <si>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</si>
  <si>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</si>
  <si>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</si>
  <si>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</si>
  <si>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</si>
  <si>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</si>
  <si>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</si>
  <si>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</si>
  <si>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</si>
  <si>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</si>
  <si>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</si>
  <si>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</si>
  <si>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</si>
  <si>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</si>
  <si>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</si>
  <si>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</si>
  <si>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</si>
  <si>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</si>
  <si>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</si>
  <si>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</si>
  <si>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</si>
  <si>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</si>
  <si>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</si>
  <si>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</si>
  <si>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</si>
  <si>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</si>
  <si>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</si>
  <si>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</si>
  <si>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</si>
  <si>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</si>
  <si>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</si>
  <si>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</si>
  <si>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</si>
  <si>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</si>
  <si>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</si>
  <si>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</si>
  <si>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</si>
  <si>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</si>
  <si>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</si>
  <si>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</si>
  <si>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</si>
  <si>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</si>
  <si>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</si>
  <si>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</si>
  <si>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</si>
  <si>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</si>
  <si>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</si>
  <si>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</si>
  <si>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</si>
  <si>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</si>
  <si>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</si>
  <si>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</si>
  <si>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</si>
  <si>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</si>
  <si>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</si>
  <si>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</si>
  <si>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</si>
  <si>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</si>
  <si>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</si>
  <si>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</si>
  <si>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</si>
  <si>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</si>
  <si>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</si>
  <si>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</si>
  <si>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</si>
  <si>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</si>
  <si>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</si>
  <si>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</si>
  <si>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</si>
  <si>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</si>
  <si>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</si>
  <si>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</si>
  <si>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</si>
  <si>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</si>
  <si>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</si>
  <si>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</si>
  <si>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</si>
  <si>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</si>
  <si>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</si>
  <si>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</si>
  <si>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</si>
  <si>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</si>
  <si>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</si>
  <si>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</si>
  <si>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</si>
  <si>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</si>
  <si>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</si>
  <si>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</si>
  <si>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</si>
  <si>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</si>
  <si>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</si>
  <si>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</si>
  <si>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</si>
  <si>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</si>
  <si>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</si>
  <si>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</si>
  <si>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</si>
  <si>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</si>
  <si>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</si>
  <si>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</si>
  <si>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</si>
  <si>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</si>
  <si>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</si>
  <si>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</si>
  <si>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</si>
  <si>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</si>
  <si>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</si>
  <si>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</si>
  <si>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</si>
  <si>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</si>
  <si>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</si>
  <si>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</si>
  <si>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</si>
  <si>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</si>
  <si>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</si>
  <si>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</si>
  <si>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</si>
  <si>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</si>
  <si>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</si>
  <si>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</si>
  <si>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</si>
  <si>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</si>
  <si>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</si>
  <si>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</si>
  <si>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</si>
  <si>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</si>
  <si>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</si>
  <si>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</si>
  <si>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</si>
  <si>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</si>
  <si>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</si>
  <si>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</si>
  <si>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</si>
  <si>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</si>
  <si>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</si>
  <si>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</si>
  <si>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</si>
  <si>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</si>
  <si>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</si>
  <si>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</si>
  <si>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</si>
  <si>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</si>
  <si>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</si>
  <si>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</si>
  <si>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</si>
  <si>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</si>
  <si>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</si>
  <si>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</si>
  <si>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</si>
  <si>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</si>
  <si>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</si>
  <si>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</si>
  <si>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</si>
  <si>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</si>
  <si>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</si>
  <si>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</si>
  <si>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</si>
  <si>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</si>
  <si>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</si>
  <si>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</si>
  <si>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</si>
  <si>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</si>
  <si>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</si>
  <si>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</si>
  <si>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</si>
  <si>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</si>
  <si>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</si>
  <si>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</si>
  <si>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</si>
  <si>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</si>
  <si>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</si>
  <si>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</si>
  <si>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</si>
  <si>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</si>
  <si>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</si>
  <si>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</si>
  <si>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</si>
  <si>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</si>
  <si>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</si>
  <si>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</si>
  <si>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</si>
  <si>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</si>
  <si>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</si>
  <si>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</si>
  <si>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</si>
  <si>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</si>
  <si>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</si>
  <si>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</si>
  <si>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</si>
  <si>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</si>
  <si>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</si>
  <si>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</si>
  <si>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</si>
  <si>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</si>
  <si>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</si>
  <si>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</si>
  <si>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</si>
  <si>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</si>
  <si>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</si>
  <si>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</si>
  <si>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</si>
  <si>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</si>
  <si>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</si>
  <si>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</si>
  <si>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</si>
  <si>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</si>
  <si>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</si>
  <si>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</si>
  <si>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</si>
  <si>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</si>
  <si>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</si>
  <si>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</si>
  <si>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</si>
  <si>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</si>
  <si>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</si>
  <si>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</si>
  <si>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</si>
  <si>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</si>
  <si>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</si>
  <si>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</si>
  <si>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</si>
  <si>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</si>
  <si>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</si>
  <si>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</si>
  <si>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</si>
  <si>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</si>
  <si>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</si>
  <si>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</si>
  <si>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</si>
  <si>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</si>
  <si>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</si>
  <si>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</si>
  <si>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</si>
  <si>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</si>
  <si>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</si>
  <si>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</si>
  <si>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</si>
  <si>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</si>
  <si>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</si>
  <si>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</si>
  <si>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</si>
  <si>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</si>
  <si>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</si>
  <si>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</si>
  <si>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</si>
  <si>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</si>
  <si>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</si>
  <si>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</si>
  <si>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</si>
  <si>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</si>
  <si>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</si>
  <si>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</si>
  <si>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</si>
  <si>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</si>
  <si>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</si>
  <si>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</si>
  <si>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</si>
  <si>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</si>
  <si>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</si>
  <si>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</si>
  <si>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</si>
  <si>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</si>
  <si>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</si>
  <si>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</si>
  <si>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</si>
  <si>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</si>
  <si>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</si>
  <si>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</si>
  <si>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</si>
  <si>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</si>
  <si>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</si>
  <si>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</si>
  <si>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</si>
  <si>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</si>
  <si>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</si>
  <si>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</si>
  <si>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</si>
  <si>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</si>
  <si>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</si>
  <si>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</si>
  <si>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</si>
  <si>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</si>
  <si>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</si>
  <si>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</si>
  <si>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</si>
  <si>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</si>
  <si>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</si>
  <si>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</si>
  <si>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</si>
  <si>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</si>
  <si>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</si>
  <si>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</si>
  <si>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</si>
  <si>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</si>
  <si>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</si>
  <si>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</si>
  <si>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</si>
  <si>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</si>
  <si>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</si>
  <si>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</si>
  <si>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</si>
  <si>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</si>
  <si>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</si>
  <si>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</si>
  <si>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</si>
  <si>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</si>
  <si>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</si>
  <si>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</si>
  <si>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</si>
  <si>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</si>
  <si>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</si>
  <si>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</si>
  <si>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</si>
  <si>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</si>
  <si>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</si>
  <si>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</si>
  <si>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</si>
  <si>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</si>
  <si>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</si>
  <si>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</si>
  <si>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</si>
  <si>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</si>
  <si>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</si>
  <si>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</si>
  <si>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</si>
  <si>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</si>
  <si>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</si>
  <si>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</si>
  <si>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</si>
  <si>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</si>
  <si>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</si>
  <si>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</si>
  <si>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</si>
  <si>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</si>
  <si>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</si>
  <si>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</si>
  <si>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</si>
  <si>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</si>
  <si>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</si>
  <si>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</si>
  <si>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</si>
  <si>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</si>
  <si>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</si>
  <si>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</si>
  <si>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</si>
  <si>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</si>
  <si>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</si>
  <si>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</si>
  <si>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</si>
  <si>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</si>
  <si>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</si>
  <si>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</si>
  <si>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</si>
  <si>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</si>
  <si>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</si>
  <si>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</si>
  <si>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</si>
  <si>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</si>
  <si>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</si>
  <si>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</si>
  <si>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</si>
  <si>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</si>
  <si>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</si>
  <si>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</si>
  <si>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</si>
  <si>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</si>
  <si>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</si>
  <si>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</si>
  <si>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</si>
  <si>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</si>
  <si>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</si>
  <si>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</si>
  <si>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</si>
  <si>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</si>
  <si>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</si>
  <si>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</si>
  <si>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</si>
  <si>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</si>
  <si>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</si>
  <si>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</si>
  <si>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</si>
  <si>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</si>
  <si>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</si>
  <si>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</si>
  <si>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</si>
  <si>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</si>
  <si>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</si>
  <si>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</si>
  <si>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</si>
  <si>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</si>
  <si>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</si>
  <si>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</si>
  <si>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</si>
  <si>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</si>
  <si>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</si>
  <si>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</si>
  <si>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</si>
  <si>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</si>
  <si>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</si>
  <si>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</si>
  <si>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</si>
  <si>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</si>
  <si>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</si>
  <si>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</si>
  <si>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</si>
  <si>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</si>
  <si>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</si>
  <si>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</si>
  <si>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</si>
  <si>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</si>
  <si>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</si>
  <si>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</si>
  <si>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</si>
  <si>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</si>
  <si>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</si>
  <si>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</si>
  <si>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</si>
  <si>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</si>
  <si>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</si>
  <si>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</si>
  <si>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</si>
  <si>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</si>
  <si>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</si>
  <si>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</si>
  <si>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</si>
  <si>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</si>
  <si>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</si>
  <si>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</si>
  <si>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</si>
  <si>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</si>
  <si>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</si>
  <si>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</si>
  <si>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</si>
  <si>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</si>
  <si>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</si>
  <si>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</si>
  <si>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</si>
  <si>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</si>
  <si>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</si>
  <si>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</si>
  <si>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</si>
  <si>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</si>
  <si>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</si>
  <si>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</si>
  <si>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</si>
  <si>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</si>
  <si>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</si>
  <si>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</si>
  <si>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</si>
  <si>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</si>
  <si>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</si>
  <si>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</si>
  <si>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</si>
  <si>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</si>
  <si>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</si>
  <si>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</si>
  <si>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</si>
  <si>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</si>
  <si>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</si>
  <si>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</si>
  <si>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</si>
  <si>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</si>
  <si>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</si>
  <si>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</si>
  <si>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</si>
  <si>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</si>
  <si>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</si>
  <si>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</si>
  <si>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</si>
  <si>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</si>
  <si>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</si>
  <si>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</si>
  <si>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</si>
  <si>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</si>
  <si>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</si>
  <si>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</si>
  <si>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</si>
  <si>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</si>
  <si>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</si>
  <si>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</si>
  <si>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</si>
  <si>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</si>
  <si>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</si>
  <si>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</si>
  <si>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</si>
  <si>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</si>
  <si>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</si>
  <si>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</si>
  <si>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</si>
  <si>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</si>
  <si>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</si>
  <si>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</si>
  <si>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</si>
  <si>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</si>
  <si>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</si>
  <si>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</si>
  <si>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</si>
  <si>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</si>
  <si>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</si>
  <si>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</si>
  <si>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</si>
  <si>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</si>
  <si>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</si>
  <si>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</si>
  <si>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</si>
  <si>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</si>
  <si>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</si>
  <si>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</si>
  <si>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</si>
  <si>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</si>
  <si>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</si>
  <si>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</si>
  <si>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</si>
  <si>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</si>
  <si>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</si>
  <si>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</si>
  <si>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</si>
  <si>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</si>
  <si>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</si>
  <si>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</si>
  <si>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</si>
  <si>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</si>
  <si>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</si>
  <si>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</si>
  <si>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</si>
  <si>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</si>
  <si>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</si>
  <si>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</si>
  <si>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</si>
  <si>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</si>
  <si>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</si>
  <si>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</si>
  <si>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</si>
  <si>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</si>
  <si>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</si>
  <si>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</si>
  <si>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</si>
  <si>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</si>
  <si>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</si>
  <si>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</si>
  <si>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</si>
  <si>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</si>
  <si>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</si>
  <si>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</si>
  <si>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</si>
  <si>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</si>
  <si>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</si>
  <si>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</si>
  <si>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</si>
  <si>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</si>
  <si>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</si>
  <si>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</si>
  <si>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</si>
  <si>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</si>
  <si>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</si>
  <si>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</si>
  <si>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</si>
  <si>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</si>
  <si>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</si>
  <si>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</si>
  <si>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</si>
  <si>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</si>
  <si>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</si>
  <si>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</si>
  <si>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</si>
  <si>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</si>
  <si>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</si>
  <si>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</si>
  <si>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</si>
  <si>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</si>
  <si>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</si>
  <si>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</si>
  <si>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</si>
  <si>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</si>
  <si>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</si>
  <si>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</si>
  <si>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</si>
  <si>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</si>
  <si>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</si>
  <si>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</si>
  <si>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</si>
  <si>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</si>
  <si>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</si>
  <si>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</si>
  <si>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</si>
  <si>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</si>
  <si>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</si>
  <si>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</si>
  <si>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</si>
  <si>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</si>
  <si>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</si>
  <si>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</si>
  <si>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</si>
  <si>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</si>
  <si>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</si>
  <si>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</si>
  <si>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</si>
  <si>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</si>
  <si>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</si>
  <si>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</si>
  <si>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</si>
  <si>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</si>
  <si>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</si>
  <si>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</si>
  <si>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</si>
  <si>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</si>
  <si>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</si>
  <si>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</si>
  <si>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</si>
  <si>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</si>
  <si>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</si>
  <si>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</si>
  <si>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</si>
  <si>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</si>
  <si>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</si>
  <si>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</si>
  <si>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</si>
  <si>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</si>
  <si>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</si>
  <si>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</si>
  <si>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</si>
  <si>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</si>
  <si>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</si>
  <si>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</si>
  <si>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</si>
  <si>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</si>
  <si>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</si>
  <si>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</si>
  <si>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</si>
  <si>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</si>
  <si>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</si>
  <si>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</si>
  <si>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</si>
  <si>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</si>
  <si>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</si>
  <si>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</si>
  <si>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</si>
  <si>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</si>
  <si>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</si>
  <si>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</si>
  <si>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</si>
  <si>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</si>
  <si>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</si>
  <si>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</si>
  <si>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</si>
  <si>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</si>
  <si>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</si>
  <si>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</si>
  <si>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</si>
  <si>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</si>
  <si>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</si>
  <si>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</si>
  <si>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</si>
  <si>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</si>
  <si>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</si>
  <si>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</si>
  <si>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</si>
  <si>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</si>
  <si>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</si>
  <si>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</si>
  <si>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</si>
  <si>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</si>
  <si>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</si>
  <si>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</si>
  <si>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</si>
  <si>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</si>
  <si>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</si>
  <si>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</si>
  <si>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</si>
  <si>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</si>
  <si>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</si>
  <si>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</si>
  <si>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</si>
  <si>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</si>
  <si>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</si>
  <si>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</si>
  <si>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</si>
  <si>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</si>
  <si>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</si>
  <si>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</si>
  <si>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</si>
  <si>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</si>
  <si>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</si>
  <si>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</si>
  <si>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</si>
  <si>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</si>
  <si>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</si>
  <si>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</si>
  <si>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</si>
  <si>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</si>
  <si>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</si>
  <si>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</si>
  <si>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</si>
  <si>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</si>
  <si>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</si>
  <si>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</si>
  <si>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</si>
  <si>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</si>
  <si>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</si>
  <si>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</si>
  <si>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</si>
  <si>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</si>
  <si>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</si>
  <si>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</si>
  <si>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</si>
  <si>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</si>
  <si>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</si>
  <si>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</si>
  <si>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</si>
  <si>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</si>
  <si>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</si>
  <si>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</si>
  <si>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</si>
  <si>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</si>
  <si>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</si>
  <si>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</si>
  <si>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</si>
  <si>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</si>
  <si>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</si>
  <si>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</si>
  <si>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</si>
  <si>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</si>
  <si>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</si>
  <si>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</si>
  <si>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</si>
  <si>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</si>
  <si>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</si>
  <si>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</si>
  <si>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</si>
  <si>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</si>
  <si>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</si>
  <si>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</si>
  <si>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</si>
  <si>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</si>
  <si>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</si>
  <si>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</si>
  <si>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</si>
  <si>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</si>
  <si>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</si>
  <si>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</si>
  <si>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</si>
  <si>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</si>
  <si>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</si>
  <si>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</si>
  <si>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</si>
  <si>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</si>
  <si>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</si>
  <si>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</si>
  <si>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</si>
  <si>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</si>
  <si>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</si>
  <si>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</si>
  <si>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</si>
  <si>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</si>
  <si>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</si>
  <si>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</si>
  <si>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</si>
  <si>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</si>
  <si>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</si>
  <si>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</si>
  <si>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</si>
  <si>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</si>
  <si>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</si>
  <si>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</si>
  <si>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</si>
  <si>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</si>
  <si>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</si>
  <si>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</si>
  <si>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</si>
  <si>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</si>
  <si>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</si>
  <si>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</si>
  <si>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</si>
  <si>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</si>
  <si>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</si>
  <si>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</si>
  <si>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</si>
  <si>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</si>
  <si>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</si>
  <si>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</si>
  <si>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</si>
  <si>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</si>
  <si>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</si>
  <si>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</si>
  <si>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</si>
  <si>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</si>
  <si>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</si>
  <si>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</si>
  <si>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</si>
  <si>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</si>
  <si>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</si>
  <si>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</si>
  <si>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</si>
  <si>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</si>
  <si>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</si>
  <si>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</si>
  <si>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</si>
  <si>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</si>
  <si>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</si>
  <si>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</si>
  <si>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</si>
  <si>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</si>
  <si>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</si>
  <si>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</si>
  <si>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</si>
  <si>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</si>
  <si>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</si>
  <si>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</si>
  <si>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</si>
  <si>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</si>
  <si>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</si>
  <si>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</si>
  <si>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</si>
  <si>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</si>
  <si>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</si>
  <si>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</si>
  <si>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</si>
  <si>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</si>
  <si>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</si>
  <si>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</si>
  <si>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</si>
  <si>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</si>
  <si>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</si>
  <si>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</si>
  <si>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</si>
  <si>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</si>
  <si>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</si>
  <si>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</si>
  <si>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</si>
  <si>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</si>
  <si>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</si>
  <si>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</si>
  <si>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</si>
  <si>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</si>
  <si>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</si>
  <si>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</si>
  <si>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</si>
  <si>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</si>
  <si>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</si>
  <si>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</si>
  <si>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</si>
  <si>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</si>
  <si>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</si>
  <si>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</si>
  <si>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</si>
  <si>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</si>
  <si>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</si>
  <si>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</si>
  <si>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</si>
  <si>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</si>
  <si>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</si>
  <si>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</si>
  <si>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</si>
  <si>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</si>
  <si>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</si>
  <si>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</si>
  <si>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</si>
  <si>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</si>
  <si>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</si>
  <si>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</si>
  <si>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</si>
  <si>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</si>
  <si>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</si>
  <si>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</si>
  <si>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</si>
  <si>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</si>
  <si>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</si>
  <si>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</si>
  <si>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</si>
  <si>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</si>
  <si>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</si>
  <si>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</si>
  <si>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</si>
  <si>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</si>
  <si>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</si>
  <si>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</si>
  <si>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</si>
  <si>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</si>
  <si>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</si>
  <si>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</si>
  <si>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</si>
  <si>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</si>
  <si>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</si>
  <si>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</si>
  <si>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</si>
  <si>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</si>
  <si>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</si>
  <si>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</si>
  <si>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</si>
  <si>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</si>
  <si>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</si>
  <si>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</si>
  <si>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</si>
  <si>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</si>
  <si>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</si>
  <si>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</si>
  <si>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</si>
  <si>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</si>
  <si>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</si>
  <si>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</si>
  <si>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</si>
  <si>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</si>
  <si>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</si>
  <si>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</si>
  <si>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</si>
  <si>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</si>
  <si>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</si>
  <si>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</si>
  <si>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</si>
  <si>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</si>
  <si>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</si>
  <si>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</si>
  <si>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</si>
  <si>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</si>
  <si>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</si>
  <si>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</si>
  <si>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</si>
  <si>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</si>
  <si>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</si>
  <si>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</si>
  <si>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</si>
  <si>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</si>
  <si>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</si>
  <si>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</si>
  <si>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</si>
  <si>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</si>
  <si>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</si>
  <si>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</si>
  <si>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</si>
  <si>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</si>
  <si>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</si>
  <si>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</si>
  <si>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</si>
  <si>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</si>
  <si>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</si>
  <si>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</si>
  <si>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</si>
  <si>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</si>
  <si>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</si>
  <si>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</si>
  <si>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</si>
  <si>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</si>
  <si>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</si>
  <si>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</si>
  <si>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</si>
  <si>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</si>
  <si>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</si>
  <si>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</si>
  <si>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</si>
  <si>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</si>
  <si>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</si>
  <si>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</si>
  <si>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</si>
  <si>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</si>
  <si>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</si>
  <si>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</si>
  <si>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</si>
  <si>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</si>
  <si>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</si>
  <si>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</si>
  <si>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</si>
  <si>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</si>
  <si>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</si>
  <si>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</si>
  <si>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</si>
  <si>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</si>
  <si>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</si>
  <si>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</si>
  <si>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</si>
  <si>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</si>
  <si>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</si>
  <si>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</si>
  <si>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</si>
  <si>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</si>
  <si>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</si>
  <si>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</si>
  <si>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</si>
  <si>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</si>
  <si>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</si>
  <si>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</si>
  <si>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</si>
  <si>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</si>
  <si>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</si>
  <si>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</si>
  <si>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</si>
  <si>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</si>
  <si>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</si>
  <si>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</si>
  <si>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</si>
  <si>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</si>
  <si>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</si>
  <si>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</si>
  <si>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</si>
  <si>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</si>
  <si>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</si>
  <si>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</si>
  <si>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</si>
  <si>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</si>
  <si>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</si>
  <si>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</si>
  <si>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</si>
  <si>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</si>
  <si>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</si>
  <si>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</si>
  <si>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</si>
  <si>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</si>
  <si>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</si>
  <si>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</si>
  <si>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</si>
  <si>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</si>
  <si>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</si>
  <si>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</si>
  <si>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</si>
  <si>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</si>
  <si>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</si>
  <si>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</si>
  <si>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</si>
  <si>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</si>
  <si>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</si>
  <si>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</si>
  <si>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</si>
  <si>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</si>
  <si>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</si>
  <si>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</si>
  <si>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</si>
  <si>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</si>
  <si>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</si>
  <si>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</si>
  <si>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</si>
  <si>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</si>
  <si>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</si>
  <si>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</si>
  <si>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</si>
  <si>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</si>
  <si>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</si>
  <si>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</si>
  <si>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</si>
  <si>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</si>
  <si>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</si>
  <si>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</si>
  <si>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</si>
  <si>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</si>
  <si>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</si>
  <si>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</si>
  <si>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</si>
  <si>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</si>
  <si>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</si>
  <si>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</si>
  <si>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</si>
  <si>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</si>
  <si>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</si>
  <si>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</si>
  <si>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</si>
  <si>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</si>
  <si>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</si>
  <si>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</si>
  <si>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</si>
  <si>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</si>
  <si>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</si>
  <si>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</si>
  <si>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</si>
  <si>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</si>
  <si>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</si>
  <si>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</si>
  <si>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</si>
  <si>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</si>
  <si>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</si>
  <si>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</si>
  <si>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</si>
  <si>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</si>
  <si>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</si>
  <si>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</si>
  <si>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</si>
  <si>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</si>
  <si>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</si>
  <si>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</si>
  <si>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</si>
  <si>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</si>
  <si>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</si>
  <si>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</si>
  <si>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</si>
  <si>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</si>
  <si>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</si>
  <si>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</si>
  <si>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</si>
  <si>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</si>
  <si>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</si>
  <si>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</si>
  <si>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</si>
  <si>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</si>
  <si>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</si>
  <si>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</si>
  <si>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</si>
  <si>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</si>
  <si>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</si>
  <si>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</si>
  <si>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</si>
  <si>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</si>
  <si>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</si>
  <si>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</si>
  <si>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</si>
  <si>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</si>
  <si>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</si>
  <si>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</si>
  <si>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</si>
  <si>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</si>
  <si>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</si>
  <si>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</si>
  <si>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</si>
  <si>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</si>
  <si>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</si>
  <si>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</si>
  <si>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</si>
  <si>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</si>
  <si>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</si>
  <si>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</si>
  <si>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</si>
  <si>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</si>
  <si>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</si>
  <si>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</si>
  <si>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</si>
  <si>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</si>
  <si>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</si>
  <si>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</si>
  <si>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</si>
  <si>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</si>
  <si>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</si>
  <si>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</si>
  <si>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</si>
  <si>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</si>
  <si>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</si>
  <si>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</si>
  <si>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</si>
  <si>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</si>
  <si>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</si>
  <si>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</si>
  <si>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</si>
  <si>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</si>
  <si>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</si>
  <si>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</si>
  <si>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</si>
  <si>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</si>
  <si>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</si>
  <si>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</si>
  <si>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</si>
  <si>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</si>
  <si>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</si>
  <si>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</si>
  <si>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</si>
  <si>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</si>
  <si>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</si>
  <si>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</si>
  <si>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</si>
  <si>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</si>
  <si>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</si>
  <si>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</si>
  <si>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</si>
  <si>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</si>
  <si>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</si>
  <si>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</si>
  <si>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</si>
  <si>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</si>
  <si>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</si>
  <si>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</si>
  <si>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</si>
  <si>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</si>
  <si>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</si>
  <si>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</si>
  <si>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</si>
  <si>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</si>
  <si>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</si>
  <si>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</si>
  <si>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</si>
  <si>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</si>
  <si>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</si>
  <si>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</si>
  <si>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</si>
  <si>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</si>
  <si>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</si>
  <si>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</si>
  <si>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</si>
  <si>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</si>
  <si>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</si>
  <si>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</si>
  <si>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</si>
  <si>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</si>
  <si>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</si>
  <si>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</si>
  <si>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</si>
  <si>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</si>
  <si>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</si>
  <si>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</si>
  <si>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</si>
  <si>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</si>
  <si>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</si>
  <si>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</si>
  <si>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</si>
  <si>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</si>
  <si>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</si>
  <si>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</si>
  <si>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</si>
  <si>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</si>
  <si>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</si>
  <si>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</si>
  <si>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</si>
  <si>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</si>
  <si>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</si>
  <si>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</si>
  <si>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</si>
  <si>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</si>
  <si>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</si>
  <si>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</si>
  <si>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</si>
  <si>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</si>
  <si>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</si>
  <si>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</si>
  <si>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</si>
  <si>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</si>
  <si>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</si>
  <si>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</si>
  <si>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</si>
  <si>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</si>
  <si>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</si>
  <si>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</si>
  <si>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</si>
  <si>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</si>
  <si>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</si>
  <si>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</si>
  <si>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</si>
  <si>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</si>
  <si>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</si>
  <si>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</si>
  <si>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</si>
  <si>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</si>
  <si>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</si>
  <si>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</si>
  <si>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</si>
  <si>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</si>
  <si>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</si>
  <si>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</si>
  <si>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</si>
  <si>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</si>
  <si>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</si>
  <si>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</si>
  <si>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</si>
  <si>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</si>
  <si>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</si>
  <si>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</si>
  <si>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</si>
  <si>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</si>
  <si>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</si>
  <si>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</si>
  <si>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</si>
  <si>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</si>
  <si>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</si>
  <si>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</si>
  <si>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</si>
  <si>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</si>
  <si>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</si>
  <si>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</si>
  <si>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</si>
  <si>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</si>
  <si>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</si>
  <si>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</si>
  <si>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</si>
  <si>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</si>
  <si>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</si>
  <si>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</si>
  <si>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</si>
  <si>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</si>
  <si>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</si>
  <si>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</si>
  <si>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</si>
  <si>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</si>
  <si>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</si>
  <si>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</si>
  <si>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</si>
  <si>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</si>
  <si>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</si>
  <si>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</si>
  <si>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</si>
  <si>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</si>
  <si>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</si>
  <si>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</si>
  <si>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</si>
  <si>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</si>
  <si>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</si>
  <si>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</si>
  <si>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</si>
  <si>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</si>
  <si>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</si>
  <si>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</si>
  <si>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</si>
  <si>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</si>
  <si>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</si>
  <si>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</si>
  <si>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</si>
  <si>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</si>
  <si>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</si>
  <si>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</si>
  <si>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</si>
  <si>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</si>
  <si>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</si>
  <si>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</si>
  <si>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</si>
  <si>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</si>
  <si>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</si>
  <si>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</si>
  <si>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</si>
  <si>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</si>
  <si>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</si>
  <si>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</si>
  <si>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</si>
  <si>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</si>
  <si>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</si>
  <si>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</si>
  <si>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</si>
  <si>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</si>
  <si>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</si>
  <si>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</si>
  <si>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</si>
  <si>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</si>
  <si>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</si>
  <si>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</si>
  <si>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</si>
  <si>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</si>
  <si>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</si>
  <si>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</si>
  <si>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</si>
  <si>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</si>
  <si>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</si>
  <si>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</si>
  <si>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</si>
  <si>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</si>
  <si>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</si>
  <si>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</si>
  <si>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</si>
  <si>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</si>
  <si>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</si>
  <si>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</si>
  <si>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</si>
  <si>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</si>
  <si>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</si>
  <si>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</si>
  <si>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</si>
  <si>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</si>
  <si>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</si>
  <si>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</si>
  <si>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</si>
  <si>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</si>
  <si>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</si>
  <si>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</si>
  <si>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</si>
  <si>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</si>
  <si>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</si>
  <si>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</si>
  <si>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</si>
  <si>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</si>
  <si>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</si>
  <si>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</si>
  <si>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</si>
  <si>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</si>
  <si>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</si>
  <si>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</si>
  <si>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</si>
  <si>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</si>
  <si>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</si>
  <si>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</si>
  <si>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</si>
  <si>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</si>
  <si>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</si>
  <si>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</si>
  <si>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</si>
  <si>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</si>
  <si>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</si>
  <si>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</si>
  <si>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</si>
  <si>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</si>
  <si>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</si>
  <si>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</si>
  <si>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</si>
  <si>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</si>
  <si>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</si>
  <si>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</si>
  <si>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</si>
  <si>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</si>
  <si>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</si>
  <si>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</si>
  <si>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</si>
  <si>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</si>
  <si>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</si>
  <si>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</si>
  <si>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</si>
  <si>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</si>
  <si>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</si>
  <si>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</si>
  <si>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</si>
  <si>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</si>
  <si>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</si>
  <si>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</si>
  <si>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</si>
  <si>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</si>
  <si>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</si>
  <si>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</si>
  <si>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</si>
  <si>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</si>
  <si>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</si>
  <si>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</si>
  <si>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</si>
  <si>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</si>
  <si>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</si>
  <si>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</si>
  <si>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</si>
  <si>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</si>
  <si>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</si>
  <si>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</si>
  <si>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</si>
  <si>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</si>
  <si>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</si>
  <si>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</si>
  <si>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</si>
  <si>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</si>
  <si>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</si>
  <si>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</si>
  <si>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</si>
  <si>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</si>
  <si>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</si>
  <si>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</si>
  <si>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</si>
  <si>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</si>
  <si>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</si>
  <si>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</si>
  <si>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</si>
  <si>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</si>
  <si>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</si>
  <si>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</si>
  <si>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</si>
  <si>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</si>
  <si>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</si>
  <si>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</si>
  <si>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</si>
  <si>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</si>
  <si>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</si>
  <si>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</si>
  <si>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</si>
  <si>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</si>
  <si>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</si>
  <si>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</si>
  <si>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</si>
  <si>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</si>
  <si>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</si>
  <si>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</si>
  <si>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</si>
  <si>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</si>
  <si>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</si>
  <si>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</si>
  <si>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</si>
  <si>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3335892654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</si>
</sst>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"/>
      <tableStyleElement type="headerRow" dxfId="100"/>
      <tableStyleElement type="totalRow" dxfId="99"/>
      <tableStyleElement type="firstColumn" dxfId="98"/>
      <tableStyleElement type="lastColumn" dxfId="97"/>
      <tableStyleElement type="firstRowStripe" dxfId="96"/>
      <tableStyleElement type="firstColumnStripe" dxfId="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5"/>
  <sheetViews>
    <sheetView tabSelected="1" topLeftCell="D1" zoomScale="85" zoomScaleNormal="85" workbookViewId="0">
      <pane ySplit="4" topLeftCell="A5" activePane="bottomLeft" state="frozen"/>
      <selection pane="bottomLeft" activeCell="G21" sqref="G21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3.710937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38.14062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2617</v>
      </c>
      <c r="C5" s="136">
        <v>44335.593900462962</v>
      </c>
      <c r="D5" s="136" t="s">
        <v>2180</v>
      </c>
      <c r="E5" s="124">
        <v>281</v>
      </c>
      <c r="F5" s="153" t="str">
        <f>VLOOKUP(E5,VIP!$A$2:$O13255,2,0)</f>
        <v>DRBR737</v>
      </c>
      <c r="G5" s="134" t="str">
        <f>VLOOKUP(E5,'LISTADO ATM'!$A$2:$B$897,2,0)</f>
        <v xml:space="preserve">ATM S/M Pola Independencia </v>
      </c>
      <c r="H5" s="134" t="str">
        <f>VLOOKUP(E5,VIP!$A$2:$O18118,7,FALSE)</f>
        <v>Si</v>
      </c>
      <c r="I5" s="134" t="str">
        <f>VLOOKUP(E5,VIP!$A$2:$O10083,8,FALSE)</f>
        <v>Si</v>
      </c>
      <c r="J5" s="134" t="str">
        <f>VLOOKUP(E5,VIP!$A$2:$O10033,8,FALSE)</f>
        <v>Si</v>
      </c>
      <c r="K5" s="134" t="str">
        <f>VLOOKUP(E5,VIP!$A$2:$O13607,6,0)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35" t="s">
        <v>2219</v>
      </c>
    </row>
    <row r="6" spans="1:17" s="96" customFormat="1" ht="18" x14ac:dyDescent="0.25">
      <c r="A6" s="134" t="str">
        <f>VLOOKUP(E6,'LISTADO ATM'!$A$2:$C$898,3,0)</f>
        <v>ESTE</v>
      </c>
      <c r="B6" s="129" t="s">
        <v>2629</v>
      </c>
      <c r="C6" s="136">
        <v>44335.805856481478</v>
      </c>
      <c r="D6" s="136" t="s">
        <v>2180</v>
      </c>
      <c r="E6" s="124">
        <v>294</v>
      </c>
      <c r="F6" s="153" t="str">
        <f>VLOOKUP(E6,VIP!$A$2:$O13302,2,0)</f>
        <v>DRBR294</v>
      </c>
      <c r="G6" s="134" t="str">
        <f>VLOOKUP(E6,'LISTADO ATM'!$A$2:$B$897,2,0)</f>
        <v xml:space="preserve">ATM Plaza Zaglul San Pedro II </v>
      </c>
      <c r="H6" s="134" t="str">
        <f>VLOOKUP(E6,VIP!$A$2:$O18165,7,FALSE)</f>
        <v>Si</v>
      </c>
      <c r="I6" s="134" t="str">
        <f>VLOOKUP(E6,VIP!$A$2:$O10130,8,FALSE)</f>
        <v>Si</v>
      </c>
      <c r="J6" s="134" t="str">
        <f>VLOOKUP(E6,VIP!$A$2:$O10080,8,FALSE)</f>
        <v>Si</v>
      </c>
      <c r="K6" s="134" t="str">
        <f>VLOOKUP(E6,VIP!$A$2:$O13654,6,0)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2628</v>
      </c>
      <c r="C7" s="136">
        <v>44335.807916666665</v>
      </c>
      <c r="D7" s="136" t="s">
        <v>2180</v>
      </c>
      <c r="E7" s="124">
        <v>85</v>
      </c>
      <c r="F7" s="153" t="str">
        <f>VLOOKUP(E7,VIP!$A$2:$O13301,2,0)</f>
        <v>DRBR085</v>
      </c>
      <c r="G7" s="134" t="str">
        <f>VLOOKUP(E7,'LISTADO ATM'!$A$2:$B$897,2,0)</f>
        <v xml:space="preserve">ATM Oficina San Isidro (Fuerza Aérea) </v>
      </c>
      <c r="H7" s="134" t="str">
        <f>VLOOKUP(E7,VIP!$A$2:$O18164,7,FALSE)</f>
        <v>Si</v>
      </c>
      <c r="I7" s="134" t="str">
        <f>VLOOKUP(E7,VIP!$A$2:$O10129,8,FALSE)</f>
        <v>Si</v>
      </c>
      <c r="J7" s="134" t="str">
        <f>VLOOKUP(E7,VIP!$A$2:$O10079,8,FALSE)</f>
        <v>Si</v>
      </c>
      <c r="K7" s="134" t="str">
        <f>VLOOKUP(E7,VIP!$A$2:$O13653,6,0)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2627</v>
      </c>
      <c r="C8" s="136">
        <v>44335.809479166666</v>
      </c>
      <c r="D8" s="136" t="s">
        <v>2180</v>
      </c>
      <c r="E8" s="124">
        <v>642</v>
      </c>
      <c r="F8" s="154" t="str">
        <f>VLOOKUP(E8,VIP!$A$2:$O13300,2,0)</f>
        <v>DRBR24O</v>
      </c>
      <c r="G8" s="134" t="str">
        <f>VLOOKUP(E8,'LISTADO ATM'!$A$2:$B$897,2,0)</f>
        <v xml:space="preserve">ATM OMSA Sto. Dgo. </v>
      </c>
      <c r="H8" s="134" t="str">
        <f>VLOOKUP(E8,VIP!$A$2:$O18163,7,FALSE)</f>
        <v>Si</v>
      </c>
      <c r="I8" s="134" t="str">
        <f>VLOOKUP(E8,VIP!$A$2:$O10128,8,FALSE)</f>
        <v>Si</v>
      </c>
      <c r="J8" s="134" t="str">
        <f>VLOOKUP(E8,VIP!$A$2:$O10078,8,FALSE)</f>
        <v>Si</v>
      </c>
      <c r="K8" s="134" t="str">
        <f>VLOOKUP(E8,VIP!$A$2:$O13652,6,0)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 t="s">
        <v>2625</v>
      </c>
      <c r="C9" s="136">
        <v>44335.893831018519</v>
      </c>
      <c r="D9" s="136" t="s">
        <v>2180</v>
      </c>
      <c r="E9" s="124">
        <v>575</v>
      </c>
      <c r="F9" s="154" t="str">
        <f>VLOOKUP(E9,VIP!$A$2:$O13296,2,0)</f>
        <v>DRBR16P</v>
      </c>
      <c r="G9" s="134" t="str">
        <f>VLOOKUP(E9,'LISTADO ATM'!$A$2:$B$897,2,0)</f>
        <v xml:space="preserve">ATM EDESUR Tiradentes </v>
      </c>
      <c r="H9" s="134" t="str">
        <f>VLOOKUP(E9,VIP!$A$2:$O18159,7,FALSE)</f>
        <v>Si</v>
      </c>
      <c r="I9" s="134" t="str">
        <f>VLOOKUP(E9,VIP!$A$2:$O10124,8,FALSE)</f>
        <v>Si</v>
      </c>
      <c r="J9" s="134" t="str">
        <f>VLOOKUP(E9,VIP!$A$2:$O10074,8,FALSE)</f>
        <v>Si</v>
      </c>
      <c r="K9" s="134" t="str">
        <f>VLOOKUP(E9,VIP!$A$2:$O13648,6,0)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2624</v>
      </c>
      <c r="C10" s="136">
        <v>44335.895509259259</v>
      </c>
      <c r="D10" s="136" t="s">
        <v>2180</v>
      </c>
      <c r="E10" s="124">
        <v>160</v>
      </c>
      <c r="F10" s="154" t="str">
        <f>VLOOKUP(E10,VIP!$A$2:$O13295,2,0)</f>
        <v>DRBR160</v>
      </c>
      <c r="G10" s="134" t="str">
        <f>VLOOKUP(E10,'LISTADO ATM'!$A$2:$B$897,2,0)</f>
        <v xml:space="preserve">ATM Oficina Herrera </v>
      </c>
      <c r="H10" s="134" t="str">
        <f>VLOOKUP(E10,VIP!$A$2:$O18158,7,FALSE)</f>
        <v>Si</v>
      </c>
      <c r="I10" s="134" t="str">
        <f>VLOOKUP(E10,VIP!$A$2:$O10123,8,FALSE)</f>
        <v>Si</v>
      </c>
      <c r="J10" s="134" t="str">
        <f>VLOOKUP(E10,VIP!$A$2:$O10073,8,FALSE)</f>
        <v>Si</v>
      </c>
      <c r="K10" s="134" t="str">
        <f>VLOOKUP(E10,VIP!$A$2:$O13647,6,0)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NORTE</v>
      </c>
      <c r="B11" s="129" t="s">
        <v>2623</v>
      </c>
      <c r="C11" s="136">
        <v>44335.896585648145</v>
      </c>
      <c r="D11" s="136" t="s">
        <v>2181</v>
      </c>
      <c r="E11" s="124">
        <v>937</v>
      </c>
      <c r="F11" s="154" t="str">
        <f>VLOOKUP(E11,VIP!$A$2:$O13294,2,0)</f>
        <v>DRBR937</v>
      </c>
      <c r="G11" s="134" t="str">
        <f>VLOOKUP(E11,'LISTADO ATM'!$A$2:$B$897,2,0)</f>
        <v xml:space="preserve">ATM Autobanco Oficina La Vega II </v>
      </c>
      <c r="H11" s="134" t="str">
        <f>VLOOKUP(E11,VIP!$A$2:$O18157,7,FALSE)</f>
        <v>Si</v>
      </c>
      <c r="I11" s="134" t="str">
        <f>VLOOKUP(E11,VIP!$A$2:$O10122,8,FALSE)</f>
        <v>Si</v>
      </c>
      <c r="J11" s="134" t="str">
        <f>VLOOKUP(E11,VIP!$A$2:$O10072,8,FALSE)</f>
        <v>Si</v>
      </c>
      <c r="K11" s="134" t="str">
        <f>VLOOKUP(E11,VIP!$A$2:$O13646,6,0)</f>
        <v>NO</v>
      </c>
      <c r="L11" s="125" t="s">
        <v>2219</v>
      </c>
      <c r="M11" s="135" t="s">
        <v>2447</v>
      </c>
      <c r="N11" s="135" t="s">
        <v>2454</v>
      </c>
      <c r="O11" s="134" t="s">
        <v>2635</v>
      </c>
      <c r="P11" s="137"/>
      <c r="Q11" s="135" t="s">
        <v>2219</v>
      </c>
    </row>
    <row r="12" spans="1:17" s="96" customFormat="1" ht="18" x14ac:dyDescent="0.25">
      <c r="A12" s="134" t="str">
        <f>VLOOKUP(E12,'LISTADO ATM'!$A$2:$C$898,3,0)</f>
        <v>NORTE</v>
      </c>
      <c r="B12" s="129" t="s">
        <v>2642</v>
      </c>
      <c r="C12" s="136">
        <v>44336.339108796295</v>
      </c>
      <c r="D12" s="136" t="s">
        <v>2181</v>
      </c>
      <c r="E12" s="124">
        <v>763</v>
      </c>
      <c r="F12" s="154" t="str">
        <f>VLOOKUP(E12,VIP!$A$2:$O13296,2,0)</f>
        <v>DRBR439</v>
      </c>
      <c r="G12" s="134" t="str">
        <f>VLOOKUP(E12,'LISTADO ATM'!$A$2:$B$897,2,0)</f>
        <v xml:space="preserve">ATM UNP Montellano </v>
      </c>
      <c r="H12" s="134" t="str">
        <f>VLOOKUP(E12,VIP!$A$2:$O18159,7,FALSE)</f>
        <v>Si</v>
      </c>
      <c r="I12" s="134" t="str">
        <f>VLOOKUP(E12,VIP!$A$2:$O10124,8,FALSE)</f>
        <v>Si</v>
      </c>
      <c r="J12" s="134" t="str">
        <f>VLOOKUP(E12,VIP!$A$2:$O10074,8,FALSE)</f>
        <v>Si</v>
      </c>
      <c r="K12" s="134" t="str">
        <f>VLOOKUP(E12,VIP!$A$2:$O13648,6,0)</f>
        <v>NO</v>
      </c>
      <c r="L12" s="125" t="s">
        <v>2219</v>
      </c>
      <c r="M12" s="135" t="s">
        <v>2447</v>
      </c>
      <c r="N12" s="135" t="s">
        <v>2454</v>
      </c>
      <c r="O12" s="134" t="s">
        <v>2574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2645</v>
      </c>
      <c r="C13" s="136">
        <v>44336.315555555557</v>
      </c>
      <c r="D13" s="136" t="s">
        <v>2180</v>
      </c>
      <c r="E13" s="124">
        <v>13</v>
      </c>
      <c r="F13" s="154" t="str">
        <f>VLOOKUP(E13,VIP!$A$2:$O13299,2,0)</f>
        <v>DRBR013</v>
      </c>
      <c r="G13" s="134" t="str">
        <f>VLOOKUP(E13,'LISTADO ATM'!$A$2:$B$897,2,0)</f>
        <v xml:space="preserve">ATM CDEEE </v>
      </c>
      <c r="H13" s="134" t="str">
        <f>VLOOKUP(E13,VIP!$A$2:$O18162,7,FALSE)</f>
        <v>Si</v>
      </c>
      <c r="I13" s="134" t="str">
        <f>VLOOKUP(E13,VIP!$A$2:$O10127,8,FALSE)</f>
        <v>Si</v>
      </c>
      <c r="J13" s="134" t="str">
        <f>VLOOKUP(E13,VIP!$A$2:$O10077,8,FALSE)</f>
        <v>Si</v>
      </c>
      <c r="K13" s="134" t="str">
        <f>VLOOKUP(E13,VIP!$A$2:$O13651,6,0)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2646</v>
      </c>
      <c r="C14" s="136">
        <v>44336.315011574072</v>
      </c>
      <c r="D14" s="136" t="s">
        <v>2180</v>
      </c>
      <c r="E14" s="124">
        <v>952</v>
      </c>
      <c r="F14" s="154" t="str">
        <f>VLOOKUP(E14,VIP!$A$2:$O13300,2,0)</f>
        <v>DRBR16L</v>
      </c>
      <c r="G14" s="134" t="str">
        <f>VLOOKUP(E14,'LISTADO ATM'!$A$2:$B$897,2,0)</f>
        <v xml:space="preserve">ATM Alvarez Rivas </v>
      </c>
      <c r="H14" s="134" t="str">
        <f>VLOOKUP(E14,VIP!$A$2:$O18163,7,FALSE)</f>
        <v>Si</v>
      </c>
      <c r="I14" s="134" t="str">
        <f>VLOOKUP(E14,VIP!$A$2:$O10128,8,FALSE)</f>
        <v>Si</v>
      </c>
      <c r="J14" s="134" t="str">
        <f>VLOOKUP(E14,VIP!$A$2:$O10078,8,FALSE)</f>
        <v>Si</v>
      </c>
      <c r="K14" s="134" t="str">
        <f>VLOOKUP(E14,VIP!$A$2:$O13652,6,0)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ESTE</v>
      </c>
      <c r="B15" s="129">
        <v>3335890851</v>
      </c>
      <c r="C15" s="136">
        <v>44334.63894675926</v>
      </c>
      <c r="D15" s="136" t="s">
        <v>2180</v>
      </c>
      <c r="E15" s="124">
        <v>1</v>
      </c>
      <c r="F15" s="154" t="str">
        <f>VLOOKUP(E15,VIP!$A$2:$O13181,2,0)</f>
        <v>DRBR001</v>
      </c>
      <c r="G15" s="134" t="str">
        <f>VLOOKUP(E15,'LISTADO ATM'!$A$2:$B$897,2,0)</f>
        <v>ATM S/M San Rafael del Yuma</v>
      </c>
      <c r="H15" s="134" t="str">
        <f>VLOOKUP(E15,VIP!$A$2:$O18044,7,FALSE)</f>
        <v>Si</v>
      </c>
      <c r="I15" s="134" t="str">
        <f>VLOOKUP(E15,VIP!$A$2:$O10009,8,FALSE)</f>
        <v>Si</v>
      </c>
      <c r="J15" s="134" t="str">
        <f>VLOOKUP(E15,VIP!$A$2:$O9959,8,FALSE)</f>
        <v>Si</v>
      </c>
      <c r="K15" s="134" t="str">
        <f>VLOOKUP(E15,VIP!$A$2:$O13533,6,0)</f>
        <v>NO</v>
      </c>
      <c r="L15" s="125" t="s">
        <v>2245</v>
      </c>
      <c r="M15" s="135" t="s">
        <v>2447</v>
      </c>
      <c r="N15" s="135" t="s">
        <v>2454</v>
      </c>
      <c r="O15" s="134" t="s">
        <v>2456</v>
      </c>
      <c r="P15" s="137"/>
      <c r="Q15" s="145" t="s">
        <v>2245</v>
      </c>
    </row>
    <row r="16" spans="1:17" s="96" customFormat="1" ht="18" customHeight="1" x14ac:dyDescent="0.25">
      <c r="A16" s="134" t="str">
        <f>VLOOKUP(E16,'LISTADO ATM'!$A$2:$C$898,3,0)</f>
        <v>SUR</v>
      </c>
      <c r="B16" s="129">
        <v>3335891224</v>
      </c>
      <c r="C16" s="136">
        <v>44334.839548611111</v>
      </c>
      <c r="D16" s="136" t="s">
        <v>2180</v>
      </c>
      <c r="E16" s="124">
        <v>677</v>
      </c>
      <c r="F16" s="154" t="str">
        <f>VLOOKUP(E16,VIP!$A$2:$O13221,2,0)</f>
        <v>DRBR677</v>
      </c>
      <c r="G16" s="134" t="str">
        <f>VLOOKUP(E16,'LISTADO ATM'!$A$2:$B$897,2,0)</f>
        <v>ATM PBG Villa Jaragua</v>
      </c>
      <c r="H16" s="134" t="str">
        <f>VLOOKUP(E16,VIP!$A$2:$O18084,7,FALSE)</f>
        <v>Si</v>
      </c>
      <c r="I16" s="134" t="str">
        <f>VLOOKUP(E16,VIP!$A$2:$O10049,8,FALSE)</f>
        <v>Si</v>
      </c>
      <c r="J16" s="134" t="str">
        <f>VLOOKUP(E16,VIP!$A$2:$O9999,8,FALSE)</f>
        <v>Si</v>
      </c>
      <c r="K16" s="134" t="str">
        <f>VLOOKUP(E16,VIP!$A$2:$O13573,6,0)</f>
        <v>SI</v>
      </c>
      <c r="L16" s="125" t="s">
        <v>2245</v>
      </c>
      <c r="M16" s="135" t="s">
        <v>2447</v>
      </c>
      <c r="N16" s="135" t="s">
        <v>2454</v>
      </c>
      <c r="O16" s="134" t="s">
        <v>2456</v>
      </c>
      <c r="P16" s="137"/>
      <c r="Q16" s="135" t="s">
        <v>2245</v>
      </c>
    </row>
    <row r="17" spans="1:17" s="96" customFormat="1" ht="18" customHeight="1" x14ac:dyDescent="0.25">
      <c r="A17" s="134" t="str">
        <f>VLOOKUP(E17,'LISTADO ATM'!$A$2:$C$898,3,0)</f>
        <v>DISTRITO NACIONAL</v>
      </c>
      <c r="B17" s="129" t="s">
        <v>2616</v>
      </c>
      <c r="C17" s="136">
        <v>44335.481041666666</v>
      </c>
      <c r="D17" s="136" t="s">
        <v>2180</v>
      </c>
      <c r="E17" s="124">
        <v>498</v>
      </c>
      <c r="F17" s="155" t="str">
        <f>VLOOKUP(E17,VIP!$A$2:$O13278,2,0)</f>
        <v>DRBR498</v>
      </c>
      <c r="G17" s="134" t="str">
        <f>VLOOKUP(E17,'LISTADO ATM'!$A$2:$B$897,2,0)</f>
        <v xml:space="preserve">ATM Estación Sunix 27 de Febrero </v>
      </c>
      <c r="H17" s="134" t="str">
        <f>VLOOKUP(E17,VIP!$A$2:$O18141,7,FALSE)</f>
        <v>Si</v>
      </c>
      <c r="I17" s="134" t="str">
        <f>VLOOKUP(E17,VIP!$A$2:$O10106,8,FALSE)</f>
        <v>Si</v>
      </c>
      <c r="J17" s="134" t="str">
        <f>VLOOKUP(E17,VIP!$A$2:$O10056,8,FALSE)</f>
        <v>Si</v>
      </c>
      <c r="K17" s="134" t="str">
        <f>VLOOKUP(E17,VIP!$A$2:$O13630,6,0)</f>
        <v>NO</v>
      </c>
      <c r="L17" s="125" t="s">
        <v>2245</v>
      </c>
      <c r="M17" s="135" t="s">
        <v>2447</v>
      </c>
      <c r="N17" s="135" t="s">
        <v>2454</v>
      </c>
      <c r="O17" s="134" t="s">
        <v>2456</v>
      </c>
      <c r="P17" s="137"/>
      <c r="Q17" s="135" t="s">
        <v>2245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2618</v>
      </c>
      <c r="C18" s="136">
        <v>44335.58866898148</v>
      </c>
      <c r="D18" s="136" t="s">
        <v>2180</v>
      </c>
      <c r="E18" s="124">
        <v>671</v>
      </c>
      <c r="F18" s="155" t="str">
        <f>VLOOKUP(E18,VIP!$A$2:$O13256,2,0)</f>
        <v>DRBR671</v>
      </c>
      <c r="G18" s="134" t="str">
        <f>VLOOKUP(E18,'LISTADO ATM'!$A$2:$B$897,2,0)</f>
        <v>ATM Ayuntamiento Sto. Dgo. Norte</v>
      </c>
      <c r="H18" s="134" t="str">
        <f>VLOOKUP(E18,VIP!$A$2:$O18119,7,FALSE)</f>
        <v>Si</v>
      </c>
      <c r="I18" s="134" t="str">
        <f>VLOOKUP(E18,VIP!$A$2:$O10084,8,FALSE)</f>
        <v>Si</v>
      </c>
      <c r="J18" s="134" t="str">
        <f>VLOOKUP(E18,VIP!$A$2:$O10034,8,FALSE)</f>
        <v>Si</v>
      </c>
      <c r="K18" s="134" t="str">
        <f>VLOOKUP(E18,VIP!$A$2:$O13608,6,0)</f>
        <v>NO</v>
      </c>
      <c r="L18" s="125" t="s">
        <v>2245</v>
      </c>
      <c r="M18" s="135" t="s">
        <v>2447</v>
      </c>
      <c r="N18" s="135" t="s">
        <v>2454</v>
      </c>
      <c r="O18" s="134" t="s">
        <v>2456</v>
      </c>
      <c r="P18" s="137"/>
      <c r="Q18" s="135" t="s">
        <v>2245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2626</v>
      </c>
      <c r="C19" s="136">
        <v>44335.81177083333</v>
      </c>
      <c r="D19" s="136" t="s">
        <v>2180</v>
      </c>
      <c r="E19" s="124">
        <v>925</v>
      </c>
      <c r="F19" s="155" t="str">
        <f>VLOOKUP(E19,VIP!$A$2:$O13299,2,0)</f>
        <v>DRBR24L</v>
      </c>
      <c r="G19" s="134" t="str">
        <f>VLOOKUP(E19,'LISTADO ATM'!$A$2:$B$897,2,0)</f>
        <v xml:space="preserve">ATM Oficina Plaza Lama Av. 27 de Febrero </v>
      </c>
      <c r="H19" s="134" t="str">
        <f>VLOOKUP(E19,VIP!$A$2:$O18162,7,FALSE)</f>
        <v>Si</v>
      </c>
      <c r="I19" s="134" t="str">
        <f>VLOOKUP(E19,VIP!$A$2:$O10127,8,FALSE)</f>
        <v>Si</v>
      </c>
      <c r="J19" s="134" t="str">
        <f>VLOOKUP(E19,VIP!$A$2:$O10077,8,FALSE)</f>
        <v>Si</v>
      </c>
      <c r="K19" s="134" t="str">
        <f>VLOOKUP(E19,VIP!$A$2:$O13651,6,0)</f>
        <v>SI</v>
      </c>
      <c r="L19" s="125" t="s">
        <v>2245</v>
      </c>
      <c r="M19" s="135" t="s">
        <v>2447</v>
      </c>
      <c r="N19" s="135" t="s">
        <v>2454</v>
      </c>
      <c r="O19" s="134" t="s">
        <v>2456</v>
      </c>
      <c r="P19" s="137"/>
      <c r="Q19" s="135" t="s">
        <v>2245</v>
      </c>
    </row>
    <row r="20" spans="1:17" s="96" customFormat="1" ht="18" customHeight="1" x14ac:dyDescent="0.25">
      <c r="A20" s="134" t="str">
        <f>VLOOKUP(E20,'LISTADO ATM'!$A$2:$C$898,3,0)</f>
        <v>NORTE</v>
      </c>
      <c r="B20" s="129" t="s">
        <v>2622</v>
      </c>
      <c r="C20" s="136">
        <v>44335.898344907408</v>
      </c>
      <c r="D20" s="136" t="s">
        <v>2181</v>
      </c>
      <c r="E20" s="124">
        <v>771</v>
      </c>
      <c r="F20" s="156" t="str">
        <f>VLOOKUP(E20,VIP!$A$2:$O13293,2,0)</f>
        <v>DRBR771</v>
      </c>
      <c r="G20" s="134" t="str">
        <f>VLOOKUP(E20,'LISTADO ATM'!$A$2:$B$897,2,0)</f>
        <v xml:space="preserve">ATM UASD Mao </v>
      </c>
      <c r="H20" s="134" t="str">
        <f>VLOOKUP(E20,VIP!$A$2:$O18156,7,FALSE)</f>
        <v>Si</v>
      </c>
      <c r="I20" s="134" t="str">
        <f>VLOOKUP(E20,VIP!$A$2:$O10121,8,FALSE)</f>
        <v>Si</v>
      </c>
      <c r="J20" s="134" t="str">
        <f>VLOOKUP(E20,VIP!$A$2:$O10071,8,FALSE)</f>
        <v>Si</v>
      </c>
      <c r="K20" s="134" t="str">
        <f>VLOOKUP(E20,VIP!$A$2:$O13645,6,0)</f>
        <v>NO</v>
      </c>
      <c r="L20" s="125" t="s">
        <v>2245</v>
      </c>
      <c r="M20" s="135" t="s">
        <v>2447</v>
      </c>
      <c r="N20" s="135" t="s">
        <v>2454</v>
      </c>
      <c r="O20" s="134" t="s">
        <v>2635</v>
      </c>
      <c r="P20" s="137"/>
      <c r="Q20" s="135" t="s">
        <v>2245</v>
      </c>
    </row>
    <row r="21" spans="1:17" s="96" customFormat="1" ht="18" customHeight="1" x14ac:dyDescent="0.25">
      <c r="A21" s="134" t="str">
        <f>VLOOKUP(E21,'LISTADO ATM'!$A$2:$C$898,3,0)</f>
        <v>DISTRITO NACIONAL</v>
      </c>
      <c r="B21" s="129" t="s">
        <v>2637</v>
      </c>
      <c r="C21" s="136">
        <v>44336.104687500003</v>
      </c>
      <c r="D21" s="136" t="s">
        <v>2180</v>
      </c>
      <c r="E21" s="124">
        <v>932</v>
      </c>
      <c r="F21" s="156" t="str">
        <f>VLOOKUP(E21,VIP!$A$2:$O13294,2,0)</f>
        <v>DRBR01E</v>
      </c>
      <c r="G21" s="134" t="str">
        <f>VLOOKUP(E21,'LISTADO ATM'!$A$2:$B$897,2,0)</f>
        <v xml:space="preserve">ATM Banco Agrícola </v>
      </c>
      <c r="H21" s="134" t="str">
        <f>VLOOKUP(E21,VIP!$A$2:$O18157,7,FALSE)</f>
        <v>Si</v>
      </c>
      <c r="I21" s="134" t="str">
        <f>VLOOKUP(E21,VIP!$A$2:$O10122,8,FALSE)</f>
        <v>Si</v>
      </c>
      <c r="J21" s="134" t="str">
        <f>VLOOKUP(E21,VIP!$A$2:$O10072,8,FALSE)</f>
        <v>Si</v>
      </c>
      <c r="K21" s="134" t="str">
        <f>VLOOKUP(E21,VIP!$A$2:$O13646,6,0)</f>
        <v>NO</v>
      </c>
      <c r="L21" s="125" t="s">
        <v>2245</v>
      </c>
      <c r="M21" s="135" t="s">
        <v>2447</v>
      </c>
      <c r="N21" s="135" t="s">
        <v>2454</v>
      </c>
      <c r="O21" s="134" t="s">
        <v>2456</v>
      </c>
      <c r="P21" s="137"/>
      <c r="Q21" s="135" t="s">
        <v>2245</v>
      </c>
    </row>
    <row r="22" spans="1:17" s="96" customFormat="1" ht="18" customHeight="1" x14ac:dyDescent="0.25">
      <c r="A22" s="134" t="str">
        <f>VLOOKUP(E22,'LISTADO ATM'!$A$2:$C$898,3,0)</f>
        <v>SUR</v>
      </c>
      <c r="B22" s="129" t="s">
        <v>2620</v>
      </c>
      <c r="C22" s="136">
        <v>44335.560590277775</v>
      </c>
      <c r="D22" s="136" t="s">
        <v>2473</v>
      </c>
      <c r="E22" s="124">
        <v>871</v>
      </c>
      <c r="F22" s="156" t="str">
        <f>VLOOKUP(E22,VIP!$A$2:$O13259,2,0)</f>
        <v>DRBR871</v>
      </c>
      <c r="G22" s="134" t="str">
        <f>VLOOKUP(E22,'LISTADO ATM'!$A$2:$B$897,2,0)</f>
        <v>ATM Plaza Cultural San Juan</v>
      </c>
      <c r="H22" s="134" t="str">
        <f>VLOOKUP(E22,VIP!$A$2:$O18122,7,FALSE)</f>
        <v>N/A</v>
      </c>
      <c r="I22" s="134" t="str">
        <f>VLOOKUP(E22,VIP!$A$2:$O10087,8,FALSE)</f>
        <v>N/A</v>
      </c>
      <c r="J22" s="134" t="str">
        <f>VLOOKUP(E22,VIP!$A$2:$O10037,8,FALSE)</f>
        <v>N/A</v>
      </c>
      <c r="K22" s="134" t="str">
        <f>VLOOKUP(E22,VIP!$A$2:$O13611,6,0)</f>
        <v>N/A</v>
      </c>
      <c r="L22" s="125" t="s">
        <v>2569</v>
      </c>
      <c r="M22" s="135" t="s">
        <v>2447</v>
      </c>
      <c r="N22" s="135" t="s">
        <v>2454</v>
      </c>
      <c r="O22" s="134" t="s">
        <v>2474</v>
      </c>
      <c r="P22" s="137"/>
      <c r="Q22" s="135" t="s">
        <v>2569</v>
      </c>
    </row>
    <row r="23" spans="1:17" s="96" customFormat="1" ht="18" customHeight="1" x14ac:dyDescent="0.25">
      <c r="A23" s="134" t="str">
        <f>VLOOKUP(E23,'LISTADO ATM'!$A$2:$C$898,3,0)</f>
        <v>ESTE</v>
      </c>
      <c r="B23" s="129" t="s">
        <v>2631</v>
      </c>
      <c r="C23" s="136">
        <v>44335.702650462961</v>
      </c>
      <c r="D23" s="136" t="s">
        <v>2473</v>
      </c>
      <c r="E23" s="124">
        <v>399</v>
      </c>
      <c r="F23" s="156" t="str">
        <f>VLOOKUP(E23,VIP!$A$2:$O13307,2,0)</f>
        <v>DRBR399</v>
      </c>
      <c r="G23" s="134" t="str">
        <f>VLOOKUP(E23,'LISTADO ATM'!$A$2:$B$897,2,0)</f>
        <v xml:space="preserve">ATM Oficina La Romana II </v>
      </c>
      <c r="H23" s="134" t="str">
        <f>VLOOKUP(E23,VIP!$A$2:$O18170,7,FALSE)</f>
        <v>Si</v>
      </c>
      <c r="I23" s="134" t="str">
        <f>VLOOKUP(E23,VIP!$A$2:$O10135,8,FALSE)</f>
        <v>Si</v>
      </c>
      <c r="J23" s="134" t="str">
        <f>VLOOKUP(E23,VIP!$A$2:$O10085,8,FALSE)</f>
        <v>Si</v>
      </c>
      <c r="K23" s="134" t="str">
        <f>VLOOKUP(E23,VIP!$A$2:$O13659,6,0)</f>
        <v>NO</v>
      </c>
      <c r="L23" s="125" t="s">
        <v>2569</v>
      </c>
      <c r="M23" s="135" t="s">
        <v>2447</v>
      </c>
      <c r="N23" s="135" t="s">
        <v>2454</v>
      </c>
      <c r="O23" s="134" t="s">
        <v>2474</v>
      </c>
      <c r="P23" s="137"/>
      <c r="Q23" s="135" t="s">
        <v>2569</v>
      </c>
    </row>
    <row r="24" spans="1:17" s="96" customFormat="1" ht="18" customHeight="1" x14ac:dyDescent="0.25">
      <c r="A24" s="134" t="str">
        <f>VLOOKUP(E24,'LISTADO ATM'!$A$2:$C$898,3,0)</f>
        <v>DISTRITO NACIONAL</v>
      </c>
      <c r="B24" s="129">
        <v>3335891226</v>
      </c>
      <c r="C24" s="136">
        <v>44334.843773148146</v>
      </c>
      <c r="D24" s="136" t="s">
        <v>2450</v>
      </c>
      <c r="E24" s="124">
        <v>165</v>
      </c>
      <c r="F24" s="156" t="str">
        <f>VLOOKUP(E24,VIP!$A$2:$O13223,2,0)</f>
        <v>DRBR165</v>
      </c>
      <c r="G24" s="134" t="str">
        <f>VLOOKUP(E24,'LISTADO ATM'!$A$2:$B$897,2,0)</f>
        <v>ATM Autoservicio Megacentro</v>
      </c>
      <c r="H24" s="134" t="str">
        <f>VLOOKUP(E24,VIP!$A$2:$O18086,7,FALSE)</f>
        <v>Si</v>
      </c>
      <c r="I24" s="134" t="str">
        <f>VLOOKUP(E24,VIP!$A$2:$O10051,8,FALSE)</f>
        <v>Si</v>
      </c>
      <c r="J24" s="134" t="str">
        <f>VLOOKUP(E24,VIP!$A$2:$O10001,8,FALSE)</f>
        <v>Si</v>
      </c>
      <c r="K24" s="134" t="str">
        <f>VLOOKUP(E24,VIP!$A$2:$O13575,6,0)</f>
        <v>SI</v>
      </c>
      <c r="L24" s="125" t="s">
        <v>2443</v>
      </c>
      <c r="M24" s="135" t="s">
        <v>2447</v>
      </c>
      <c r="N24" s="135" t="s">
        <v>2454</v>
      </c>
      <c r="O24" s="134" t="s">
        <v>2455</v>
      </c>
      <c r="P24" s="137"/>
      <c r="Q24" s="145" t="s">
        <v>2572</v>
      </c>
    </row>
    <row r="25" spans="1:17" s="96" customFormat="1" ht="18" customHeight="1" x14ac:dyDescent="0.25">
      <c r="A25" s="134" t="str">
        <f>VLOOKUP(E25,'LISTADO ATM'!$A$2:$C$898,3,0)</f>
        <v>DISTRITO NACIONAL</v>
      </c>
      <c r="B25" s="129" t="s">
        <v>2614</v>
      </c>
      <c r="C25" s="136">
        <v>44335.43</v>
      </c>
      <c r="D25" s="136" t="s">
        <v>2473</v>
      </c>
      <c r="E25" s="124">
        <v>239</v>
      </c>
      <c r="F25" s="156" t="str">
        <f>VLOOKUP(E25,VIP!$A$2:$O13247,2,0)</f>
        <v>DRBR239</v>
      </c>
      <c r="G25" s="134" t="str">
        <f>VLOOKUP(E25,'LISTADO ATM'!$A$2:$B$897,2,0)</f>
        <v xml:space="preserve">ATM Autobanco Charles de Gaulle </v>
      </c>
      <c r="H25" s="134" t="str">
        <f>VLOOKUP(E25,VIP!$A$2:$O18110,7,FALSE)</f>
        <v>Si</v>
      </c>
      <c r="I25" s="134" t="str">
        <f>VLOOKUP(E25,VIP!$A$2:$O10075,8,FALSE)</f>
        <v>Si</v>
      </c>
      <c r="J25" s="134" t="str">
        <f>VLOOKUP(E25,VIP!$A$2:$O10025,8,FALSE)</f>
        <v>Si</v>
      </c>
      <c r="K25" s="134" t="str">
        <f>VLOOKUP(E25,VIP!$A$2:$O13599,6,0)</f>
        <v>SI</v>
      </c>
      <c r="L25" s="125" t="s">
        <v>2443</v>
      </c>
      <c r="M25" s="135" t="s">
        <v>2447</v>
      </c>
      <c r="N25" s="135" t="s">
        <v>2454</v>
      </c>
      <c r="O25" s="134" t="s">
        <v>2474</v>
      </c>
      <c r="P25" s="137"/>
      <c r="Q25" s="135" t="s">
        <v>2443</v>
      </c>
    </row>
    <row r="26" spans="1:17" s="96" customFormat="1" ht="18" customHeight="1" x14ac:dyDescent="0.25">
      <c r="A26" s="134" t="str">
        <f>VLOOKUP(E26,'LISTADO ATM'!$A$2:$C$898,3,0)</f>
        <v>NORTE</v>
      </c>
      <c r="B26" s="129" t="s">
        <v>2633</v>
      </c>
      <c r="C26" s="136">
        <v>44335.666238425925</v>
      </c>
      <c r="D26" s="136" t="s">
        <v>2570</v>
      </c>
      <c r="E26" s="124">
        <v>799</v>
      </c>
      <c r="F26" s="156" t="str">
        <f>VLOOKUP(E26,VIP!$A$2:$O13310,2,0)</f>
        <v>DRBR799</v>
      </c>
      <c r="G26" s="134" t="str">
        <f>VLOOKUP(E26,'LISTADO ATM'!$A$2:$B$897,2,0)</f>
        <v xml:space="preserve">ATM Clínica Corominas (Santiago) </v>
      </c>
      <c r="H26" s="134" t="str">
        <f>VLOOKUP(E26,VIP!$A$2:$O18173,7,FALSE)</f>
        <v>Si</v>
      </c>
      <c r="I26" s="134" t="str">
        <f>VLOOKUP(E26,VIP!$A$2:$O10138,8,FALSE)</f>
        <v>Si</v>
      </c>
      <c r="J26" s="134" t="str">
        <f>VLOOKUP(E26,VIP!$A$2:$O10088,8,FALSE)</f>
        <v>Si</v>
      </c>
      <c r="K26" s="134" t="str">
        <f>VLOOKUP(E26,VIP!$A$2:$O13662,6,0)</f>
        <v>NO</v>
      </c>
      <c r="L26" s="125" t="s">
        <v>2443</v>
      </c>
      <c r="M26" s="135" t="s">
        <v>2447</v>
      </c>
      <c r="N26" s="135" t="s">
        <v>2454</v>
      </c>
      <c r="O26" s="134" t="s">
        <v>2571</v>
      </c>
      <c r="P26" s="137"/>
      <c r="Q26" s="135" t="s">
        <v>2443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2632</v>
      </c>
      <c r="C27" s="136">
        <v>44335.671006944445</v>
      </c>
      <c r="D27" s="136" t="s">
        <v>2450</v>
      </c>
      <c r="E27" s="124">
        <v>264</v>
      </c>
      <c r="F27" s="156" t="str">
        <f>VLOOKUP(E27,VIP!$A$2:$O13308,2,0)</f>
        <v>DRBR264</v>
      </c>
      <c r="G27" s="134" t="str">
        <f>VLOOKUP(E27,'LISTADO ATM'!$A$2:$B$897,2,0)</f>
        <v xml:space="preserve">ATM S/M Nacional Independencia </v>
      </c>
      <c r="H27" s="134" t="str">
        <f>VLOOKUP(E27,VIP!$A$2:$O18171,7,FALSE)</f>
        <v>Si</v>
      </c>
      <c r="I27" s="134" t="str">
        <f>VLOOKUP(E27,VIP!$A$2:$O10136,8,FALSE)</f>
        <v>Si</v>
      </c>
      <c r="J27" s="134" t="str">
        <f>VLOOKUP(E27,VIP!$A$2:$O10086,8,FALSE)</f>
        <v>Si</v>
      </c>
      <c r="K27" s="134" t="str">
        <f>VLOOKUP(E27,VIP!$A$2:$O13660,6,0)</f>
        <v>SI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2613</v>
      </c>
      <c r="C28" s="136">
        <v>44335.440671296295</v>
      </c>
      <c r="D28" s="136" t="s">
        <v>2180</v>
      </c>
      <c r="E28" s="124">
        <v>585</v>
      </c>
      <c r="F28" s="156" t="str">
        <f>VLOOKUP(E28,VIP!$A$2:$O13241,2,0)</f>
        <v>DRBR083</v>
      </c>
      <c r="G28" s="134" t="str">
        <f>VLOOKUP(E28,'LISTADO ATM'!$A$2:$B$897,2,0)</f>
        <v xml:space="preserve">ATM Oficina Haina Oriental </v>
      </c>
      <c r="H28" s="134" t="str">
        <f>VLOOKUP(E28,VIP!$A$2:$O18104,7,FALSE)</f>
        <v>Si</v>
      </c>
      <c r="I28" s="134" t="str">
        <f>VLOOKUP(E28,VIP!$A$2:$O10069,8,FALSE)</f>
        <v>Si</v>
      </c>
      <c r="J28" s="134" t="str">
        <f>VLOOKUP(E28,VIP!$A$2:$O10019,8,FALSE)</f>
        <v>Si</v>
      </c>
      <c r="K28" s="134" t="str">
        <f>VLOOKUP(E28,VIP!$A$2:$O13593,6,0)</f>
        <v>NO</v>
      </c>
      <c r="L28" s="125" t="s">
        <v>2575</v>
      </c>
      <c r="M28" s="135" t="s">
        <v>2447</v>
      </c>
      <c r="N28" s="135" t="s">
        <v>2454</v>
      </c>
      <c r="O28" s="134" t="s">
        <v>2456</v>
      </c>
      <c r="P28" s="137"/>
      <c r="Q28" s="135" t="s">
        <v>2575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2619</v>
      </c>
      <c r="C29" s="136">
        <v>44335.587962962964</v>
      </c>
      <c r="D29" s="136" t="s">
        <v>2180</v>
      </c>
      <c r="E29" s="124">
        <v>516</v>
      </c>
      <c r="F29" s="156" t="str">
        <f>VLOOKUP(E29,VIP!$A$2:$O13257,2,0)</f>
        <v>DRBR516</v>
      </c>
      <c r="G29" s="134" t="str">
        <f>VLOOKUP(E29,'LISTADO ATM'!$A$2:$B$897,2,0)</f>
        <v xml:space="preserve">ATM Oficina Gascue </v>
      </c>
      <c r="H29" s="134" t="str">
        <f>VLOOKUP(E29,VIP!$A$2:$O18120,7,FALSE)</f>
        <v>Si</v>
      </c>
      <c r="I29" s="134" t="str">
        <f>VLOOKUP(E29,VIP!$A$2:$O10085,8,FALSE)</f>
        <v>Si</v>
      </c>
      <c r="J29" s="134" t="str">
        <f>VLOOKUP(E29,VIP!$A$2:$O10035,8,FALSE)</f>
        <v>Si</v>
      </c>
      <c r="K29" s="134" t="str">
        <f>VLOOKUP(E29,VIP!$A$2:$O13609,6,0)</f>
        <v>SI</v>
      </c>
      <c r="L29" s="125" t="s">
        <v>2575</v>
      </c>
      <c r="M29" s="135" t="s">
        <v>2447</v>
      </c>
      <c r="N29" s="135" t="s">
        <v>2454</v>
      </c>
      <c r="O29" s="134" t="s">
        <v>2456</v>
      </c>
      <c r="P29" s="137"/>
      <c r="Q29" s="135" t="s">
        <v>2575</v>
      </c>
    </row>
    <row r="30" spans="1:17" s="96" customFormat="1" ht="18" customHeight="1" x14ac:dyDescent="0.25">
      <c r="A30" s="134" t="str">
        <f>VLOOKUP(E30,'LISTADO ATM'!$A$2:$C$898,3,0)</f>
        <v>NORTE</v>
      </c>
      <c r="B30" s="129" t="s">
        <v>2643</v>
      </c>
      <c r="C30" s="136">
        <v>44336.338449074072</v>
      </c>
      <c r="D30" s="136" t="s">
        <v>2180</v>
      </c>
      <c r="E30" s="124">
        <v>603</v>
      </c>
      <c r="F30" s="156" t="str">
        <f>VLOOKUP(E30,VIP!$A$2:$O13297,2,0)</f>
        <v>DRBR126</v>
      </c>
      <c r="G30" s="134" t="str">
        <f>VLOOKUP(E30,'LISTADO ATM'!$A$2:$B$897,2,0)</f>
        <v xml:space="preserve">ATM Zona Franca (Santiago) II </v>
      </c>
      <c r="H30" s="134" t="str">
        <f>VLOOKUP(E30,VIP!$A$2:$O18160,7,FALSE)</f>
        <v>Si</v>
      </c>
      <c r="I30" s="134" t="str">
        <f>VLOOKUP(E30,VIP!$A$2:$O10125,8,FALSE)</f>
        <v>Si</v>
      </c>
      <c r="J30" s="134" t="str">
        <f>VLOOKUP(E30,VIP!$A$2:$O10075,8,FALSE)</f>
        <v>Si</v>
      </c>
      <c r="K30" s="134" t="str">
        <f>VLOOKUP(E30,VIP!$A$2:$O13649,6,0)</f>
        <v>NO</v>
      </c>
      <c r="L30" s="125" t="s">
        <v>2575</v>
      </c>
      <c r="M30" s="135" t="s">
        <v>2447</v>
      </c>
      <c r="N30" s="135" t="s">
        <v>2454</v>
      </c>
      <c r="O30" s="134" t="s">
        <v>2456</v>
      </c>
      <c r="P30" s="137"/>
      <c r="Q30" s="135" t="s">
        <v>2575</v>
      </c>
    </row>
    <row r="31" spans="1:17" s="96" customFormat="1" ht="18" customHeight="1" x14ac:dyDescent="0.25">
      <c r="A31" s="134" t="str">
        <f>VLOOKUP(E31,'LISTADO ATM'!$A$2:$C$898,3,0)</f>
        <v>DISTRITO NACIONAL</v>
      </c>
      <c r="B31" s="129" t="s">
        <v>2647</v>
      </c>
      <c r="C31" s="136">
        <v>44336.305868055555</v>
      </c>
      <c r="D31" s="136" t="s">
        <v>2180</v>
      </c>
      <c r="E31" s="124">
        <v>225</v>
      </c>
      <c r="F31" s="156" t="str">
        <f>VLOOKUP(E31,VIP!$A$2:$O13301,2,0)</f>
        <v>DRBR225</v>
      </c>
      <c r="G31" s="134" t="str">
        <f>VLOOKUP(E31,'LISTADO ATM'!$A$2:$B$897,2,0)</f>
        <v xml:space="preserve">ATM S/M Nacional Arroyo Hondo </v>
      </c>
      <c r="H31" s="134" t="str">
        <f>VLOOKUP(E31,VIP!$A$2:$O18164,7,FALSE)</f>
        <v>Si</v>
      </c>
      <c r="I31" s="134" t="str">
        <f>VLOOKUP(E31,VIP!$A$2:$O10129,8,FALSE)</f>
        <v>Si</v>
      </c>
      <c r="J31" s="134" t="str">
        <f>VLOOKUP(E31,VIP!$A$2:$O10079,8,FALSE)</f>
        <v>Si</v>
      </c>
      <c r="K31" s="134" t="str">
        <f>VLOOKUP(E31,VIP!$A$2:$O13653,6,0)</f>
        <v>NO</v>
      </c>
      <c r="L31" s="125" t="s">
        <v>2575</v>
      </c>
      <c r="M31" s="135" t="s">
        <v>2447</v>
      </c>
      <c r="N31" s="135" t="s">
        <v>2454</v>
      </c>
      <c r="O31" s="134" t="s">
        <v>2456</v>
      </c>
      <c r="P31" s="137"/>
      <c r="Q31" s="135" t="s">
        <v>2575</v>
      </c>
    </row>
    <row r="32" spans="1:17" s="96" customFormat="1" ht="18" customHeight="1" x14ac:dyDescent="0.25">
      <c r="A32" s="134" t="str">
        <f>VLOOKUP(E32,'LISTADO ATM'!$A$2:$C$898,3,0)</f>
        <v>DISTRITO NACIONAL</v>
      </c>
      <c r="B32" s="129" t="s">
        <v>2648</v>
      </c>
      <c r="C32" s="136">
        <v>44336.3046875</v>
      </c>
      <c r="D32" s="136" t="s">
        <v>2180</v>
      </c>
      <c r="E32" s="124">
        <v>149</v>
      </c>
      <c r="F32" s="156" t="str">
        <f>VLOOKUP(E32,VIP!$A$2:$O13302,2,0)</f>
        <v>DRBR149</v>
      </c>
      <c r="G32" s="134" t="str">
        <f>VLOOKUP(E32,'LISTADO ATM'!$A$2:$B$897,2,0)</f>
        <v>ATM Estación Metro Concepción</v>
      </c>
      <c r="H32" s="134" t="str">
        <f>VLOOKUP(E32,VIP!$A$2:$O18165,7,FALSE)</f>
        <v>N/A</v>
      </c>
      <c r="I32" s="134" t="str">
        <f>VLOOKUP(E32,VIP!$A$2:$O10130,8,FALSE)</f>
        <v>N/A</v>
      </c>
      <c r="J32" s="134" t="str">
        <f>VLOOKUP(E32,VIP!$A$2:$O10080,8,FALSE)</f>
        <v>N/A</v>
      </c>
      <c r="K32" s="134" t="str">
        <f>VLOOKUP(E32,VIP!$A$2:$O13654,6,0)</f>
        <v>N/A</v>
      </c>
      <c r="L32" s="125" t="s">
        <v>2575</v>
      </c>
      <c r="M32" s="135" t="s">
        <v>2447</v>
      </c>
      <c r="N32" s="135" t="s">
        <v>2454</v>
      </c>
      <c r="O32" s="134" t="s">
        <v>2456</v>
      </c>
      <c r="P32" s="137"/>
      <c r="Q32" s="135" t="s">
        <v>2575</v>
      </c>
    </row>
    <row r="33" spans="1:17" ht="18" x14ac:dyDescent="0.25">
      <c r="A33" s="134" t="str">
        <f>VLOOKUP(E33,'LISTADO ATM'!$A$2:$C$898,3,0)</f>
        <v>ESTE</v>
      </c>
      <c r="B33" s="129">
        <v>3335890453</v>
      </c>
      <c r="C33" s="136">
        <v>44334.47</v>
      </c>
      <c r="D33" s="136" t="s">
        <v>2450</v>
      </c>
      <c r="E33" s="124">
        <v>429</v>
      </c>
      <c r="F33" s="157" t="str">
        <f>VLOOKUP(E33,VIP!$A$2:$O13186,2,0)</f>
        <v>DRBR429</v>
      </c>
      <c r="G33" s="134" t="str">
        <f>VLOOKUP(E33,'LISTADO ATM'!$A$2:$B$897,2,0)</f>
        <v xml:space="preserve">ATM Oficina Jumbo La Romana </v>
      </c>
      <c r="H33" s="134" t="str">
        <f>VLOOKUP(E33,VIP!$A$2:$O18049,7,FALSE)</f>
        <v>Si</v>
      </c>
      <c r="I33" s="134" t="str">
        <f>VLOOKUP(E33,VIP!$A$2:$O10014,8,FALSE)</f>
        <v>Si</v>
      </c>
      <c r="J33" s="134" t="str">
        <f>VLOOKUP(E33,VIP!$A$2:$O9964,8,FALSE)</f>
        <v>Si</v>
      </c>
      <c r="K33" s="134" t="str">
        <f>VLOOKUP(E33,VIP!$A$2:$O13538,6,0)</f>
        <v>NO</v>
      </c>
      <c r="L33" s="125" t="s">
        <v>2418</v>
      </c>
      <c r="M33" s="135" t="s">
        <v>2447</v>
      </c>
      <c r="N33" s="135" t="s">
        <v>2454</v>
      </c>
      <c r="O33" s="134" t="s">
        <v>2455</v>
      </c>
      <c r="P33" s="137"/>
      <c r="Q33" s="145" t="s">
        <v>2418</v>
      </c>
    </row>
    <row r="34" spans="1:17" ht="18" x14ac:dyDescent="0.25">
      <c r="A34" s="134" t="str">
        <f>VLOOKUP(E34,'LISTADO ATM'!$A$2:$C$898,3,0)</f>
        <v>DISTRITO NACIONAL</v>
      </c>
      <c r="B34" s="129">
        <v>3335891051</v>
      </c>
      <c r="C34" s="136">
        <v>44334.694548611114</v>
      </c>
      <c r="D34" s="136" t="s">
        <v>2450</v>
      </c>
      <c r="E34" s="124">
        <v>162</v>
      </c>
      <c r="F34" s="157" t="str">
        <f>VLOOKUP(E34,VIP!$A$2:$O13194,2,0)</f>
        <v>DRBR162</v>
      </c>
      <c r="G34" s="134" t="str">
        <f>VLOOKUP(E34,'LISTADO ATM'!$A$2:$B$897,2,0)</f>
        <v xml:space="preserve">ATM Oficina Tiradentes I </v>
      </c>
      <c r="H34" s="134" t="str">
        <f>VLOOKUP(E34,VIP!$A$2:$O18057,7,FALSE)</f>
        <v>Si</v>
      </c>
      <c r="I34" s="134" t="str">
        <f>VLOOKUP(E34,VIP!$A$2:$O10022,8,FALSE)</f>
        <v>Si</v>
      </c>
      <c r="J34" s="134" t="str">
        <f>VLOOKUP(E34,VIP!$A$2:$O9972,8,FALSE)</f>
        <v>Si</v>
      </c>
      <c r="K34" s="134" t="str">
        <f>VLOOKUP(E34,VIP!$A$2:$O13546,6,0)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7"/>
      <c r="Q34" s="145" t="s">
        <v>2418</v>
      </c>
    </row>
    <row r="35" spans="1:17" ht="18" x14ac:dyDescent="0.25">
      <c r="A35" s="134" t="str">
        <f>VLOOKUP(E35,'LISTADO ATM'!$A$2:$C$898,3,0)</f>
        <v>DISTRITO NACIONAL</v>
      </c>
      <c r="B35" s="129">
        <v>3335891243</v>
      </c>
      <c r="C35" s="136">
        <v>44335.028182870374</v>
      </c>
      <c r="D35" s="136" t="s">
        <v>2450</v>
      </c>
      <c r="E35" s="124">
        <v>235</v>
      </c>
      <c r="F35" s="157" t="str">
        <f>VLOOKUP(E35,VIP!$A$2:$O13236,2,0)</f>
        <v>DRBR235</v>
      </c>
      <c r="G35" s="134" t="str">
        <f>VLOOKUP(E35,'LISTADO ATM'!$A$2:$B$897,2,0)</f>
        <v xml:space="preserve">ATM Oficina Multicentro La Sirena San Isidro </v>
      </c>
      <c r="H35" s="134" t="str">
        <f>VLOOKUP(E35,VIP!$A$2:$O18099,7,FALSE)</f>
        <v>Si</v>
      </c>
      <c r="I35" s="134" t="str">
        <f>VLOOKUP(E35,VIP!$A$2:$O10064,8,FALSE)</f>
        <v>Si</v>
      </c>
      <c r="J35" s="134" t="str">
        <f>VLOOKUP(E35,VIP!$A$2:$O10014,8,FALSE)</f>
        <v>Si</v>
      </c>
      <c r="K35" s="134" t="str">
        <f>VLOOKUP(E35,VIP!$A$2:$O13588,6,0)</f>
        <v>SI</v>
      </c>
      <c r="L35" s="125" t="s">
        <v>2418</v>
      </c>
      <c r="M35" s="135" t="s">
        <v>2447</v>
      </c>
      <c r="N35" s="135" t="s">
        <v>2454</v>
      </c>
      <c r="O35" s="134" t="s">
        <v>2455</v>
      </c>
      <c r="P35" s="137"/>
      <c r="Q35" s="135" t="s">
        <v>2418</v>
      </c>
    </row>
    <row r="36" spans="1:17" ht="18" x14ac:dyDescent="0.25">
      <c r="A36" s="134" t="str">
        <f>VLOOKUP(E36,'LISTADO ATM'!$A$2:$C$898,3,0)</f>
        <v>ESTE</v>
      </c>
      <c r="B36" s="129" t="s">
        <v>2630</v>
      </c>
      <c r="C36" s="136">
        <v>44335.710960648146</v>
      </c>
      <c r="D36" s="136" t="s">
        <v>2450</v>
      </c>
      <c r="E36" s="124">
        <v>211</v>
      </c>
      <c r="F36" s="157" t="str">
        <f>VLOOKUP(E36,VIP!$A$2:$O13304,2,0)</f>
        <v>DRBR211</v>
      </c>
      <c r="G36" s="134" t="str">
        <f>VLOOKUP(E36,'LISTADO ATM'!$A$2:$B$897,2,0)</f>
        <v xml:space="preserve">ATM Oficina La Romana I </v>
      </c>
      <c r="H36" s="134" t="str">
        <f>VLOOKUP(E36,VIP!$A$2:$O18167,7,FALSE)</f>
        <v>Si</v>
      </c>
      <c r="I36" s="134" t="str">
        <f>VLOOKUP(E36,VIP!$A$2:$O10132,8,FALSE)</f>
        <v>Si</v>
      </c>
      <c r="J36" s="134" t="str">
        <f>VLOOKUP(E36,VIP!$A$2:$O10082,8,FALSE)</f>
        <v>Si</v>
      </c>
      <c r="K36" s="134" t="str">
        <f>VLOOKUP(E36,VIP!$A$2:$O13656,6,0)</f>
        <v>NO</v>
      </c>
      <c r="L36" s="125" t="s">
        <v>2418</v>
      </c>
      <c r="M36" s="135" t="s">
        <v>2447</v>
      </c>
      <c r="N36" s="135" t="s">
        <v>2454</v>
      </c>
      <c r="O36" s="134" t="s">
        <v>2455</v>
      </c>
      <c r="P36" s="137"/>
      <c r="Q36" s="135" t="s">
        <v>2418</v>
      </c>
    </row>
    <row r="37" spans="1:17" ht="18" x14ac:dyDescent="0.25">
      <c r="A37" s="134" t="str">
        <f>VLOOKUP(E37,'LISTADO ATM'!$A$2:$C$898,3,0)</f>
        <v>DISTRITO NACIONAL</v>
      </c>
      <c r="B37" s="129" t="s">
        <v>2638</v>
      </c>
      <c r="C37" s="136">
        <v>44336.094849537039</v>
      </c>
      <c r="D37" s="136" t="s">
        <v>2450</v>
      </c>
      <c r="E37" s="124">
        <v>672</v>
      </c>
      <c r="F37" s="158" t="str">
        <f>VLOOKUP(E37,VIP!$A$2:$O13298,2,0)</f>
        <v>DRBR672</v>
      </c>
      <c r="G37" s="134" t="str">
        <f>VLOOKUP(E37,'LISTADO ATM'!$A$2:$B$897,2,0)</f>
        <v>ATM Destacamento Policía Nacional La Victoria</v>
      </c>
      <c r="H37" s="134" t="str">
        <f>VLOOKUP(E37,VIP!$A$2:$O18161,7,FALSE)</f>
        <v>Si</v>
      </c>
      <c r="I37" s="134" t="str">
        <f>VLOOKUP(E37,VIP!$A$2:$O10126,8,FALSE)</f>
        <v>Si</v>
      </c>
      <c r="J37" s="134" t="str">
        <f>VLOOKUP(E37,VIP!$A$2:$O10076,8,FALSE)</f>
        <v>Si</v>
      </c>
      <c r="K37" s="134" t="str">
        <f>VLOOKUP(E37,VIP!$A$2:$O13650,6,0)</f>
        <v>SI</v>
      </c>
      <c r="L37" s="125" t="s">
        <v>2418</v>
      </c>
      <c r="M37" s="135" t="s">
        <v>2447</v>
      </c>
      <c r="N37" s="135" t="s">
        <v>2454</v>
      </c>
      <c r="O37" s="134" t="s">
        <v>2455</v>
      </c>
      <c r="P37" s="137"/>
      <c r="Q37" s="135" t="s">
        <v>2418</v>
      </c>
    </row>
    <row r="38" spans="1:17" ht="18" x14ac:dyDescent="0.25">
      <c r="A38" s="134" t="str">
        <f>VLOOKUP(E38,'LISTADO ATM'!$A$2:$C$898,3,0)</f>
        <v>DISTRITO NACIONAL</v>
      </c>
      <c r="B38" s="129" t="s">
        <v>2615</v>
      </c>
      <c r="C38" s="136">
        <v>44335.423541666663</v>
      </c>
      <c r="D38" s="136" t="s">
        <v>2180</v>
      </c>
      <c r="E38" s="124">
        <v>26</v>
      </c>
      <c r="F38" s="158" t="str">
        <f>VLOOKUP(E38,VIP!$A$2:$O13248,2,0)</f>
        <v>DRBR221</v>
      </c>
      <c r="G38" s="134" t="str">
        <f>VLOOKUP(E38,'LISTADO ATM'!$A$2:$B$897,2,0)</f>
        <v>ATM S/M Jumbo San Isidro</v>
      </c>
      <c r="H38" s="134" t="str">
        <f>VLOOKUP(E38,VIP!$A$2:$O18111,7,FALSE)</f>
        <v>Si</v>
      </c>
      <c r="I38" s="134" t="str">
        <f>VLOOKUP(E38,VIP!$A$2:$O10076,8,FALSE)</f>
        <v>Si</v>
      </c>
      <c r="J38" s="134" t="str">
        <f>VLOOKUP(E38,VIP!$A$2:$O10026,8,FALSE)</f>
        <v>Si</v>
      </c>
      <c r="K38" s="134" t="str">
        <f>VLOOKUP(E38,VIP!$A$2:$O13600,6,0)</f>
        <v>NO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37"/>
      <c r="Q38" s="135" t="s">
        <v>2469</v>
      </c>
    </row>
    <row r="39" spans="1:17" ht="18" x14ac:dyDescent="0.25">
      <c r="A39" s="134" t="str">
        <f>VLOOKUP(E39,'LISTADO ATM'!$A$2:$C$898,3,0)</f>
        <v>DISTRITO NACIONAL</v>
      </c>
      <c r="B39" s="129" t="s">
        <v>2634</v>
      </c>
      <c r="C39" s="136">
        <v>44335.648865740739</v>
      </c>
      <c r="D39" s="136" t="s">
        <v>2180</v>
      </c>
      <c r="E39" s="124">
        <v>676</v>
      </c>
      <c r="F39" s="158" t="str">
        <f>VLOOKUP(E39,VIP!$A$2:$O13312,2,0)</f>
        <v>DRBR676</v>
      </c>
      <c r="G39" s="134" t="str">
        <f>VLOOKUP(E39,'LISTADO ATM'!$A$2:$B$897,2,0)</f>
        <v>ATM S/M Bravo Colina Del Oeste</v>
      </c>
      <c r="H39" s="134" t="str">
        <f>VLOOKUP(E39,VIP!$A$2:$O18175,7,FALSE)</f>
        <v>Si</v>
      </c>
      <c r="I39" s="134" t="str">
        <f>VLOOKUP(E39,VIP!$A$2:$O10140,8,FALSE)</f>
        <v>Si</v>
      </c>
      <c r="J39" s="134" t="str">
        <f>VLOOKUP(E39,VIP!$A$2:$O10090,8,FALSE)</f>
        <v>Si</v>
      </c>
      <c r="K39" s="134" t="str">
        <f>VLOOKUP(E39,VIP!$A$2:$O13664,6,0)</f>
        <v>NO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7"/>
      <c r="Q39" s="135" t="s">
        <v>2469</v>
      </c>
    </row>
    <row r="40" spans="1:17" ht="18" x14ac:dyDescent="0.25">
      <c r="A40" s="134" t="str">
        <f>VLOOKUP(E40,'LISTADO ATM'!$A$2:$C$898,3,0)</f>
        <v>DISTRITO NACIONAL</v>
      </c>
      <c r="B40" s="129" t="s">
        <v>2621</v>
      </c>
      <c r="C40" s="136">
        <v>44335.899583333332</v>
      </c>
      <c r="D40" s="136" t="s">
        <v>2180</v>
      </c>
      <c r="E40" s="124">
        <v>527</v>
      </c>
      <c r="F40" s="158" t="str">
        <f>VLOOKUP(E40,VIP!$A$2:$O13292,2,0)</f>
        <v>DRBR527</v>
      </c>
      <c r="G40" s="134" t="str">
        <f>VLOOKUP(E40,'LISTADO ATM'!$A$2:$B$897,2,0)</f>
        <v>ATM Oficina Zona Oriental II</v>
      </c>
      <c r="H40" s="134" t="str">
        <f>VLOOKUP(E40,VIP!$A$2:$O18155,7,FALSE)</f>
        <v>Si</v>
      </c>
      <c r="I40" s="134" t="str">
        <f>VLOOKUP(E40,VIP!$A$2:$O10120,8,FALSE)</f>
        <v>Si</v>
      </c>
      <c r="J40" s="134" t="str">
        <f>VLOOKUP(E40,VIP!$A$2:$O10070,8,FALSE)</f>
        <v>Si</v>
      </c>
      <c r="K40" s="134" t="str">
        <f>VLOOKUP(E40,VIP!$A$2:$O13644,6,0)</f>
        <v>SI</v>
      </c>
      <c r="L40" s="125" t="s">
        <v>2469</v>
      </c>
      <c r="M40" s="135" t="s">
        <v>2447</v>
      </c>
      <c r="N40" s="135" t="s">
        <v>2454</v>
      </c>
      <c r="O40" s="134" t="s">
        <v>2456</v>
      </c>
      <c r="P40" s="137"/>
      <c r="Q40" s="135" t="s">
        <v>2469</v>
      </c>
    </row>
    <row r="41" spans="1:17" ht="18" x14ac:dyDescent="0.25">
      <c r="A41" s="134" t="str">
        <f>VLOOKUP(E41,'LISTADO ATM'!$A$2:$C$898,3,0)</f>
        <v>DISTRITO NACIONAL</v>
      </c>
      <c r="B41" s="129" t="s">
        <v>2636</v>
      </c>
      <c r="C41" s="136">
        <v>44336.214085648149</v>
      </c>
      <c r="D41" s="136" t="s">
        <v>2180</v>
      </c>
      <c r="E41" s="124">
        <v>493</v>
      </c>
      <c r="F41" s="158" t="str">
        <f>VLOOKUP(E41,VIP!$A$2:$O13293,2,0)</f>
        <v>DRBR493</v>
      </c>
      <c r="G41" s="134" t="str">
        <f>VLOOKUP(E41,'LISTADO ATM'!$A$2:$B$897,2,0)</f>
        <v xml:space="preserve">ATM Oficina Haina Occidental II </v>
      </c>
      <c r="H41" s="134" t="str">
        <f>VLOOKUP(E41,VIP!$A$2:$O18156,7,FALSE)</f>
        <v>Si</v>
      </c>
      <c r="I41" s="134" t="str">
        <f>VLOOKUP(E41,VIP!$A$2:$O10121,8,FALSE)</f>
        <v>Si</v>
      </c>
      <c r="J41" s="134" t="str">
        <f>VLOOKUP(E41,VIP!$A$2:$O10071,8,FALSE)</f>
        <v>Si</v>
      </c>
      <c r="K41" s="134" t="str">
        <f>VLOOKUP(E41,VIP!$A$2:$O13645,6,0)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ht="18" x14ac:dyDescent="0.25">
      <c r="A42" s="134" t="str">
        <f>VLOOKUP(E42,'LISTADO ATM'!$A$2:$C$898,3,0)</f>
        <v>SUR</v>
      </c>
      <c r="B42" s="129" t="s">
        <v>2640</v>
      </c>
      <c r="C42" s="136">
        <v>44336.342268518521</v>
      </c>
      <c r="D42" s="136" t="s">
        <v>2180</v>
      </c>
      <c r="E42" s="124">
        <v>962</v>
      </c>
      <c r="F42" s="158" t="str">
        <f>VLOOKUP(E42,VIP!$A$2:$O13294,2,0)</f>
        <v>DRBR962</v>
      </c>
      <c r="G42" s="134" t="str">
        <f>VLOOKUP(E42,'LISTADO ATM'!$A$2:$B$897,2,0)</f>
        <v xml:space="preserve">ATM Oficina Villa Ofelia II (San Juan) </v>
      </c>
      <c r="H42" s="134" t="str">
        <f>VLOOKUP(E42,VIP!$A$2:$O18157,7,FALSE)</f>
        <v>Si</v>
      </c>
      <c r="I42" s="134" t="str">
        <f>VLOOKUP(E42,VIP!$A$2:$O10122,8,FALSE)</f>
        <v>Si</v>
      </c>
      <c r="J42" s="134" t="str">
        <f>VLOOKUP(E42,VIP!$A$2:$O10072,8,FALSE)</f>
        <v>Si</v>
      </c>
      <c r="K42" s="134" t="str">
        <f>VLOOKUP(E42,VIP!$A$2:$O13646,6,0)</f>
        <v>NO</v>
      </c>
      <c r="L42" s="125" t="s">
        <v>2469</v>
      </c>
      <c r="M42" s="135" t="s">
        <v>2447</v>
      </c>
      <c r="N42" s="135" t="s">
        <v>2454</v>
      </c>
      <c r="O42" s="134" t="s">
        <v>2456</v>
      </c>
      <c r="P42" s="137"/>
      <c r="Q42" s="135" t="s">
        <v>2469</v>
      </c>
    </row>
    <row r="43" spans="1:17" ht="18" x14ac:dyDescent="0.25">
      <c r="A43" s="134" t="str">
        <f>VLOOKUP(E43,'LISTADO ATM'!$A$2:$C$898,3,0)</f>
        <v>SUR</v>
      </c>
      <c r="B43" s="129" t="s">
        <v>2641</v>
      </c>
      <c r="C43" s="136">
        <v>44336.341944444444</v>
      </c>
      <c r="D43" s="136" t="s">
        <v>2180</v>
      </c>
      <c r="E43" s="124">
        <v>584</v>
      </c>
      <c r="F43" s="158" t="str">
        <f>VLOOKUP(E43,VIP!$A$2:$O13295,2,0)</f>
        <v>DRBR404</v>
      </c>
      <c r="G43" s="134" t="str">
        <f>VLOOKUP(E43,'LISTADO ATM'!$A$2:$B$897,2,0)</f>
        <v xml:space="preserve">ATM Oficina San Cristóbal I </v>
      </c>
      <c r="H43" s="134" t="str">
        <f>VLOOKUP(E43,VIP!$A$2:$O18158,7,FALSE)</f>
        <v>Si</v>
      </c>
      <c r="I43" s="134" t="str">
        <f>VLOOKUP(E43,VIP!$A$2:$O10123,8,FALSE)</f>
        <v>Si</v>
      </c>
      <c r="J43" s="134" t="str">
        <f>VLOOKUP(E43,VIP!$A$2:$O10073,8,FALSE)</f>
        <v>Si</v>
      </c>
      <c r="K43" s="134" t="str">
        <f>VLOOKUP(E43,VIP!$A$2:$O13647,6,0)</f>
        <v>SI</v>
      </c>
      <c r="L43" s="125" t="s">
        <v>2469</v>
      </c>
      <c r="M43" s="135" t="s">
        <v>2447</v>
      </c>
      <c r="N43" s="135" t="s">
        <v>2454</v>
      </c>
      <c r="O43" s="134" t="s">
        <v>2456</v>
      </c>
      <c r="P43" s="137"/>
      <c r="Q43" s="135" t="s">
        <v>2469</v>
      </c>
    </row>
    <row r="44" spans="1:17" ht="18" x14ac:dyDescent="0.25">
      <c r="A44" s="134" t="str">
        <f>VLOOKUP(E44,'LISTADO ATM'!$A$2:$C$898,3,0)</f>
        <v>DISTRITO NACIONAL</v>
      </c>
      <c r="B44" s="129" t="s">
        <v>2644</v>
      </c>
      <c r="C44" s="136">
        <v>44336.316932870373</v>
      </c>
      <c r="D44" s="136" t="s">
        <v>2180</v>
      </c>
      <c r="E44" s="124">
        <v>355</v>
      </c>
      <c r="F44" s="158" t="str">
        <f>VLOOKUP(E44,VIP!$A$2:$O13298,2,0)</f>
        <v>DRBR355</v>
      </c>
      <c r="G44" s="134" t="str">
        <f>VLOOKUP(E44,'LISTADO ATM'!$A$2:$B$897,2,0)</f>
        <v xml:space="preserve">ATM UNP Metro II </v>
      </c>
      <c r="H44" s="134" t="str">
        <f>VLOOKUP(E44,VIP!$A$2:$O18161,7,FALSE)</f>
        <v>Si</v>
      </c>
      <c r="I44" s="134" t="str">
        <f>VLOOKUP(E44,VIP!$A$2:$O10126,8,FALSE)</f>
        <v>Si</v>
      </c>
      <c r="J44" s="134" t="str">
        <f>VLOOKUP(E44,VIP!$A$2:$O10076,8,FALSE)</f>
        <v>Si</v>
      </c>
      <c r="K44" s="134" t="str">
        <f>VLOOKUP(E44,VIP!$A$2:$O13650,6,0)</f>
        <v>SI</v>
      </c>
      <c r="L44" s="125" t="s">
        <v>2469</v>
      </c>
      <c r="M44" s="135" t="s">
        <v>2447</v>
      </c>
      <c r="N44" s="135" t="s">
        <v>2454</v>
      </c>
      <c r="O44" s="134" t="s">
        <v>2456</v>
      </c>
      <c r="P44" s="137"/>
      <c r="Q44" s="135" t="s">
        <v>2469</v>
      </c>
    </row>
    <row r="45" spans="1:17" ht="18" x14ac:dyDescent="0.25">
      <c r="A45" s="134" t="str">
        <f>VLOOKUP(E45,'LISTADO ATM'!$A$2:$C$898,3,0)</f>
        <v>SUR</v>
      </c>
      <c r="B45" s="129">
        <v>3335891247</v>
      </c>
      <c r="C45" s="136">
        <v>44335.047210648147</v>
      </c>
      <c r="D45" s="136" t="s">
        <v>2180</v>
      </c>
      <c r="E45" s="124">
        <v>831</v>
      </c>
      <c r="F45" s="158" t="str">
        <f>VLOOKUP(E45,VIP!$A$2:$O13232,2,0)</f>
        <v>DRBR831</v>
      </c>
      <c r="G45" s="134" t="str">
        <f>VLOOKUP(E45,'LISTADO ATM'!$A$2:$B$897,2,0)</f>
        <v xml:space="preserve">ATM Politécnico Loyola San Cristóbal </v>
      </c>
      <c r="H45" s="134" t="str">
        <f>VLOOKUP(E45,VIP!$A$2:$O18095,7,FALSE)</f>
        <v>Si</v>
      </c>
      <c r="I45" s="134" t="str">
        <f>VLOOKUP(E45,VIP!$A$2:$O10060,8,FALSE)</f>
        <v>Si</v>
      </c>
      <c r="J45" s="134" t="str">
        <f>VLOOKUP(E45,VIP!$A$2:$O10010,8,FALSE)</f>
        <v>Si</v>
      </c>
      <c r="K45" s="134" t="str">
        <f>VLOOKUP(E45,VIP!$A$2:$O13584,6,0)</f>
        <v>NO</v>
      </c>
      <c r="L45" s="125" t="s">
        <v>2610</v>
      </c>
      <c r="M45" s="135" t="s">
        <v>2447</v>
      </c>
      <c r="N45" s="135" t="s">
        <v>2454</v>
      </c>
      <c r="O45" s="134" t="s">
        <v>2456</v>
      </c>
      <c r="P45" s="137"/>
      <c r="Q45" s="135" t="s">
        <v>2610</v>
      </c>
    </row>
  </sheetData>
  <autoFilter ref="A4:Q4">
    <sortState ref="A5:Q45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7:E1048576 E1:E4">
    <cfRule type="duplicateValues" dxfId="93" priority="132"/>
  </conditionalFormatting>
  <conditionalFormatting sqref="E37:E1048576">
    <cfRule type="duplicateValues" dxfId="92" priority="119773"/>
  </conditionalFormatting>
  <conditionalFormatting sqref="B37:B1048576 B1:B4">
    <cfRule type="duplicateValues" dxfId="91" priority="119776"/>
  </conditionalFormatting>
  <conditionalFormatting sqref="E37:E1048576">
    <cfRule type="duplicateValues" dxfId="90" priority="105"/>
  </conditionalFormatting>
  <conditionalFormatting sqref="E37:E1048576">
    <cfRule type="duplicateValues" dxfId="89" priority="87"/>
  </conditionalFormatting>
  <conditionalFormatting sqref="B37:B1048576">
    <cfRule type="duplicateValues" dxfId="88" priority="85"/>
  </conditionalFormatting>
  <conditionalFormatting sqref="E37:E1048576">
    <cfRule type="duplicateValues" dxfId="87" priority="47"/>
  </conditionalFormatting>
  <conditionalFormatting sqref="B37:B1048576 B1:B4">
    <cfRule type="duplicateValues" dxfId="86" priority="36"/>
    <cfRule type="duplicateValues" dxfId="85" priority="37"/>
  </conditionalFormatting>
  <conditionalFormatting sqref="E37:E1048576 E1:E15">
    <cfRule type="duplicateValues" dxfId="84" priority="19"/>
    <cfRule type="duplicateValues" dxfId="83" priority="20"/>
  </conditionalFormatting>
  <conditionalFormatting sqref="E5:E15">
    <cfRule type="duplicateValues" dxfId="82" priority="121257"/>
  </conditionalFormatting>
  <conditionalFormatting sqref="B5:B15">
    <cfRule type="duplicateValues" dxfId="81" priority="121258"/>
    <cfRule type="duplicateValues" dxfId="80" priority="121259"/>
  </conditionalFormatting>
  <conditionalFormatting sqref="B5:B15">
    <cfRule type="duplicateValues" dxfId="79" priority="121260"/>
  </conditionalFormatting>
  <conditionalFormatting sqref="E16:E19">
    <cfRule type="duplicateValues" dxfId="78" priority="121296"/>
    <cfRule type="duplicateValues" dxfId="77" priority="121297"/>
  </conditionalFormatting>
  <conditionalFormatting sqref="E16:E19">
    <cfRule type="duplicateValues" dxfId="76" priority="121298"/>
  </conditionalFormatting>
  <conditionalFormatting sqref="B16:B19">
    <cfRule type="duplicateValues" dxfId="75" priority="121299"/>
    <cfRule type="duplicateValues" dxfId="74" priority="121300"/>
  </conditionalFormatting>
  <conditionalFormatting sqref="B16:B19">
    <cfRule type="duplicateValues" dxfId="73" priority="121301"/>
  </conditionalFormatting>
  <conditionalFormatting sqref="E20:E32">
    <cfRule type="duplicateValues" dxfId="72" priority="121417"/>
    <cfRule type="duplicateValues" dxfId="71" priority="121418"/>
  </conditionalFormatting>
  <conditionalFormatting sqref="E20:E32">
    <cfRule type="duplicateValues" dxfId="70" priority="121421"/>
  </conditionalFormatting>
  <conditionalFormatting sqref="B20:B32">
    <cfRule type="duplicateValues" dxfId="69" priority="121423"/>
    <cfRule type="duplicateValues" dxfId="68" priority="121424"/>
  </conditionalFormatting>
  <conditionalFormatting sqref="B20:B32">
    <cfRule type="duplicateValues" dxfId="67" priority="121427"/>
  </conditionalFormatting>
  <conditionalFormatting sqref="E33:E45">
    <cfRule type="duplicateValues" dxfId="5" priority="121468"/>
    <cfRule type="duplicateValues" dxfId="4" priority="121469"/>
  </conditionalFormatting>
  <conditionalFormatting sqref="E33:E45">
    <cfRule type="duplicateValues" dxfId="3" priority="121472"/>
  </conditionalFormatting>
  <conditionalFormatting sqref="B33:B45">
    <cfRule type="duplicateValues" dxfId="2" priority="121474"/>
    <cfRule type="duplicateValues" dxfId="1" priority="121475"/>
  </conditionalFormatting>
  <conditionalFormatting sqref="B33:B45">
    <cfRule type="duplicateValues" dxfId="0" priority="12147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3" t="s">
        <v>2150</v>
      </c>
      <c r="B1" s="184"/>
      <c r="C1" s="184"/>
      <c r="D1" s="184"/>
      <c r="E1" s="185"/>
    </row>
    <row r="2" spans="1:5" ht="25.5" x14ac:dyDescent="0.25">
      <c r="A2" s="186" t="s">
        <v>2452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9" t="s">
        <v>2415</v>
      </c>
      <c r="B7" s="190"/>
      <c r="C7" s="190"/>
      <c r="D7" s="190"/>
      <c r="E7" s="191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2"/>
      <c r="D10" s="193"/>
      <c r="E10" s="194"/>
    </row>
    <row r="11" spans="1:5" x14ac:dyDescent="0.25">
      <c r="B11" s="102"/>
      <c r="E11" s="102"/>
    </row>
    <row r="12" spans="1:5" ht="18" x14ac:dyDescent="0.25">
      <c r="A12" s="189" t="s">
        <v>2477</v>
      </c>
      <c r="B12" s="190"/>
      <c r="C12" s="190"/>
      <c r="D12" s="190"/>
      <c r="E12" s="19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0"/>
      <c r="D15" s="181"/>
      <c r="E15" s="182"/>
    </row>
    <row r="16" spans="1:5" ht="15.75" thickBot="1" x14ac:dyDescent="0.3">
      <c r="B16" s="102"/>
      <c r="E16" s="102"/>
    </row>
    <row r="17" spans="1:5" ht="18.75" thickBot="1" x14ac:dyDescent="0.3">
      <c r="A17" s="170" t="s">
        <v>2478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8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2578</v>
      </c>
    </row>
    <row r="20" spans="1:5" ht="18" x14ac:dyDescent="0.25">
      <c r="A20" s="148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2577</v>
      </c>
    </row>
    <row r="21" spans="1:5" ht="18" x14ac:dyDescent="0.25">
      <c r="A21" s="148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2576</v>
      </c>
    </row>
    <row r="22" spans="1:5" ht="18" x14ac:dyDescent="0.25">
      <c r="A22" s="148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2579</v>
      </c>
    </row>
    <row r="23" spans="1:5" ht="18" x14ac:dyDescent="0.25">
      <c r="A23" s="148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2580</v>
      </c>
    </row>
    <row r="24" spans="1:5" ht="18" x14ac:dyDescent="0.25">
      <c r="A24" s="148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2581</v>
      </c>
    </row>
    <row r="25" spans="1:5" ht="18" x14ac:dyDescent="0.25">
      <c r="A25" s="148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2582</v>
      </c>
    </row>
    <row r="26" spans="1:5" ht="18" x14ac:dyDescent="0.25">
      <c r="A26" s="148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2583</v>
      </c>
    </row>
    <row r="27" spans="1:5" ht="18" x14ac:dyDescent="0.25">
      <c r="A27" s="148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2584</v>
      </c>
    </row>
    <row r="28" spans="1:5" ht="18" x14ac:dyDescent="0.25">
      <c r="A28" s="148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2585</v>
      </c>
    </row>
    <row r="29" spans="1:5" ht="18" x14ac:dyDescent="0.25">
      <c r="A29" s="148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2586</v>
      </c>
    </row>
    <row r="30" spans="1:5" ht="18" x14ac:dyDescent="0.25">
      <c r="A30" s="148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2587</v>
      </c>
    </row>
    <row r="31" spans="1:5" ht="18" x14ac:dyDescent="0.25">
      <c r="A31" s="148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2588</v>
      </c>
    </row>
    <row r="32" spans="1:5" ht="18" x14ac:dyDescent="0.25">
      <c r="A32" s="148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8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2590</v>
      </c>
    </row>
    <row r="34" spans="1:5" ht="18" x14ac:dyDescent="0.25">
      <c r="A34" s="148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2594</v>
      </c>
    </row>
    <row r="35" spans="1:5" ht="18" x14ac:dyDescent="0.25">
      <c r="A35" s="148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2595</v>
      </c>
    </row>
    <row r="36" spans="1:5" ht="18" x14ac:dyDescent="0.25">
      <c r="A36" s="148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2600</v>
      </c>
    </row>
    <row r="37" spans="1:5" ht="18" x14ac:dyDescent="0.25">
      <c r="A37" s="148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2609</v>
      </c>
    </row>
    <row r="38" spans="1:5" ht="18" x14ac:dyDescent="0.25">
      <c r="A38" s="148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0" t="s">
        <v>2553</v>
      </c>
      <c r="B41" s="171"/>
      <c r="C41" s="171"/>
      <c r="D41" s="171"/>
      <c r="E41" s="172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2593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2596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2597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2598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2599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2608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2612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2611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6"/>
      <c r="E52" s="146"/>
    </row>
    <row r="53" spans="1:5" ht="15.75" thickBot="1" x14ac:dyDescent="0.3">
      <c r="B53" s="102"/>
      <c r="E53" s="102"/>
    </row>
    <row r="54" spans="1:5" ht="18" x14ac:dyDescent="0.25">
      <c r="A54" s="173" t="s">
        <v>2479</v>
      </c>
      <c r="B54" s="174"/>
      <c r="C54" s="174"/>
      <c r="D54" s="174"/>
      <c r="E54" s="175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2572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2572</v>
      </c>
      <c r="E57" s="129" t="s">
        <v>2589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2572</v>
      </c>
      <c r="E58" s="129" t="s">
        <v>2602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1" t="s">
        <v>2572</v>
      </c>
      <c r="E59" s="129" t="s">
        <v>2607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2572</v>
      </c>
      <c r="E60" s="129" t="s">
        <v>2606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1" t="s">
        <v>2572</v>
      </c>
      <c r="E61" s="129" t="s">
        <v>2605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9" t="s">
        <v>2569</v>
      </c>
      <c r="E62" s="129" t="s">
        <v>2591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9" t="s">
        <v>2569</v>
      </c>
      <c r="E63" s="129" t="s">
        <v>2592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2" t="s">
        <v>2569</v>
      </c>
      <c r="E64" s="129" t="s">
        <v>2601</v>
      </c>
    </row>
    <row r="65" spans="1:5" ht="18" x14ac:dyDescent="0.25">
      <c r="A65" s="97" t="e">
        <f>VLOOKUP(B65,'[1]LISTADO ATM'!$A$2:$C$821,3,0)</f>
        <v>#N/A</v>
      </c>
      <c r="B65" s="147"/>
      <c r="C65" s="129" t="e">
        <f>VLOOKUP(B65,'[1]LISTADO ATM'!$A$2:$B$821,2,0)</f>
        <v>#N/A</v>
      </c>
      <c r="D65" s="149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76" t="s">
        <v>2480</v>
      </c>
      <c r="B68" s="177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0" t="s">
        <v>2481</v>
      </c>
      <c r="B71" s="171"/>
      <c r="C71" s="171"/>
      <c r="D71" s="171"/>
      <c r="E71" s="172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78"/>
      <c r="E72" s="179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68" t="s">
        <v>2573</v>
      </c>
      <c r="E73" s="169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68" t="s">
        <v>2573</v>
      </c>
      <c r="E74" s="169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68" t="s">
        <v>2573</v>
      </c>
      <c r="E75" s="169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68" t="s">
        <v>2573</v>
      </c>
      <c r="E76" s="169"/>
    </row>
    <row r="77" spans="1:5" ht="17.25" customHeight="1" x14ac:dyDescent="0.25">
      <c r="A77" s="148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68" t="s">
        <v>2603</v>
      </c>
      <c r="E77" s="169"/>
    </row>
    <row r="78" spans="1:5" ht="17.25" customHeight="1" x14ac:dyDescent="0.25">
      <c r="A78" s="148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68" t="s">
        <v>2573</v>
      </c>
      <c r="E78" s="169"/>
    </row>
    <row r="79" spans="1:5" ht="17.25" customHeight="1" x14ac:dyDescent="0.25">
      <c r="A79" s="148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68" t="s">
        <v>2604</v>
      </c>
      <c r="E79" s="169"/>
    </row>
    <row r="80" spans="1:5" ht="17.25" customHeight="1" x14ac:dyDescent="0.25">
      <c r="A80" s="148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68" t="s">
        <v>2573</v>
      </c>
      <c r="E80" s="169"/>
    </row>
    <row r="81" spans="1:5" ht="17.25" customHeight="1" x14ac:dyDescent="0.25">
      <c r="A81" s="148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68" t="s">
        <v>2573</v>
      </c>
      <c r="E81" s="169"/>
    </row>
    <row r="82" spans="1:5" ht="17.25" customHeight="1" x14ac:dyDescent="0.25">
      <c r="A82" s="148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68" t="s">
        <v>2603</v>
      </c>
      <c r="E82" s="169"/>
    </row>
    <row r="83" spans="1:5" ht="17.25" customHeight="1" x14ac:dyDescent="0.25">
      <c r="A83" s="148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68" t="s">
        <v>2573</v>
      </c>
      <c r="E83" s="169"/>
    </row>
    <row r="84" spans="1:5" ht="17.25" customHeight="1" x14ac:dyDescent="0.25">
      <c r="A84" s="148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68" t="s">
        <v>2573</v>
      </c>
      <c r="E84" s="169"/>
    </row>
    <row r="85" spans="1:5" ht="17.25" customHeight="1" x14ac:dyDescent="0.25">
      <c r="A85" s="148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68" t="s">
        <v>2603</v>
      </c>
      <c r="E85" s="169"/>
    </row>
    <row r="86" spans="1:5" ht="17.25" customHeight="1" x14ac:dyDescent="0.25">
      <c r="A86" s="148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68" t="s">
        <v>2573</v>
      </c>
      <c r="E86" s="169"/>
    </row>
    <row r="87" spans="1:5" ht="17.25" customHeight="1" x14ac:dyDescent="0.25">
      <c r="A87" s="148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68" t="s">
        <v>2573</v>
      </c>
      <c r="E87" s="169"/>
    </row>
    <row r="88" spans="1:5" ht="17.25" customHeight="1" x14ac:dyDescent="0.25">
      <c r="A88" s="148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68" t="s">
        <v>2573</v>
      </c>
      <c r="E88" s="169"/>
    </row>
    <row r="89" spans="1:5" ht="17.25" customHeight="1" x14ac:dyDescent="0.25">
      <c r="A89" s="148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68" t="s">
        <v>2603</v>
      </c>
      <c r="E89" s="169"/>
    </row>
    <row r="90" spans="1:5" ht="17.25" customHeight="1" x14ac:dyDescent="0.25">
      <c r="A90" s="148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68" t="s">
        <v>2603</v>
      </c>
      <c r="E90" s="169"/>
    </row>
    <row r="91" spans="1:5" ht="17.25" customHeight="1" x14ac:dyDescent="0.25">
      <c r="A91" s="148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68" t="s">
        <v>2603</v>
      </c>
      <c r="E91" s="169"/>
    </row>
    <row r="92" spans="1:5" ht="17.25" customHeight="1" x14ac:dyDescent="0.25">
      <c r="A92" s="148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68" t="s">
        <v>2573</v>
      </c>
      <c r="E92" s="169"/>
    </row>
    <row r="93" spans="1:5" ht="17.25" customHeight="1" x14ac:dyDescent="0.25">
      <c r="A93" s="148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68" t="s">
        <v>2603</v>
      </c>
      <c r="E93" s="169"/>
    </row>
    <row r="94" spans="1:5" ht="17.25" customHeight="1" x14ac:dyDescent="0.25">
      <c r="A94" s="148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68" t="s">
        <v>2603</v>
      </c>
      <c r="E94" s="169"/>
    </row>
    <row r="95" spans="1:5" ht="17.25" customHeight="1" x14ac:dyDescent="0.25">
      <c r="A95" s="148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68" t="s">
        <v>2603</v>
      </c>
      <c r="E95" s="169"/>
    </row>
    <row r="96" spans="1:5" ht="17.25" customHeight="1" x14ac:dyDescent="0.25">
      <c r="A96" s="148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68" t="s">
        <v>2573</v>
      </c>
      <c r="E96" s="169"/>
    </row>
    <row r="97" spans="1:5" ht="17.25" customHeight="1" x14ac:dyDescent="0.25">
      <c r="A97" s="148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68" t="s">
        <v>2573</v>
      </c>
      <c r="E97" s="169"/>
    </row>
    <row r="98" spans="1:5" ht="17.25" customHeight="1" x14ac:dyDescent="0.25">
      <c r="A98" s="148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68" t="s">
        <v>2603</v>
      </c>
      <c r="E98" s="169"/>
    </row>
    <row r="99" spans="1:5" ht="17.25" customHeight="1" x14ac:dyDescent="0.25">
      <c r="A99" s="148" t="e">
        <f>VLOOKUP(B99,'[1]LISTADO ATM'!$A$2:$C$821,3,0)</f>
        <v>#N/A</v>
      </c>
      <c r="B99" s="127"/>
      <c r="C99" s="127" t="e">
        <f>VLOOKUP(B99,'[1]LISTADO ATM'!$A$2:$B$821,2,0)</f>
        <v>#N/A</v>
      </c>
      <c r="D99" s="168"/>
      <c r="E99" s="169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0"/>
    </row>
    <row r="106" spans="1:5" x14ac:dyDescent="0.25">
      <c r="B106" s="150"/>
    </row>
    <row r="107" spans="1:5" x14ac:dyDescent="0.25">
      <c r="B107" s="150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2431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12.0137962962981 días</v>
      </c>
      <c r="B3" s="131" t="s">
        <v>2564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11.41101851852 días</v>
      </c>
      <c r="B4" s="131" t="s">
        <v>2565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10.8324421296275 días</v>
      </c>
      <c r="B5" s="131" t="s">
        <v>2568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44336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44336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44336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44336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2021-05-19T03:07:53Z</cp:lastPrinted>
  <dcterms:created xsi:type="dcterms:W3CDTF">2014-10-01T23:18:29Z</dcterms:created>
  <dcterms:modified xsi:type="dcterms:W3CDTF">2021-05-20T12:22:59Z</dcterms:modified>
</cp:coreProperties>
</file>