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1\"/>
    </mc:Choice>
  </mc:AlternateContent>
  <bookViews>
    <workbookView xWindow="0" yWindow="0" windowWidth="4320" windowHeight="756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3" i="1" l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91" i="1"/>
  <c r="F91" i="1"/>
  <c r="G91" i="1"/>
  <c r="H91" i="1"/>
  <c r="I91" i="1"/>
  <c r="J91" i="1"/>
  <c r="K91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0" i="1"/>
  <c r="F90" i="1"/>
  <c r="G90" i="1"/>
  <c r="H90" i="1"/>
  <c r="I90" i="1"/>
  <c r="J90" i="1"/>
  <c r="K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9" i="1"/>
  <c r="A88" i="1"/>
  <c r="A87" i="1"/>
  <c r="A86" i="1"/>
  <c r="A85" i="1"/>
  <c r="A84" i="1"/>
  <c r="B101" i="16" l="1"/>
  <c r="B38" i="16"/>
  <c r="B53" i="16"/>
  <c r="B65" i="16"/>
  <c r="A61" i="16" l="1"/>
  <c r="C61" i="16"/>
  <c r="A62" i="16"/>
  <c r="C62" i="16"/>
  <c r="A63" i="16"/>
  <c r="C63" i="16"/>
  <c r="A64" i="16"/>
  <c r="C64" i="16"/>
  <c r="A60" i="16"/>
  <c r="C60" i="16"/>
  <c r="A48" i="16"/>
  <c r="C48" i="16"/>
  <c r="A49" i="16"/>
  <c r="C49" i="16"/>
  <c r="A50" i="16"/>
  <c r="C50" i="16"/>
  <c r="A34" i="16"/>
  <c r="C34" i="16"/>
  <c r="A35" i="16"/>
  <c r="C35" i="16"/>
  <c r="A36" i="16"/>
  <c r="C36" i="16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96" i="16"/>
  <c r="C96" i="16"/>
  <c r="A97" i="16"/>
  <c r="C97" i="16"/>
  <c r="A98" i="16"/>
  <c r="C98" i="16"/>
  <c r="A99" i="16"/>
  <c r="C99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C100" i="16"/>
  <c r="A100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59" i="16"/>
  <c r="A59" i="16"/>
  <c r="C58" i="16"/>
  <c r="A58" i="16"/>
  <c r="C57" i="16"/>
  <c r="A57" i="16"/>
  <c r="C52" i="16"/>
  <c r="A52" i="16"/>
  <c r="C51" i="16"/>
  <c r="A51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8" i="16" l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<sst xmlns="http://schemas.openxmlformats.org/spreadsheetml/2006/main" count="13779" uniqueCount="2698">
  <si>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</si>
  <si>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</si>
  <si>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</si>
  <si>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</si>
  <si>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</si>
  <si>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</si>
  <si>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</si>
  <si>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</si>
  <si>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</si>
  <si>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</si>
  <si>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</si>
  <si>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</si>
  <si>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</si>
  <si>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</si>
  <si>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</si>
  <si>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</si>
  <si>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</si>
  <si>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</si>
  <si>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</si>
  <si>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</si>
  <si>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</si>
  <si>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</si>
  <si>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</si>
  <si>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</si>
  <si>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</si>
  <si>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</si>
  <si>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</si>
  <si>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</si>
  <si>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</si>
  <si>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</si>
  <si>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</si>
  <si>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</si>
  <si>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</si>
  <si>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</si>
  <si>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</si>
  <si>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</si>
  <si>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</si>
  <si>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</si>
  <si>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</si>
  <si>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</si>
  <si>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</si>
  <si>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</si>
  <si>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</si>
  <si>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</si>
  <si>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</si>
  <si>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</si>
  <si>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</si>
  <si>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</si>
  <si>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</si>
  <si>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</si>
  <si>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</si>
  <si>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</si>
  <si>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</si>
  <si>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</si>
  <si>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</si>
  <si>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</si>
  <si>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</si>
  <si>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</si>
  <si>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</si>
  <si>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</si>
  <si>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</si>
  <si>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</si>
  <si>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</si>
  <si>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</si>
  <si>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</si>
  <si>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</si>
  <si>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</si>
  <si>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</si>
  <si>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</si>
  <si>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</si>
  <si>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</si>
  <si>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</si>
  <si>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</si>
  <si>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</si>
  <si>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</si>
  <si>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</si>
  <si>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</si>
  <si>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</si>
  <si>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</si>
  <si>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</si>
  <si>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</si>
  <si>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</si>
  <si>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</si>
  <si>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</si>
  <si>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</si>
  <si>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</si>
  <si>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</si>
  <si>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</si>
  <si>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</si>
  <si>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</si>
  <si>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</si>
  <si>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</si>
  <si>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</si>
  <si>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</si>
  <si>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</si>
  <si>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</si>
  <si>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</si>
  <si>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</si>
  <si>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</si>
  <si>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</si>
  <si>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</si>
  <si>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</si>
  <si>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</si>
  <si>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</si>
  <si>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</si>
  <si>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</si>
  <si>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</si>
  <si>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</si>
  <si>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</si>
  <si>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</si>
  <si>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</si>
  <si>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</si>
  <si>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</si>
  <si>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</si>
  <si>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</si>
  <si>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</si>
  <si>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</si>
  <si>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</si>
  <si>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</si>
  <si>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</si>
  <si>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</si>
  <si>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</si>
  <si>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</si>
  <si>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</si>
  <si>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</si>
  <si>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</si>
  <si>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</si>
  <si>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</si>
  <si>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</si>
  <si>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</si>
  <si>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</si>
  <si>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</si>
  <si>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</si>
  <si>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</si>
  <si>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</si>
  <si>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</si>
  <si>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</si>
  <si>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</si>
  <si>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</si>
  <si>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</si>
  <si>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</si>
  <si>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</si>
  <si>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</si>
  <si>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</si>
  <si>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</si>
  <si>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</si>
  <si>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</si>
  <si>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</si>
  <si>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</si>
  <si>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</si>
  <si>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</si>
  <si>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</si>
  <si>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</si>
  <si>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</si>
  <si>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</si>
  <si>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</si>
  <si>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</si>
  <si>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</si>
  <si>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</si>
  <si>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</si>
  <si>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</si>
  <si>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</si>
  <si>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</si>
  <si>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</si>
  <si>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</si>
  <si>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</si>
  <si>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</si>
  <si>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</si>
  <si>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</si>
  <si>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</si>
  <si>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</si>
  <si>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</si>
  <si>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</si>
  <si>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</si>
  <si>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</si>
  <si>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</si>
  <si>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</si>
  <si>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</si>
  <si>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</si>
  <si>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</si>
  <si>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</si>
  <si>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</si>
  <si>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</si>
  <si>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</si>
  <si>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</si>
  <si>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</si>
  <si>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</si>
  <si>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</si>
  <si>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</si>
  <si>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</si>
  <si>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</si>
  <si>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</si>
  <si>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</si>
  <si>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</si>
  <si>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</si>
  <si>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</si>
  <si>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</si>
  <si>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</si>
  <si>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</si>
  <si>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</si>
  <si>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</si>
  <si>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</si>
  <si>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</si>
  <si>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</si>
  <si>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</si>
  <si>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</si>
  <si>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</si>
  <si>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</si>
  <si>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</si>
  <si>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</si>
  <si>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</si>
  <si>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</si>
  <si>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</si>
  <si>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</si>
  <si>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</si>
  <si>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</si>
  <si>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</si>
  <si>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</si>
  <si>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</si>
  <si>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</si>
  <si>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</si>
  <si>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</si>
  <si>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</si>
  <si>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</si>
  <si>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</si>
  <si>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</si>
  <si>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</si>
  <si>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</si>
  <si>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</si>
  <si>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</si>
  <si>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</si>
  <si>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</si>
  <si>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</si>
  <si>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</si>
  <si>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</si>
  <si>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</si>
  <si>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</si>
  <si>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</si>
  <si>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</si>
  <si>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</si>
  <si>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</si>
  <si>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</si>
  <si>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</si>
  <si>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</si>
  <si>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</si>
  <si>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</si>
  <si>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</si>
  <si>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</si>
  <si>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</si>
  <si>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</si>
  <si>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</si>
  <si>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</si>
  <si>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</si>
  <si>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</si>
  <si>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</si>
  <si>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</si>
  <si>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</si>
  <si>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</si>
  <si>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</si>
  <si>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</si>
  <si>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</si>
  <si>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</si>
  <si>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</si>
  <si>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</si>
  <si>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</si>
  <si>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</si>
  <si>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</si>
  <si>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</si>
  <si>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</si>
  <si>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</si>
  <si>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</si>
  <si>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</si>
  <si>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</si>
  <si>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</si>
  <si>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</si>
  <si>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</si>
  <si>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</si>
  <si>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</si>
  <si>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</si>
  <si>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</si>
  <si>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</si>
  <si>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</si>
  <si>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</si>
  <si>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</si>
  <si>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</si>
  <si>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</si>
  <si>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</si>
  <si>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</si>
  <si>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</si>
  <si>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</si>
  <si>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</si>
  <si>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</si>
  <si>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</si>
  <si>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</si>
  <si>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</si>
  <si>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</si>
  <si>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</si>
  <si>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</si>
  <si>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</si>
  <si>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</si>
  <si>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</si>
  <si>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</si>
  <si>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</si>
  <si>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</si>
  <si>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</si>
  <si>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</si>
  <si>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</si>
  <si>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</si>
  <si>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</si>
  <si>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</si>
  <si>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</si>
  <si>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</si>
  <si>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</si>
  <si>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</si>
  <si>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</si>
  <si>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</si>
  <si>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</si>
  <si>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</si>
  <si>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</si>
  <si>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</si>
  <si>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</si>
  <si>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</si>
  <si>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</si>
  <si>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</si>
  <si>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</si>
  <si>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</si>
  <si>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</si>
  <si>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</si>
  <si>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</si>
  <si>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</si>
  <si>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</si>
  <si>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</si>
  <si>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</si>
  <si>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</si>
  <si>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</si>
  <si>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</si>
  <si>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</si>
  <si>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</si>
  <si>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</si>
  <si>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</si>
  <si>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</si>
  <si>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</si>
  <si>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</si>
  <si>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</si>
  <si>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</si>
  <si>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</si>
  <si>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</si>
  <si>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</si>
  <si>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</si>
  <si>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</si>
  <si>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</si>
  <si>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</si>
  <si>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</si>
  <si>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</si>
  <si>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</si>
  <si>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</si>
  <si>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</si>
  <si>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</si>
  <si>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</si>
  <si>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</si>
  <si>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</si>
  <si>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</si>
  <si>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</si>
  <si>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</si>
  <si>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</si>
  <si>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</si>
  <si>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</si>
  <si>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</si>
  <si>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</si>
  <si>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</si>
  <si>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</si>
  <si>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</si>
  <si>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</si>
  <si>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</si>
  <si>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</si>
  <si>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</si>
  <si>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</si>
  <si>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</si>
  <si>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</si>
  <si>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</si>
  <si>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</si>
  <si>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</si>
  <si>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</si>
  <si>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</si>
  <si>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</si>
  <si>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</si>
  <si>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</si>
  <si>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</si>
  <si>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</si>
  <si>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</si>
  <si>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</si>
  <si>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</si>
  <si>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</si>
  <si>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</si>
  <si>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</si>
  <si>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</si>
  <si>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</si>
  <si>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</si>
  <si>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</si>
  <si>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</si>
  <si>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</si>
  <si>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</si>
  <si>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</si>
  <si>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</si>
  <si>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</si>
  <si>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</si>
  <si>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</si>
  <si>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</si>
  <si>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</si>
  <si>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</si>
  <si>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</si>
  <si>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</si>
  <si>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</si>
  <si>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</si>
  <si>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</si>
  <si>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</si>
  <si>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</si>
  <si>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</si>
  <si>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</si>
  <si>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</si>
  <si>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</si>
  <si>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</si>
  <si>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</si>
  <si>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</si>
  <si>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</si>
  <si>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</si>
  <si>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</si>
  <si>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</si>
  <si>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</si>
  <si>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</si>
  <si>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</si>
  <si>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</si>
  <si>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</si>
  <si>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</si>
  <si>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</si>
  <si>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</si>
  <si>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</si>
  <si>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</si>
  <si>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</si>
  <si>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</si>
  <si>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</si>
  <si>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</si>
  <si>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</si>
  <si>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</si>
  <si>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</si>
  <si>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</si>
  <si>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</si>
  <si>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</si>
  <si>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</si>
  <si>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</si>
  <si>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</si>
  <si>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</si>
  <si>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</si>
  <si>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</si>
  <si>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</si>
  <si>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</si>
  <si>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</si>
  <si>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</si>
  <si>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</si>
  <si>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</si>
  <si>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</si>
  <si>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</si>
  <si>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</si>
  <si>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</si>
  <si>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</si>
  <si>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</si>
  <si>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</si>
  <si>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</si>
  <si>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</si>
  <si>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</si>
  <si>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</si>
  <si>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</si>
  <si>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</si>
  <si>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</si>
  <si>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</si>
  <si>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</si>
  <si>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</si>
  <si>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</si>
  <si>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</si>
  <si>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</si>
  <si>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</si>
  <si>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</si>
  <si>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</si>
  <si>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</si>
  <si>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</si>
  <si>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</si>
  <si>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</si>
  <si>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</si>
  <si>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</si>
  <si>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</si>
  <si>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</si>
  <si>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</si>
  <si>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</si>
  <si>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</si>
  <si>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</si>
  <si>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</si>
  <si>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</si>
  <si>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</si>
  <si>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</si>
  <si>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</si>
  <si>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</si>
  <si>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</si>
  <si>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</si>
  <si>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</si>
  <si>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</si>
  <si>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</si>
  <si>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</si>
  <si>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</si>
  <si>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</si>
  <si>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</si>
  <si>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</si>
  <si>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</si>
  <si>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</si>
  <si>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</si>
  <si>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</si>
  <si>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</si>
  <si>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</si>
  <si>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</si>
  <si>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</si>
  <si>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</si>
  <si>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</si>
  <si>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</si>
  <si>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</si>
  <si>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</si>
  <si>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</si>
  <si>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</si>
  <si>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</si>
  <si>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</si>
  <si>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</si>
  <si>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</si>
  <si>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</si>
  <si>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</si>
  <si>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</si>
  <si>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</si>
  <si>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</si>
  <si>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</si>
  <si>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</si>
  <si>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</si>
  <si>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</si>
  <si>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</si>
  <si>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</si>
  <si>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</si>
  <si>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</si>
  <si>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</si>
  <si>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</si>
  <si>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</si>
  <si>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</si>
  <si>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</si>
  <si>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</si>
  <si>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</si>
  <si>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</si>
  <si>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</si>
  <si>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</si>
  <si>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</si>
  <si>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</si>
  <si>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</si>
  <si>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</si>
  <si>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</si>
  <si>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</si>
  <si>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</si>
  <si>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</si>
  <si>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</si>
  <si>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</si>
  <si>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</si>
  <si>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</si>
  <si>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</si>
  <si>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</si>
  <si>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</si>
  <si>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</si>
  <si>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</si>
  <si>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</si>
  <si>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</si>
  <si>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</si>
  <si>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</si>
  <si>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</si>
  <si>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</si>
  <si>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</si>
  <si>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</si>
  <si>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</si>
  <si>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</si>
  <si>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</si>
  <si>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</si>
  <si>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</si>
  <si>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</si>
  <si>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</si>
  <si>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</si>
  <si>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</si>
  <si>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</si>
  <si>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</si>
  <si>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</si>
  <si>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</si>
  <si>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</si>
  <si>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</si>
  <si>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</si>
  <si>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</si>
  <si>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</si>
  <si>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</si>
  <si>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</si>
  <si>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</si>
  <si>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</si>
  <si>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</si>
  <si>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</si>
  <si>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</si>
  <si>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</si>
  <si>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</si>
  <si>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</si>
  <si>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</si>
  <si>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</si>
  <si>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</si>
  <si>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</si>
  <si>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</si>
  <si>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</si>
  <si>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</si>
  <si>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</si>
  <si>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</si>
  <si>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</si>
  <si>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</si>
  <si>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</si>
  <si>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</si>
  <si>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</si>
  <si>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</si>
  <si>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</si>
  <si>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</si>
  <si>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</si>
  <si>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</si>
  <si>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</si>
  <si>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</si>
  <si>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</si>
  <si>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</si>
  <si>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</si>
  <si>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</si>
  <si>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</si>
  <si>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</si>
  <si>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</si>
  <si>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</si>
  <si>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</si>
  <si>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</si>
  <si>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</si>
  <si>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</si>
  <si>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</si>
  <si>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</si>
  <si>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</si>
  <si>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</si>
  <si>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</si>
  <si>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</si>
  <si>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</si>
  <si>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</si>
  <si>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</si>
  <si>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</si>
  <si>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</si>
  <si>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</si>
  <si>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</si>
  <si>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</si>
  <si>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</si>
  <si>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</si>
  <si>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</si>
  <si>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</si>
  <si>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</si>
  <si>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</si>
  <si>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</si>
  <si>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</si>
  <si>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</si>
  <si>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</si>
  <si>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</si>
  <si>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</si>
  <si>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</si>
  <si>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</si>
  <si>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</si>
  <si>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</si>
  <si>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</si>
  <si>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</si>
  <si>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</si>
  <si>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</si>
  <si>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</si>
  <si>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</si>
  <si>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</si>
  <si>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</si>
  <si>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</si>
  <si>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</si>
  <si>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</si>
  <si>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</si>
  <si>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</si>
  <si>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</si>
  <si>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</si>
  <si>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</si>
  <si>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</si>
  <si>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</si>
  <si>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</si>
  <si>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</si>
  <si>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</si>
  <si>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</si>
  <si>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</si>
  <si>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</si>
  <si>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</si>
  <si>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</si>
  <si>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</si>
  <si>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</si>
  <si>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</si>
  <si>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</si>
  <si>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</si>
  <si>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</si>
  <si>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</si>
  <si>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</si>
  <si>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</si>
  <si>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</si>
  <si>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</si>
  <si>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</si>
  <si>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</si>
  <si>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</si>
  <si>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</si>
  <si>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</si>
  <si>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</si>
  <si>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</si>
  <si>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</si>
  <si>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</si>
  <si>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</si>
  <si>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</si>
  <si>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</si>
  <si>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</si>
  <si>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</si>
  <si>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</si>
  <si>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</si>
  <si>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</si>
  <si>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</si>
  <si>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</si>
  <si>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</si>
  <si>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</si>
  <si>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</si>
  <si>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</si>
  <si>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</si>
  <si>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</si>
  <si>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</si>
  <si>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</si>
  <si>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</si>
  <si>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</si>
  <si>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</si>
  <si>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</si>
  <si>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</si>
  <si>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</si>
  <si>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</si>
  <si>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</si>
  <si>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</si>
  <si>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</si>
  <si>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</si>
  <si>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</si>
  <si>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</si>
  <si>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</si>
  <si>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</si>
  <si>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</si>
  <si>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</si>
  <si>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</si>
  <si>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</si>
  <si>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</si>
  <si>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</si>
  <si>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</si>
  <si>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</si>
  <si>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</si>
  <si>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</si>
  <si>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</si>
  <si>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</si>
  <si>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</si>
  <si>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</si>
  <si>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</si>
  <si>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</si>
  <si>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</si>
  <si>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</si>
  <si>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</si>
  <si>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</si>
  <si>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</si>
  <si>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</si>
  <si>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</si>
  <si>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</si>
  <si>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</si>
  <si>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</si>
  <si>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</si>
  <si>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</si>
  <si>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</si>
  <si>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</si>
  <si>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</si>
  <si>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</si>
  <si>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</si>
  <si>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</si>
  <si>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</si>
  <si>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</si>
  <si>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</si>
  <si>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</si>
  <si>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</si>
  <si>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</si>
  <si>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</si>
  <si>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</si>
  <si>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</si>
  <si>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</si>
  <si>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</si>
  <si>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</si>
  <si>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</si>
  <si>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</si>
  <si>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</si>
  <si>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</si>
  <si>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</si>
  <si>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</si>
  <si>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</si>
  <si>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</si>
  <si>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</si>
  <si>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</si>
  <si>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</si>
  <si>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</si>
  <si>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</si>
  <si>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</si>
  <si>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</si>
  <si>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</si>
  <si>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</si>
  <si>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</si>
  <si>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</si>
  <si>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</si>
  <si>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</si>
  <si>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</si>
  <si>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</si>
  <si>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</si>
  <si>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</si>
  <si>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</si>
  <si>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</si>
  <si>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</si>
  <si>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</si>
  <si>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</si>
  <si>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</si>
  <si>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</si>
  <si>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</si>
  <si>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</si>
  <si>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</si>
  <si>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</si>
  <si>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</si>
  <si>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</si>
  <si>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</si>
  <si>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</si>
  <si>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</si>
  <si>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</si>
  <si>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</si>
  <si>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</si>
  <si>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</si>
  <si>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</si>
  <si>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</si>
  <si>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</si>
  <si>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</si>
  <si>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</si>
  <si>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</si>
  <si>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</si>
  <si>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</si>
  <si>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</si>
  <si>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</si>
  <si>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</si>
  <si>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</si>
  <si>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</si>
  <si>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</si>
  <si>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</si>
  <si>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</si>
  <si>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</si>
  <si>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</si>
  <si>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</si>
  <si>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</si>
  <si>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</si>
  <si>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</si>
  <si>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</si>
  <si>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</si>
  <si>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</si>
  <si>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</si>
  <si>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</si>
  <si>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</si>
  <si>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</si>
  <si>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</si>
  <si>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</si>
  <si>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</si>
  <si>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</si>
  <si>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</si>
  <si>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</si>
  <si>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</si>
  <si>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</si>
  <si>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</si>
  <si>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</si>
  <si>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</si>
  <si>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</si>
  <si>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</si>
  <si>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</si>
  <si>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</si>
  <si>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</si>
  <si>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</si>
  <si>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</si>
  <si>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</si>
  <si>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</si>
  <si>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</si>
  <si>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</si>
  <si>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</si>
  <si>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</si>
  <si>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</si>
  <si>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</si>
  <si>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</si>
  <si>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</si>
  <si>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</si>
  <si>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</si>
  <si>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</si>
  <si>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</si>
  <si>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</si>
  <si>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</si>
  <si>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</si>
  <si>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</si>
  <si>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</si>
  <si>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</si>
  <si>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</si>
  <si>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</si>
  <si>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</si>
  <si>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</si>
  <si>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</si>
  <si>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</si>
  <si>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</si>
  <si>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</si>
  <si>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</si>
  <si>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</si>
  <si>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</si>
  <si>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</si>
  <si>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</si>
  <si>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</si>
  <si>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</si>
  <si>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</si>
  <si>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</si>
  <si>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</si>
  <si>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</si>
  <si>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</si>
  <si>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</si>
  <si>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</si>
  <si>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</si>
  <si>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</si>
  <si>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</si>
  <si>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</si>
  <si>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</si>
  <si>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</si>
  <si>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</si>
  <si>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</si>
  <si>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</si>
  <si>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</si>
  <si>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</si>
  <si>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</si>
  <si>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</si>
  <si>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</si>
  <si>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</si>
  <si>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</si>
  <si>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</si>
  <si>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</si>
  <si>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</si>
  <si>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</si>
  <si>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</si>
  <si>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</si>
  <si>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</si>
  <si>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</si>
  <si>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</si>
  <si>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</si>
  <si>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</si>
  <si>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</si>
  <si>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</si>
  <si>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</si>
  <si>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</si>
  <si>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</si>
  <si>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</si>
  <si>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</si>
  <si>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</si>
  <si>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</si>
  <si>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</si>
  <si>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</si>
  <si>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</si>
  <si>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</si>
  <si>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</si>
  <si>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</si>
  <si>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</si>
  <si>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</si>
  <si>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</si>
  <si>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</si>
  <si>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</si>
  <si>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</si>
  <si>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</si>
  <si>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</si>
  <si>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</si>
  <si>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</si>
  <si>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</si>
  <si>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</si>
  <si>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</si>
  <si>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</si>
  <si>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</si>
  <si>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</si>
  <si>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</si>
  <si>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</si>
  <si>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</si>
  <si>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</si>
  <si>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</si>
  <si>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</si>
  <si>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</si>
  <si>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</si>
  <si>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</si>
  <si>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</si>
  <si>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</si>
  <si>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</si>
  <si>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</si>
  <si>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</si>
  <si>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</si>
  <si>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</si>
  <si>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</si>
  <si>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</si>
  <si>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</si>
  <si>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</si>
  <si>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</si>
  <si>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</si>
  <si>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</si>
  <si>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</si>
  <si>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</si>
  <si>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</si>
  <si>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</si>
  <si>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</si>
  <si>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</si>
  <si>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</si>
  <si>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</si>
  <si>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</si>
  <si>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</si>
  <si>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</si>
  <si>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</si>
  <si>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</si>
  <si>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</si>
  <si>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</si>
  <si>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</si>
  <si>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</si>
  <si>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</si>
  <si>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</si>
  <si>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</si>
  <si>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</si>
  <si>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</si>
  <si>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</si>
  <si>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</si>
  <si>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</si>
  <si>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</si>
  <si>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</si>
  <si>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</si>
  <si>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</si>
  <si>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</si>
  <si>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</si>
  <si>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</si>
  <si>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</si>
  <si>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</si>
  <si>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</si>
  <si>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</si>
  <si>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</si>
  <si>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</si>
  <si>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</si>
  <si>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</si>
  <si>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</si>
  <si>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</si>
  <si>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</si>
  <si>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</si>
  <si>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</si>
  <si>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</si>
  <si>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</si>
  <si>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</si>
  <si>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</si>
  <si>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</si>
  <si>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</si>
  <si>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</si>
  <si>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</si>
  <si>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</si>
  <si>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</si>
  <si>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</si>
  <si>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</si>
  <si>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</si>
  <si>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</si>
  <si>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</si>
  <si>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</si>
  <si>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</si>
  <si>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</si>
  <si>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</si>
  <si>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</si>
  <si>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</si>
  <si>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</si>
  <si>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</si>
  <si>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</si>
  <si>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</si>
  <si>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</si>
  <si>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</si>
  <si>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</si>
  <si>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</si>
  <si>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</si>
  <si>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</si>
  <si>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</si>
  <si>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</si>
  <si>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</si>
  <si>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</si>
  <si>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</si>
  <si>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</si>
  <si>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</si>
  <si>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</si>
  <si>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</si>
  <si>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</si>
  <si>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</si>
  <si>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</si>
  <si>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</si>
  <si>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</si>
  <si>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</si>
  <si>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</si>
  <si>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</si>
  <si>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</si>
  <si>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</si>
  <si>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</si>
  <si>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</si>
  <si>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</si>
  <si>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</si>
  <si>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</si>
  <si>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</si>
  <si>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</si>
  <si>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</si>
  <si>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</si>
  <si>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</si>
  <si>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</si>
  <si>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</si>
  <si>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</si>
  <si>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</si>
  <si>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</si>
  <si>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</si>
  <si>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</si>
  <si>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</si>
  <si>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</si>
  <si>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</si>
  <si>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</si>
  <si>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</si>
  <si>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</si>
  <si>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</si>
  <si>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</si>
  <si>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</si>
  <si>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</si>
  <si>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</si>
  <si>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</si>
  <si>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</si>
  <si>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</si>
  <si>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</si>
  <si>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</si>
  <si>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</si>
  <si>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</si>
  <si>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</si>
  <si>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</si>
  <si>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</si>
  <si>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</si>
  <si>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</si>
  <si>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</si>
  <si>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</si>
  <si>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</si>
  <si>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</si>
  <si>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</si>
  <si>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</si>
  <si>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</si>
  <si>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</si>
  <si>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</si>
  <si>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</si>
  <si>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</si>
  <si>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</si>
  <si>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</si>
  <si>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</si>
  <si>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</si>
  <si>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</si>
  <si>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</si>
  <si>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</si>
  <si>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</si>
  <si>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</si>
  <si>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</si>
  <si>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</si>
  <si>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</si>
  <si>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</si>
  <si>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</si>
  <si>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</si>
  <si>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</si>
  <si>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</si>
  <si>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</si>
  <si>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</si>
  <si>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</si>
  <si>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</si>
  <si>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</si>
  <si>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</si>
  <si>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</si>
  <si>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</si>
  <si>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</si>
  <si>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</si>
  <si>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</si>
  <si>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</si>
  <si>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</si>
  <si>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</si>
  <si>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</si>
  <si>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</si>
  <si>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</si>
  <si>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</si>
  <si>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</si>
  <si>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</si>
  <si>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</si>
  <si>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</si>
  <si>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</si>
  <si>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</si>
  <si>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</si>
  <si>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</si>
  <si>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</si>
  <si>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</si>
  <si>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</si>
  <si>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</si>
  <si>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</si>
  <si>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</si>
  <si>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</si>
  <si>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</si>
  <si>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</si>
  <si>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</si>
  <si>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</si>
  <si>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</si>
  <si>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</si>
  <si>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</si>
  <si>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</si>
  <si>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</si>
  <si>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</si>
  <si>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</si>
  <si>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</si>
  <si>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</si>
  <si>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</si>
  <si>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</si>
  <si>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</si>
  <si>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</si>
  <si>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</si>
  <si>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</si>
  <si>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</si>
  <si>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</si>
  <si>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</si>
  <si>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</si>
  <si>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</si>
  <si>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</si>
  <si>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</si>
  <si>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</si>
  <si>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</si>
  <si>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</si>
  <si>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</si>
  <si>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</si>
  <si>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</si>
  <si>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</si>
  <si>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</si>
  <si>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</si>
  <si>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</si>
  <si>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</si>
  <si>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</si>
  <si>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</si>
  <si>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</si>
  <si>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</si>
  <si>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</si>
  <si>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</si>
  <si>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</si>
  <si>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</si>
  <si>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</si>
  <si>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</si>
  <si>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</si>
  <si>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</si>
  <si>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</si>
  <si>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</si>
  <si>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</si>
  <si>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</si>
  <si>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</si>
  <si>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</si>
  <si>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</si>
  <si>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</si>
  <si>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</si>
  <si>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</si>
  <si>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</si>
  <si>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</si>
  <si>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</si>
  <si>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</si>
  <si>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</si>
  <si>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</si>
  <si>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</si>
  <si>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</si>
  <si>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</si>
  <si>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</si>
  <si>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</si>
  <si>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</si>
  <si>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</si>
  <si>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</si>
  <si>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</si>
  <si>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</si>
  <si>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</si>
  <si>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</si>
  <si>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</si>
  <si>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</si>
  <si>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</si>
  <si>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</si>
  <si>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</si>
  <si>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</si>
  <si>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</si>
  <si>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</si>
  <si>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</si>
  <si>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</si>
  <si>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</si>
  <si>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</si>
  <si>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</si>
  <si>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</si>
  <si>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</si>
  <si>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</si>
  <si>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</si>
  <si>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</si>
  <si>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</si>
  <si>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</si>
  <si>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</si>
  <si>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</si>
  <si>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</si>
  <si>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</si>
  <si>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</si>
  <si>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</si>
  <si>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</si>
  <si>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</si>
  <si>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</si>
  <si>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</si>
  <si>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</si>
  <si>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</si>
  <si>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</si>
  <si>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</si>
  <si>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</si>
  <si>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</si>
  <si>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</si>
  <si>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</si>
  <si>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</si>
  <si>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</si>
  <si>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</si>
  <si>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</si>
  <si>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</si>
  <si>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</si>
  <si>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</si>
  <si>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</si>
  <si>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</si>
  <si>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</si>
  <si>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</si>
  <si>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</si>
  <si>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</si>
  <si>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</si>
  <si>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</si>
  <si>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</si>
  <si>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</si>
  <si>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</si>
  <si>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</si>
  <si>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</si>
  <si>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</si>
  <si>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</si>
  <si>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</si>
  <si>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</si>
  <si>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</si>
  <si>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</si>
  <si>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</si>
  <si>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</si>
  <si>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</si>
  <si>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</si>
  <si>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</si>
  <si>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</si>
  <si>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</si>
  <si>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</si>
  <si>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</si>
  <si>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</si>
  <si>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</si>
  <si>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</si>
  <si>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</si>
  <si>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</si>
  <si>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</si>
  <si>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</si>
  <si>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</si>
  <si>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</si>
  <si>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</si>
  <si>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</si>
  <si>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</si>
  <si>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</si>
  <si>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</si>
  <si>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</si>
  <si>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</si>
  <si>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</si>
  <si>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</si>
  <si>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</si>
  <si>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</si>
  <si>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</si>
  <si>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</si>
  <si>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</si>
  <si>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</si>
  <si>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</si>
  <si>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</si>
  <si>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</si>
  <si>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</si>
  <si>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</si>
  <si>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</si>
  <si>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</si>
  <si>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</si>
  <si>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</si>
  <si>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</si>
  <si>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</si>
  <si>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</si>
  <si>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</si>
  <si>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</si>
  <si>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</si>
  <si>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</si>
  <si>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</si>
  <si>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</si>
  <si>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</si>
  <si>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</si>
  <si>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</si>
  <si>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</si>
  <si>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</si>
  <si>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</si>
  <si>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</si>
  <si>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</si>
  <si>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</si>
  <si>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</si>
  <si>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</si>
  <si>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</si>
  <si>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</si>
  <si>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</si>
  <si>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</si>
  <si>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</si>
  <si>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</si>
  <si>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</si>
  <si>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</si>
  <si>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</si>
  <si>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</si>
  <si>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</si>
  <si>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</si>
  <si>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</si>
  <si>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</si>
  <si>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</si>
  <si>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</si>
  <si>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</si>
  <si>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</si>
  <si>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</si>
  <si>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</si>
  <si>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</si>
  <si>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</si>
  <si>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</si>
  <si>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</si>
  <si>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</si>
  <si>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</si>
  <si>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</si>
  <si>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</si>
  <si>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</si>
  <si>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</si>
  <si>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</si>
  <si>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</si>
  <si>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</si>
  <si>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</si>
  <si>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</si>
  <si>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</si>
  <si>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</si>
  <si>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</si>
  <si>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</si>
  <si>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</si>
  <si>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</si>
  <si>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</si>
  <si>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</si>
  <si>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</si>
  <si>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</si>
  <si>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</si>
  <si>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</si>
  <si>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</si>
  <si>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</si>
  <si>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</si>
  <si>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</si>
  <si>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</si>
  <si>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</si>
  <si>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</si>
  <si>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</si>
  <si>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</si>
  <si>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</si>
  <si>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</si>
  <si>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</si>
  <si>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</si>
  <si>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</si>
  <si>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</si>
  <si>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</si>
  <si>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</si>
  <si>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</si>
  <si>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</si>
  <si>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</si>
  <si>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</si>
  <si>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</si>
  <si>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</si>
  <si>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</si>
  <si>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</si>
  <si>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</si>
  <si>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</si>
  <si>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</si>
  <si>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</si>
  <si>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</si>
  <si>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</si>
  <si>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</si>
  <si>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</si>
  <si>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</si>
  <si>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</si>
  <si>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</si>
  <si>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</si>
  <si>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</si>
  <si>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</si>
  <si>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</si>
  <si>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</si>
  <si>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</si>
  <si>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</si>
  <si>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</si>
  <si>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</si>
  <si>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</si>
  <si>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</si>
  <si>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</si>
  <si>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</si>
  <si>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</si>
  <si>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</si>
  <si>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</si>
  <si>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</si>
  <si>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</si>
  <si>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</si>
  <si>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</si>
  <si>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</si>
  <si>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</si>
  <si>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</si>
  <si>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</si>
  <si>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</si>
  <si>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</si>
  <si>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</si>
  <si>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</si>
  <si>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</si>
  <si>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</si>
  <si>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</si>
  <si>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</si>
  <si>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</si>
  <si>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</si>
  <si>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</si>
  <si>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</si>
  <si>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</si>
  <si>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</si>
  <si>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</si>
  <si>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</si>
  <si>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</si>
  <si>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</si>
  <si>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</si>
  <si>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</si>
  <si>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</si>
  <si>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</si>
  <si>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</si>
  <si>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</si>
  <si>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</si>
  <si>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</si>
  <si>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</si>
  <si>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</si>
  <si>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</si>
  <si>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</si>
  <si>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</si>
  <si>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</si>
  <si>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</si>
  <si>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</si>
  <si>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</si>
  <si>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</si>
  <si>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</si>
  <si>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</si>
  <si>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</si>
  <si>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</si>
  <si>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</si>
  <si>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</si>
  <si>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</si>
  <si>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</si>
  <si>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</si>
  <si>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</si>
  <si>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</si>
  <si>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</si>
  <si>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</si>
  <si>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</si>
  <si>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</si>
  <si>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</si>
  <si>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</si>
  <si>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</si>
  <si>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</si>
  <si>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</si>
  <si>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</si>
  <si>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</si>
  <si>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</si>
  <si>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</si>
  <si>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</si>
  <si>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</si>
  <si>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</si>
  <si>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</si>
  <si>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</si>
  <si>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</si>
  <si>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</si>
  <si>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</si>
  <si>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</si>
  <si>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</si>
  <si>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</si>
  <si>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</si>
  <si>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</si>
  <si>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</si>
  <si>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</si>
  <si>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</si>
  <si>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</si>
  <si>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</si>
  <si>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</si>
  <si>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</si>
  <si>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</si>
  <si>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</si>
  <si>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</si>
  <si>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</si>
  <si>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</si>
  <si>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</si>
  <si>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</si>
  <si>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</si>
  <si>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</si>
  <si>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</si>
  <si>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</si>
  <si>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</si>
  <si>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</si>
  <si>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</si>
  <si>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</si>
  <si>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</si>
  <si>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</si>
  <si>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</si>
  <si>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</si>
  <si>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</si>
  <si>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</si>
  <si>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</si>
  <si>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</si>
  <si>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</si>
  <si>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</si>
  <si>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</si>
  <si>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</si>
  <si>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</si>
  <si>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</si>
  <si>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</si>
  <si>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</si>
  <si>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</si>
  <si>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</si>
  <si>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</si>
  <si>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</si>
  <si>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</si>
  <si>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</si>
  <si>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</si>
  <si>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</si>
  <si>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</si>
  <si>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</si>
  <si>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</si>
  <si>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</si>
  <si>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</si>
  <si>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</si>
  <si>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</si>
  <si>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</si>
  <si>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</si>
  <si>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</si>
  <si>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</si>
  <si>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</si>
  <si>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</si>
  <si>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</si>
  <si>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</si>
  <si>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</si>
  <si>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</si>
  <si>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</si>
  <si>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</si>
  <si>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</si>
  <si>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</si>
  <si>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</si>
  <si>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</si>
  <si>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</si>
  <si>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</si>
  <si>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</si>
  <si>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</si>
  <si>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</si>
  <si>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</si>
  <si>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</si>
  <si>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</si>
  <si>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</si>
  <si>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</si>
  <si>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</si>
  <si>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</si>
  <si>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</si>
  <si>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</si>
  <si>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</si>
  <si>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</si>
  <si>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</si>
  <si>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</si>
  <si>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</si>
  <si>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</si>
  <si>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</si>
  <si>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</si>
  <si>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</si>
  <si>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</si>
  <si>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</si>
  <si>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</si>
  <si>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</si>
  <si>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</si>
  <si>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</si>
  <si>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</si>
  <si>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</si>
  <si>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</si>
  <si>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</si>
  <si>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</si>
  <si>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</si>
  <si>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</si>
  <si>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</si>
  <si>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</si>
  <si>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</si>
  <si>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</si>
  <si>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</si>
  <si>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</si>
  <si>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</si>
  <si>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</si>
  <si>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</si>
  <si>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</si>
  <si>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</si>
  <si>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</si>
  <si>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</si>
  <si>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</si>
  <si>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</si>
  <si>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</si>
  <si>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</si>
  <si>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</si>
  <si>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</si>
  <si>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</si>
  <si>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</si>
  <si>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</si>
  <si>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</si>
  <si>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</si>
  <si>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</si>
  <si>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</si>
  <si>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</si>
  <si>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</si>
  <si>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</si>
  <si>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</si>
  <si>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</si>
  <si>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</si>
  <si>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</si>
  <si>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</si>
  <si>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</si>
  <si>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</si>
  <si>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</si>
  <si>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</si>
  <si>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</si>
  <si>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</si>
  <si>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</si>
  <si>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</si>
  <si>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</si>
  <si>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</si>
  <si>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</si>
  <si>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</si>
  <si>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</si>
  <si>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</si>
  <si>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</si>
  <si>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</si>
  <si>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</si>
  <si>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</si>
  <si>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</si>
  <si>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</si>
  <si>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</si>
  <si>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</si>
  <si>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</si>
  <si>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</si>
  <si>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</si>
  <si>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</si>
  <si>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</si>
  <si>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</si>
  <si>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</si>
  <si>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</si>
  <si>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</si>
  <si>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</si>
  <si>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</si>
  <si>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</si>
  <si>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</si>
  <si>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</si>
  <si>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</si>
  <si>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</si>
  <si>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</si>
  <si>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</si>
  <si>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</si>
  <si>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</si>
  <si>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</si>
  <si>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</si>
  <si>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</si>
  <si>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</si>
  <si>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</si>
  <si>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</si>
  <si>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</si>
  <si>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</si>
  <si>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</si>
  <si>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</si>
  <si>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</si>
  <si>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</si>
  <si>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</si>
  <si>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</si>
  <si>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</si>
  <si>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</si>
  <si>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</si>
  <si>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</si>
  <si>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</si>
  <si>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</si>
  <si>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</si>
  <si>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</si>
  <si>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</si>
  <si>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</si>
  <si>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</si>
  <si>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</si>
  <si>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</si>
  <si>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</si>
  <si>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</si>
  <si>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</si>
  <si>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</si>
  <si>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</si>
  <si>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</si>
  <si>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</si>
  <si>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</si>
  <si>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</si>
  <si>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</si>
  <si>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</si>
  <si>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</si>
  <si>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</si>
  <si>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</si>
  <si>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</si>
  <si>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</si>
  <si>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</si>
  <si>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</si>
  <si>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</si>
  <si>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</si>
  <si>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</si>
  <si>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</si>
  <si>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</si>
  <si>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</si>
  <si>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</si>
  <si>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</si>
  <si>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</si>
  <si>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</si>
  <si>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</si>
  <si>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</si>
  <si>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</si>
  <si>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</si>
  <si>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</si>
  <si>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</si>
  <si>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</si>
  <si>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</si>
  <si>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</si>
  <si>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</si>
  <si>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</si>
  <si>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</si>
  <si>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</si>
  <si>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</si>
  <si>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</si>
  <si>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</si>
  <si>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</si>
  <si>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</si>
  <si>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</si>
  <si>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</si>
  <si>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</si>
  <si>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</si>
  <si>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</si>
  <si>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</si>
  <si>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</si>
  <si>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</si>
  <si>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</si>
  <si>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</si>
  <si>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</si>
  <si>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</si>
  <si>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</si>
  <si>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</si>
  <si>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</si>
  <si>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</si>
  <si>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</si>
  <si>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</si>
  <si>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</si>
  <si>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</si>
  <si>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</si>
  <si>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</si>
  <si>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</si>
  <si>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</si>
  <si>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</si>
  <si>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</si>
  <si>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</si>
  <si>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</si>
  <si>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</si>
  <si>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</si>
  <si>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</si>
  <si>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</si>
  <si>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</si>
  <si>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</si>
  <si>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</si>
  <si>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</si>
  <si>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</si>
  <si>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</si>
  <si>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</si>
  <si>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</si>
  <si>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</si>
  <si>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</si>
  <si>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</si>
  <si>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</si>
  <si>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</si>
  <si>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</si>
  <si>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</si>
  <si>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</si>
  <si>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</si>
  <si>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</si>
  <si>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</si>
  <si>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</si>
  <si>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</si>
  <si>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</si>
  <si>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</si>
  <si>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</si>
  <si>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</si>
  <si>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</si>
  <si>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</si>
  <si>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</si>
  <si>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</si>
  <si>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</si>
  <si>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</si>
  <si>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</si>
  <si>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</si>
  <si>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</si>
  <si>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</si>
  <si>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</si>
  <si>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</si>
  <si>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</si>
  <si>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</si>
  <si>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</si>
  <si>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</si>
  <si>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</si>
  <si>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</si>
  <si>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</si>
  <si>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</si>
  <si>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</si>
  <si>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</si>
  <si>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</si>
  <si>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</si>
  <si>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</si>
  <si>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</si>
  <si>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</si>
  <si>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</si>
  <si>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</si>
  <si>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</si>
  <si>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</si>
  <si>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</si>
  <si>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</si>
  <si>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</si>
  <si>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</si>
  <si>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</si>
  <si>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</si>
  <si>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</si>
  <si>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</si>
  <si>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</si>
  <si>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</si>
  <si>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</si>
  <si>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</si>
  <si>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</si>
  <si>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</si>
  <si>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</si>
  <si>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</si>
  <si>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</si>
  <si>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</si>
  <si>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</si>
  <si>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</si>
  <si>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</si>
  <si>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</si>
  <si>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</si>
  <si>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</si>
  <si>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</si>
  <si>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</si>
  <si>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</si>
  <si>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</si>
  <si>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</si>
  <si>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</si>
  <si>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</si>
  <si>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</si>
  <si>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</si>
  <si>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</si>
  <si>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</si>
  <si>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</si>
  <si>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</si>
  <si>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</si>
  <si>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</si>
  <si>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</si>
  <si>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</si>
  <si>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</si>
  <si>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</si>
  <si>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</si>
  <si>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</si>
  <si>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</si>
  <si>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</si>
  <si>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</si>
  <si>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</si>
  <si>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</si>
  <si>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</si>
  <si>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</si>
  <si>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</si>
  <si>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</si>
  <si>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</si>
  <si>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</si>
  <si>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</si>
  <si>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</si>
  <si>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</si>
  <si>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</si>
  <si>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</si>
  <si>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</si>
  <si>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</si>
  <si>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</si>
  <si>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</si>
  <si>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</si>
  <si>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</si>
  <si>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</si>
  <si>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</si>
  <si>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</si>
  <si>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</si>
  <si>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</si>
  <si>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</si>
  <si>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</si>
  <si>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</si>
  <si>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</si>
  <si>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</si>
  <si>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</si>
  <si>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</si>
  <si>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</si>
  <si>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</si>
  <si>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</si>
  <si>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</si>
  <si>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</si>
  <si>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</si>
  <si>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</si>
  <si>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</si>
  <si>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</si>
  <si>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</si>
  <si>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</si>
  <si>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</si>
  <si>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</si>
  <si>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</si>
  <si>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</si>
  <si>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</si>
  <si>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</si>
  <si>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</si>
  <si>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</si>
  <si>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</si>
  <si>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</si>
  <si>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</si>
  <si>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</si>
  <si>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</si>
  <si>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</si>
  <si>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</si>
  <si>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</si>
  <si>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</si>
  <si>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</si>
  <si>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</si>
  <si>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</si>
  <si>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</si>
  <si>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</si>
  <si>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</si>
  <si>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</si>
  <si>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</si>
  <si>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</si>
  <si>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</si>
  <si>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</si>
  <si>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</si>
  <si>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</si>
  <si>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</si>
  <si>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</si>
  <si>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</si>
  <si>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</si>
  <si>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</si>
  <si>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</si>
  <si>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</si>
  <si>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</si>
  <si>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</si>
  <si>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</si>
  <si>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</si>
  <si>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</si>
  <si>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</si>
  <si>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</si>
  <si>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</si>
  <si>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</si>
  <si>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</si>
  <si>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</si>
  <si>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</si>
  <si>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</si>
  <si>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</si>
  <si>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</si>
  <si>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</si>
  <si>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</si>
  <si>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</si>
  <si>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</si>
  <si>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</si>
  <si>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</si>
  <si>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</si>
  <si>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</si>
  <si>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</si>
  <si>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</si>
  <si>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</si>
  <si>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</si>
  <si>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</si>
  <si>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</si>
  <si>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</si>
  <si>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</si>
  <si>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</si>
  <si>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</si>
  <si>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</si>
  <si>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</si>
  <si>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</si>
  <si>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</si>
  <si>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</si>
  <si>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</si>
  <si>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</si>
  <si>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</si>
  <si>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</si>
  <si>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</si>
  <si>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</si>
  <si>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</si>
  <si>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</si>
  <si>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</si>
  <si>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</si>
  <si>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</si>
  <si>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</si>
  <si>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</si>
  <si>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</si>
  <si>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</si>
  <si>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</si>
  <si>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</si>
  <si>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</si>
  <si>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</si>
  <si>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</si>
  <si>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</si>
  <si>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</si>
  <si>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</si>
  <si>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</si>
  <si>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</si>
  <si>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</si>
  <si>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</si>
  <si>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</si>
  <si>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</si>
  <si>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</si>
  <si>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</si>
  <si>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</si>
  <si>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</si>
  <si>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</si>
  <si>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</si>
  <si>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</si>
  <si>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</si>
  <si>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</si>
  <si>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</si>
  <si>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</si>
  <si>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</si>
  <si>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</si>
  <si>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</si>
  <si>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</si>
  <si>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</si>
  <si>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</si>
  <si>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</si>
  <si>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</si>
  <si>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</si>
  <si>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</si>
  <si>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</si>
  <si>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</si>
  <si>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</si>
  <si>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</si>
  <si>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</si>
  <si>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</si>
  <si>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</si>
  <si>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</si>
  <si>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</si>
  <si>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</si>
  <si>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</si>
  <si>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</si>
  <si>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</si>
  <si>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</si>
  <si>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</si>
  <si>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</si>
  <si>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</si>
  <si>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</si>
  <si>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</si>
  <si>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</si>
  <si>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</si>
  <si>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</si>
  <si>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</si>
  <si>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</si>
  <si>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</si>
  <si>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</si>
  <si>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</si>
  <si>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</si>
  <si>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</si>
  <si>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</si>
  <si>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</si>
  <si>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</si>
  <si>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</si>
  <si>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</si>
  <si>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</si>
  <si>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</si>
  <si>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</si>
  <si>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</si>
  <si>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</si>
  <si>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</si>
  <si>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</si>
  <si>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</si>
  <si>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</si>
  <si>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</si>
  <si>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</si>
  <si>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</si>
  <si>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</si>
  <si>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</si>
  <si>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</si>
  <si>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</si>
  <si>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</si>
  <si>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</si>
  <si>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</si>
  <si>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</si>
  <si>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</si>
  <si>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</si>
  <si>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</si>
  <si>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</si>
  <si>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</si>
  <si>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</si>
  <si>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</si>
  <si>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</si>
  <si>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</si>
  <si>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</si>
  <si>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</si>
  <si>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</si>
  <si>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</si>
  <si>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</si>
  <si>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</si>
  <si>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</si>
  <si>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</si>
  <si>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</si>
  <si>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</si>
  <si>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</si>
  <si>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</si>
  <si>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</si>
  <si>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</si>
  <si>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</si>
  <si>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</si>
  <si>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</si>
  <si>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</si>
  <si>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</si>
  <si>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</si>
  <si>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</si>
  <si>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</si>
  <si>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</si>
  <si>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</si>
  <si>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</si>
  <si>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</si>
  <si>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</si>
  <si>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</si>
  <si>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</si>
  <si>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</si>
  <si>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</si>
  <si>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</si>
  <si>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</si>
  <si>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</si>
  <si>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</si>
  <si>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</si>
  <si>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</si>
  <si>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</si>
  <si>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</si>
  <si>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</si>
  <si>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</si>
  <si>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</si>
  <si>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</si>
  <si>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</si>
  <si>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</si>
  <si>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</si>
  <si>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</si>
  <si>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</si>
  <si>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</si>
  <si>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</si>
  <si>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</si>
  <si>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</si>
  <si>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</si>
  <si>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</si>
  <si>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</si>
  <si>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</si>
  <si>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</si>
  <si>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</si>
  <si>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</si>
  <si>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</si>
  <si>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</si>
  <si>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</si>
  <si>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</si>
  <si>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</si>
  <si>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</si>
  <si>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</si>
  <si>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</si>
  <si>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</si>
  <si>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</si>
  <si>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</si>
  <si>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</si>
  <si>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</si>
  <si>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</si>
  <si>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</si>
  <si>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</si>
  <si>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</si>
  <si>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</si>
  <si>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</si>
  <si>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</si>
  <si>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</si>
  <si>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</si>
  <si>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</si>
  <si>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</si>
  <si>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</si>
  <si>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</si>
  <si>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</si>
  <si>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</si>
  <si>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</si>
  <si>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</si>
  <si>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</si>
  <si>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</si>
  <si>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</si>
  <si>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</si>
  <si>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</si>
  <si>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</si>
  <si>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</si>
  <si>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</si>
  <si>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</si>
  <si>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</si>
  <si>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</si>
  <si>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</si>
  <si>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</si>
  <si>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</si>
  <si>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</si>
  <si>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</si>
  <si>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</si>
  <si>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</si>
  <si>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</si>
  <si>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</si>
  <si>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</si>
  <si>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</si>
  <si>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</si>
  <si>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</si>
  <si>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</si>
  <si>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</si>
  <si>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</si>
  <si>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</si>
  <si>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</si>
  <si>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</si>
  <si>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</si>
  <si>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</si>
  <si>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</si>
  <si>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</si>
  <si>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</si>
  <si>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</si>
  <si>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</si>
  <si>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</si>
  <si>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</si>
  <si>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</si>
  <si>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</si>
  <si>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</si>
  <si>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</si>
  <si>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</si>
  <si>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</si>
  <si>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</si>
  <si>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</si>
  <si>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</si>
  <si>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</si>
  <si>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</si>
  <si>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</si>
  <si>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</si>
  <si>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</si>
  <si>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</si>
  <si>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</si>
  <si>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</si>
  <si>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</si>
  <si>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</si>
  <si>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</si>
  <si>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</si>
  <si>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</si>
  <si>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</si>
  <si>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</si>
  <si>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</si>
  <si>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</si>
  <si>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</si>
  <si>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</si>
  <si>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</si>
  <si>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</si>
  <si>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</si>
  <si>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</si>
  <si>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</si>
  <si>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</si>
  <si>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</si>
  <si>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</si>
  <si>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</si>
  <si>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</si>
  <si>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</si>
  <si>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</si>
  <si>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</si>
  <si>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</si>
  <si>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</si>
  <si>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</si>
  <si>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</si>
  <si>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</si>
  <si>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</si>
  <si>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</si>
  <si>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</si>
  <si>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</si>
  <si>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</si>
  <si>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</si>
  <si>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</si>
  <si>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</si>
  <si>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</si>
  <si>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</si>
  <si>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</si>
  <si>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</si>
  <si>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</si>
  <si>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</si>
  <si>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</si>
  <si>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</si>
  <si>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</si>
  <si>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</si>
  <si>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</si>
  <si>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</si>
  <si>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</si>
  <si>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</si>
  <si>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</si>
  <si>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</si>
  <si>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</si>
  <si>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</si>
  <si>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</si>
  <si>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</si>
  <si>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</si>
  <si>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</si>
  <si>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</si>
  <si>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</si>
  <si>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</si>
  <si>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</si>
  <si>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</si>
  <si>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</si>
  <si>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</si>
  <si>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</si>
  <si>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</si>
  <si>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</si>
  <si>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</si>
  <si>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</si>
  <si>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</si>
  <si>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</si>
  <si>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</si>
  <si>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</si>
  <si>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</si>
  <si>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</si>
  <si>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</si>
  <si>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</si>
  <si>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</si>
  <si>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</si>
  <si>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</si>
  <si>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</si>
  <si>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</si>
  <si>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</si>
  <si>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</si>
  <si>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</si>
  <si>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</si>
  <si>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</si>
  <si>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</si>
  <si>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</si>
  <si>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</si>
  <si>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</si>
  <si>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</si>
  <si>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</si>
  <si>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</si>
  <si>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</si>
  <si>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</si>
  <si>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</si>
  <si>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</si>
  <si>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</si>
  <si>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</si>
  <si>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</si>
  <si>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</si>
  <si>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</si>
  <si>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</si>
  <si>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</si>
  <si>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</si>
  <si>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</si>
  <si>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</si>
  <si>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</si>
  <si>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</si>
  <si>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</si>
  <si>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</si>
  <si>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</si>
  <si>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</si>
  <si>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</si>
  <si>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</si>
  <si>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</si>
  <si>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</si>
  <si>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</si>
  <si>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</si>
  <si>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</si>
  <si>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</si>
  <si>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</si>
  <si>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</si>
  <si>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</si>
  <si>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</si>
  <si>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</si>
  <si>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</si>
  <si>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</si>
  <si>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</si>
  <si>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</si>
  <si>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</si>
  <si>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</si>
  <si>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</si>
  <si>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</si>
  <si>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</si>
  <si>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</si>
  <si>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</si>
  <si>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</si>
  <si>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</si>
  <si>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</si>
  <si>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</si>
  <si>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</si>
  <si>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</si>
  <si>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</si>
  <si>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</si>
  <si>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</si>
  <si>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</si>
  <si>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</si>
  <si>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</si>
  <si>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</si>
  <si>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</si>
  <si>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</si>
  <si>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</si>
  <si>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</si>
  <si>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</si>
  <si>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</si>
  <si>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</si>
  <si>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</si>
  <si>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</si>
  <si>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</si>
  <si>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</si>
  <si>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</si>
  <si>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</si>
  <si>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</si>
  <si>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</si>
  <si>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</si>
  <si>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</si>
  <si>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</si>
  <si>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</si>
  <si>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</si>
  <si>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</si>
  <si>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</si>
  <si>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</si>
  <si>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</si>
  <si>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</si>
  <si>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</si>
  <si>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</si>
  <si>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</si>
  <si>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</si>
  <si>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</si>
  <si>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</si>
  <si>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</si>
  <si>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</si>
  <si>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</si>
  <si>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</si>
  <si>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</si>
  <si>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</si>
  <si>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</si>
  <si>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</si>
  <si>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</si>
  <si>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</si>
  <si>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</si>
  <si>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</si>
  <si>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</si>
  <si>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</si>
  <si>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</si>
  <si>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</si>
  <si>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</si>
  <si>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</si>
  <si>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</si>
  <si>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</si>
  <si>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</si>
  <si>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</si>
  <si>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</si>
  <si>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</si>
  <si>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</si>
  <si>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</si>
  <si>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</si>
  <si>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</si>
  <si>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</si>
  <si>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</si>
  <si>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</si>
  <si>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</si>
  <si>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</si>
  <si>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</si>
  <si>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</si>
  <si>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</si>
  <si>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2 Gavetas Vacias y 1 Fallando</t>
  </si>
  <si>
    <t>TECLADO</t>
  </si>
  <si>
    <t>3335891728</t>
  </si>
  <si>
    <t>3335891978</t>
  </si>
  <si>
    <t>3335892221</t>
  </si>
  <si>
    <t>3335892419</t>
  </si>
  <si>
    <t xml:space="preserve">Gil Carrera, Santiago </t>
  </si>
  <si>
    <t>3335892936</t>
  </si>
  <si>
    <t>3335892866</t>
  </si>
  <si>
    <t>3335892792</t>
  </si>
  <si>
    <t>3335893658</t>
  </si>
  <si>
    <t>3335893654</t>
  </si>
  <si>
    <t>3335893543</t>
  </si>
  <si>
    <t>3335893816</t>
  </si>
  <si>
    <t>3335893810</t>
  </si>
  <si>
    <t>3335893807</t>
  </si>
  <si>
    <t>3335893806</t>
  </si>
  <si>
    <t>3335893805</t>
  </si>
  <si>
    <t>3335893802</t>
  </si>
  <si>
    <t>3335893799</t>
  </si>
  <si>
    <t>3335893798</t>
  </si>
  <si>
    <t>3335893797</t>
  </si>
  <si>
    <t>3335893795</t>
  </si>
  <si>
    <t>3335893779</t>
  </si>
  <si>
    <t>3335893775</t>
  </si>
  <si>
    <t>3335893720</t>
  </si>
  <si>
    <t>3335893689</t>
  </si>
  <si>
    <t>3335894102</t>
  </si>
  <si>
    <t>3335894101</t>
  </si>
  <si>
    <t>3335894096</t>
  </si>
  <si>
    <t>3335894094</t>
  </si>
  <si>
    <t>3335894093</t>
  </si>
  <si>
    <t>3335894092</t>
  </si>
  <si>
    <t>3335894063</t>
  </si>
  <si>
    <t>3335894059</t>
  </si>
  <si>
    <t>3335894052</t>
  </si>
  <si>
    <t>3335894040</t>
  </si>
  <si>
    <t>3335894033</t>
  </si>
  <si>
    <t>3335893955</t>
  </si>
  <si>
    <t>3335893950</t>
  </si>
  <si>
    <t>3335893947</t>
  </si>
  <si>
    <t>3335893872</t>
  </si>
  <si>
    <t>Morales Payano, Wilfredy Leandro</t>
  </si>
  <si>
    <t>3335894136</t>
  </si>
  <si>
    <t>3335894134</t>
  </si>
  <si>
    <t>3335894133</t>
  </si>
  <si>
    <t>3335894132</t>
  </si>
  <si>
    <t>3335894130</t>
  </si>
  <si>
    <t>3335894129</t>
  </si>
  <si>
    <t>3335894128</t>
  </si>
  <si>
    <t>3335894127</t>
  </si>
  <si>
    <t>3335894126</t>
  </si>
  <si>
    <t>3335894124</t>
  </si>
  <si>
    <t>3335894123</t>
  </si>
  <si>
    <t>3335894122</t>
  </si>
  <si>
    <t>3335894121</t>
  </si>
  <si>
    <t>3335894120</t>
  </si>
  <si>
    <t>3335894117</t>
  </si>
  <si>
    <t>3335894113</t>
  </si>
  <si>
    <t>3335894109</t>
  </si>
  <si>
    <t>3335892792 </t>
  </si>
  <si>
    <t>3335893689 </t>
  </si>
  <si>
    <t>3335893872 </t>
  </si>
  <si>
    <t>3335894168</t>
  </si>
  <si>
    <t>3335894167</t>
  </si>
  <si>
    <t>3335894166</t>
  </si>
  <si>
    <t>3335894165</t>
  </si>
  <si>
    <t>3335894164</t>
  </si>
  <si>
    <t>3335894163</t>
  </si>
  <si>
    <t>3335894162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</si>
  <si>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</si>
  <si>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</si>
  <si>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</si>
  <si>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</si>
  <si>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</si>
  <si>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</si>
  <si>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</si>
  <si>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</si>
  <si>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</si>
  <si>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</si>
  <si>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</si>
  <si>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</si>
  <si>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</si>
  <si>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</si>
  <si>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</si>
  <si>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</si>
  <si>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</si>
  <si>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21 Mayo de 2021</t>
  </si>
  <si>
    <t>3335894180</t>
  </si>
  <si>
    <t>3335894179</t>
  </si>
  <si>
    <t>3335894178</t>
  </si>
  <si>
    <t>3335894172</t>
  </si>
  <si>
    <t>3335894171</t>
  </si>
  <si>
    <t>3335894169</t>
  </si>
  <si>
    <t>En Servicio</t>
  </si>
  <si>
    <t>3335894437</t>
  </si>
  <si>
    <t>3335894421</t>
  </si>
  <si>
    <t>3335894383</t>
  </si>
  <si>
    <t>3335894354</t>
  </si>
  <si>
    <t>3335894349</t>
  </si>
  <si>
    <t>3335894316</t>
  </si>
  <si>
    <t>3335894310</t>
  </si>
  <si>
    <t>3335894305</t>
  </si>
  <si>
    <t>3335894300</t>
  </si>
  <si>
    <t>3335894299</t>
  </si>
  <si>
    <t>3335894296</t>
  </si>
  <si>
    <t>3335894292</t>
  </si>
  <si>
    <t>3335894279</t>
  </si>
  <si>
    <t>3335894214</t>
  </si>
  <si>
    <t>3335894647</t>
  </si>
  <si>
    <t>3335894644</t>
  </si>
  <si>
    <t>3335894603</t>
  </si>
  <si>
    <t>3335894536</t>
  </si>
  <si>
    <t>3335894487</t>
  </si>
  <si>
    <t>3335894467</t>
  </si>
  <si>
    <t>3335894458</t>
  </si>
  <si>
    <t>3335894280 </t>
  </si>
  <si>
    <t>REINICIO-LECTOR</t>
  </si>
  <si>
    <t xml:space="preserve">CARGA </t>
  </si>
  <si>
    <t>REINICIO-INHIBIDO</t>
  </si>
  <si>
    <t>Closed</t>
  </si>
  <si>
    <t>Moreta, Christian Aury</t>
  </si>
  <si>
    <t>Soriano Castillo, Pedro Maria</t>
  </si>
  <si>
    <t>REINICIO-EXITOSO</t>
  </si>
  <si>
    <t>CARGA-EXITOSA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</si>
</sst>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9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7"/>
      <tableStyleElement type="headerRow" dxfId="116"/>
      <tableStyleElement type="totalRow" dxfId="115"/>
      <tableStyleElement type="firstColumn" dxfId="114"/>
      <tableStyleElement type="lastColumn" dxfId="113"/>
      <tableStyleElement type="firstRowStripe" dxfId="112"/>
      <tableStyleElement type="firstColumnStripe" dxfId="1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3"/>
  <sheetViews>
    <sheetView tabSelected="1" zoomScale="85" zoomScaleNormal="85" workbookViewId="0">
      <pane ySplit="4" topLeftCell="A5" activePane="bottomLeft" state="frozen"/>
      <selection pane="bottomLeft" activeCell="Q11" sqref="Q11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customWidth="1"/>
    <col min="4" max="4" width="29.28515625" style="87" customWidth="1"/>
    <col min="5" max="5" width="12.140625" style="82" bestFit="1" customWidth="1"/>
    <col min="6" max="6" width="11.140625" style="45" customWidth="1"/>
    <col min="7" max="7" width="52.140625" style="45" customWidth="1"/>
    <col min="8" max="11" width="5.2851562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5.57031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2660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3335891247</v>
      </c>
      <c r="C5" s="136">
        <v>44335.047210648147</v>
      </c>
      <c r="D5" s="136" t="s">
        <v>2180</v>
      </c>
      <c r="E5" s="124">
        <v>831</v>
      </c>
      <c r="F5" s="147" t="str">
        <f>VLOOKUP(E5,VIP!$A$2:$O13232,2,0)</f>
        <v>DRBR831</v>
      </c>
      <c r="G5" s="134" t="str">
        <f>VLOOKUP(E5,'LISTADO ATM'!$A$2:$B$897,2,0)</f>
        <v xml:space="preserve">ATM Politécnico Loyola San Cristóbal </v>
      </c>
      <c r="H5" s="134" t="str">
        <f>VLOOKUP(E5,VIP!$A$2:$O18095,7,FALSE)</f>
        <v>Si</v>
      </c>
      <c r="I5" s="134" t="str">
        <f>VLOOKUP(E5,VIP!$A$2:$O10060,8,FALSE)</f>
        <v>Si</v>
      </c>
      <c r="J5" s="134" t="str">
        <f>VLOOKUP(E5,VIP!$A$2:$O10010,8,FALSE)</f>
        <v>Si</v>
      </c>
      <c r="K5" s="134" t="str">
        <f>VLOOKUP(E5,VIP!$A$2:$O13584,6,0)</f>
        <v>NO</v>
      </c>
      <c r="L5" s="125" t="s">
        <v>2574</v>
      </c>
      <c r="M5" s="135" t="s">
        <v>2447</v>
      </c>
      <c r="N5" s="135" t="s">
        <v>2454</v>
      </c>
      <c r="O5" s="134" t="s">
        <v>2456</v>
      </c>
      <c r="P5" s="137"/>
      <c r="Q5" s="135" t="s">
        <v>2574</v>
      </c>
    </row>
    <row r="6" spans="1:17" ht="18" x14ac:dyDescent="0.25">
      <c r="A6" s="134" t="str">
        <f>VLOOKUP(E6,'LISTADO ATM'!$A$2:$C$898,3,0)</f>
        <v>DISTRITO NACIONAL</v>
      </c>
      <c r="B6" s="129" t="s">
        <v>2575</v>
      </c>
      <c r="C6" s="136">
        <v>44335.43</v>
      </c>
      <c r="D6" s="136" t="s">
        <v>2473</v>
      </c>
      <c r="E6" s="124">
        <v>239</v>
      </c>
      <c r="F6" s="147" t="str">
        <f>VLOOKUP(E6,VIP!$A$2:$O13247,2,0)</f>
        <v>DRBR239</v>
      </c>
      <c r="G6" s="134" t="str">
        <f>VLOOKUP(E6,'LISTADO ATM'!$A$2:$B$897,2,0)</f>
        <v xml:space="preserve">ATM Autobanco Charles de Gaulle </v>
      </c>
      <c r="H6" s="134" t="str">
        <f>VLOOKUP(E6,VIP!$A$2:$O18110,7,FALSE)</f>
        <v>Si</v>
      </c>
      <c r="I6" s="134" t="str">
        <f>VLOOKUP(E6,VIP!$A$2:$O10075,8,FALSE)</f>
        <v>Si</v>
      </c>
      <c r="J6" s="134" t="str">
        <f>VLOOKUP(E6,VIP!$A$2:$O10025,8,FALSE)</f>
        <v>Si</v>
      </c>
      <c r="K6" s="134" t="str">
        <f>VLOOKUP(E6,VIP!$A$2:$O13599,6,0)</f>
        <v>SI</v>
      </c>
      <c r="L6" s="125" t="s">
        <v>2443</v>
      </c>
      <c r="M6" s="135" t="s">
        <v>2447</v>
      </c>
      <c r="N6" s="135" t="s">
        <v>2454</v>
      </c>
      <c r="O6" s="134" t="s">
        <v>2474</v>
      </c>
      <c r="P6" s="137"/>
      <c r="Q6" s="135" t="s">
        <v>2443</v>
      </c>
    </row>
    <row r="7" spans="1:17" ht="18" x14ac:dyDescent="0.25">
      <c r="A7" s="134" t="str">
        <f>VLOOKUP(E7,'LISTADO ATM'!$A$2:$C$898,3,0)</f>
        <v>DISTRITO NACIONAL</v>
      </c>
      <c r="B7" s="129" t="s">
        <v>2576</v>
      </c>
      <c r="C7" s="136">
        <v>44335.481041666666</v>
      </c>
      <c r="D7" s="136" t="s">
        <v>2180</v>
      </c>
      <c r="E7" s="124">
        <v>498</v>
      </c>
      <c r="F7" s="147" t="str">
        <f>VLOOKUP(E7,VIP!$A$2:$O13278,2,0)</f>
        <v>DRBR498</v>
      </c>
      <c r="G7" s="134" t="str">
        <f>VLOOKUP(E7,'LISTADO ATM'!$A$2:$B$897,2,0)</f>
        <v xml:space="preserve">ATM Estación Sunix 27 de Febrero </v>
      </c>
      <c r="H7" s="134" t="str">
        <f>VLOOKUP(E7,VIP!$A$2:$O18141,7,FALSE)</f>
        <v>Si</v>
      </c>
      <c r="I7" s="134" t="str">
        <f>VLOOKUP(E7,VIP!$A$2:$O10106,8,FALSE)</f>
        <v>Si</v>
      </c>
      <c r="J7" s="134" t="str">
        <f>VLOOKUP(E7,VIP!$A$2:$O10056,8,FALSE)</f>
        <v>Si</v>
      </c>
      <c r="K7" s="134" t="str">
        <f>VLOOKUP(E7,VIP!$A$2:$O13630,6,0)</f>
        <v>NO</v>
      </c>
      <c r="L7" s="125" t="s">
        <v>2245</v>
      </c>
      <c r="M7" s="204" t="s">
        <v>2667</v>
      </c>
      <c r="N7" s="135" t="s">
        <v>2454</v>
      </c>
      <c r="O7" s="134" t="s">
        <v>2456</v>
      </c>
      <c r="P7" s="137"/>
      <c r="Q7" s="136">
        <v>44337.44027777778</v>
      </c>
    </row>
    <row r="8" spans="1:17" ht="18" x14ac:dyDescent="0.25">
      <c r="A8" s="134" t="str">
        <f>VLOOKUP(E8,'LISTADO ATM'!$A$2:$C$898,3,0)</f>
        <v>DISTRITO NACIONAL</v>
      </c>
      <c r="B8" s="129" t="s">
        <v>2577</v>
      </c>
      <c r="C8" s="136">
        <v>44335.587962962964</v>
      </c>
      <c r="D8" s="136" t="s">
        <v>2180</v>
      </c>
      <c r="E8" s="124">
        <v>516</v>
      </c>
      <c r="F8" s="147" t="str">
        <f>VLOOKUP(E8,VIP!$A$2:$O13257,2,0)</f>
        <v>DRBR516</v>
      </c>
      <c r="G8" s="134" t="str">
        <f>VLOOKUP(E8,'LISTADO ATM'!$A$2:$B$897,2,0)</f>
        <v xml:space="preserve">ATM Oficina Gascue </v>
      </c>
      <c r="H8" s="134" t="str">
        <f>VLOOKUP(E8,VIP!$A$2:$O18120,7,FALSE)</f>
        <v>Si</v>
      </c>
      <c r="I8" s="134" t="str">
        <f>VLOOKUP(E8,VIP!$A$2:$O10085,8,FALSE)</f>
        <v>Si</v>
      </c>
      <c r="J8" s="134" t="str">
        <f>VLOOKUP(E8,VIP!$A$2:$O10035,8,FALSE)</f>
        <v>Si</v>
      </c>
      <c r="K8" s="134" t="str">
        <f>VLOOKUP(E8,VIP!$A$2:$O13609,6,0)</f>
        <v>SI</v>
      </c>
      <c r="L8" s="125" t="s">
        <v>2572</v>
      </c>
      <c r="M8" s="135" t="s">
        <v>2447</v>
      </c>
      <c r="N8" s="135" t="s">
        <v>2454</v>
      </c>
      <c r="O8" s="134" t="s">
        <v>2456</v>
      </c>
      <c r="P8" s="137"/>
      <c r="Q8" s="135" t="s">
        <v>2572</v>
      </c>
    </row>
    <row r="9" spans="1:17" ht="18" x14ac:dyDescent="0.25">
      <c r="A9" s="134" t="str">
        <f>VLOOKUP(E9,'LISTADO ATM'!$A$2:$C$898,3,0)</f>
        <v>DISTRITO NACIONAL</v>
      </c>
      <c r="B9" s="129" t="s">
        <v>2578</v>
      </c>
      <c r="C9" s="136">
        <v>44335.648865740739</v>
      </c>
      <c r="D9" s="136" t="s">
        <v>2180</v>
      </c>
      <c r="E9" s="124">
        <v>676</v>
      </c>
      <c r="F9" s="148" t="str">
        <f>VLOOKUP(E9,VIP!$A$2:$O13312,2,0)</f>
        <v>DRBR676</v>
      </c>
      <c r="G9" s="134" t="str">
        <f>VLOOKUP(E9,'LISTADO ATM'!$A$2:$B$897,2,0)</f>
        <v>ATM S/M Bravo Colina Del Oeste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NO</v>
      </c>
      <c r="L9" s="125" t="s">
        <v>2469</v>
      </c>
      <c r="M9" s="135" t="s">
        <v>2447</v>
      </c>
      <c r="N9" s="135" t="s">
        <v>2454</v>
      </c>
      <c r="O9" s="134" t="s">
        <v>2456</v>
      </c>
      <c r="P9" s="137"/>
      <c r="Q9" s="135" t="s">
        <v>2469</v>
      </c>
    </row>
    <row r="10" spans="1:17" ht="18" x14ac:dyDescent="0.25">
      <c r="A10" s="134" t="str">
        <f>VLOOKUP(E10,'LISTADO ATM'!$A$2:$C$898,3,0)</f>
        <v>DISTRITO NACIONAL</v>
      </c>
      <c r="B10" s="129" t="s">
        <v>2582</v>
      </c>
      <c r="C10" s="136">
        <v>44336.355358796296</v>
      </c>
      <c r="D10" s="136" t="s">
        <v>2473</v>
      </c>
      <c r="E10" s="124">
        <v>721</v>
      </c>
      <c r="F10" s="148" t="str">
        <f>VLOOKUP(E10,VIP!$A$2:$O13324,2,0)</f>
        <v>DRBR23A</v>
      </c>
      <c r="G10" s="134" t="str">
        <f>VLOOKUP(E10,'LISTADO ATM'!$A$2:$B$897,2,0)</f>
        <v xml:space="preserve">ATM Oficina Charles de Gaulle II </v>
      </c>
      <c r="H10" s="134" t="str">
        <f>VLOOKUP(E10,VIP!$A$2:$O18187,7,FALSE)</f>
        <v>Si</v>
      </c>
      <c r="I10" s="134" t="str">
        <f>VLOOKUP(E10,VIP!$A$2:$O10152,8,FALSE)</f>
        <v>Si</v>
      </c>
      <c r="J10" s="134" t="str">
        <f>VLOOKUP(E10,VIP!$A$2:$O10102,8,FALSE)</f>
        <v>Si</v>
      </c>
      <c r="K10" s="134" t="str">
        <f>VLOOKUP(E10,VIP!$A$2:$O13676,6,0)</f>
        <v>NO</v>
      </c>
      <c r="L10" s="125" t="s">
        <v>2418</v>
      </c>
      <c r="M10" s="204" t="s">
        <v>2667</v>
      </c>
      <c r="N10" s="135" t="s">
        <v>2454</v>
      </c>
      <c r="O10" s="134" t="s">
        <v>2474</v>
      </c>
      <c r="P10" s="137"/>
      <c r="Q10" s="136">
        <v>44337.436805555553</v>
      </c>
    </row>
    <row r="11" spans="1:17" ht="18" x14ac:dyDescent="0.25">
      <c r="A11" s="134" t="str">
        <f>VLOOKUP(E11,'LISTADO ATM'!$A$2:$C$898,3,0)</f>
        <v>DISTRITO NACIONAL</v>
      </c>
      <c r="B11" s="129" t="s">
        <v>2581</v>
      </c>
      <c r="C11" s="136">
        <v>44336.371423611112</v>
      </c>
      <c r="D11" s="136" t="s">
        <v>2180</v>
      </c>
      <c r="E11" s="124">
        <v>184</v>
      </c>
      <c r="F11" s="148" t="str">
        <f>VLOOKUP(E11,VIP!$A$2:$O13320,2,0)</f>
        <v>DRBR184</v>
      </c>
      <c r="G11" s="134" t="str">
        <f>VLOOKUP(E11,'LISTADO ATM'!$A$2:$B$897,2,0)</f>
        <v xml:space="preserve">ATM Hermanas Mirabal </v>
      </c>
      <c r="H11" s="134" t="str">
        <f>VLOOKUP(E11,VIP!$A$2:$O18183,7,FALSE)</f>
        <v>Si</v>
      </c>
      <c r="I11" s="134" t="str">
        <f>VLOOKUP(E11,VIP!$A$2:$O10148,8,FALSE)</f>
        <v>Si</v>
      </c>
      <c r="J11" s="134" t="str">
        <f>VLOOKUP(E11,VIP!$A$2:$O10098,8,FALSE)</f>
        <v>Si</v>
      </c>
      <c r="K11" s="134" t="str">
        <f>VLOOKUP(E11,VIP!$A$2:$O13672,6,0)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ht="18" x14ac:dyDescent="0.25">
      <c r="A12" s="134" t="str">
        <f>VLOOKUP(E12,'LISTADO ATM'!$A$2:$C$898,3,0)</f>
        <v>DISTRITO NACIONAL</v>
      </c>
      <c r="B12" s="129" t="s">
        <v>2580</v>
      </c>
      <c r="C12" s="136">
        <v>44336.382928240739</v>
      </c>
      <c r="D12" s="136" t="s">
        <v>2450</v>
      </c>
      <c r="E12" s="124">
        <v>696</v>
      </c>
      <c r="F12" s="148" t="str">
        <f>VLOOKUP(E12,VIP!$A$2:$O13313,2,0)</f>
        <v>DRBR696</v>
      </c>
      <c r="G12" s="134" t="str">
        <f>VLOOKUP(E12,'LISTADO ATM'!$A$2:$B$897,2,0)</f>
        <v>ATM Olé Jacobo Majluta</v>
      </c>
      <c r="H12" s="134" t="str">
        <f>VLOOKUP(E12,VIP!$A$2:$O18176,7,FALSE)</f>
        <v>Si</v>
      </c>
      <c r="I12" s="134" t="str">
        <f>VLOOKUP(E12,VIP!$A$2:$O10141,8,FALSE)</f>
        <v>Si</v>
      </c>
      <c r="J12" s="134" t="str">
        <f>VLOOKUP(E12,VIP!$A$2:$O10091,8,FALSE)</f>
        <v>Si</v>
      </c>
      <c r="K12" s="134" t="str">
        <f>VLOOKUP(E12,VIP!$A$2:$O13665,6,0)</f>
        <v>NO</v>
      </c>
      <c r="L12" s="125" t="s">
        <v>2443</v>
      </c>
      <c r="M12" s="135" t="s">
        <v>2447</v>
      </c>
      <c r="N12" s="135" t="s">
        <v>2454</v>
      </c>
      <c r="O12" s="134" t="s">
        <v>2455</v>
      </c>
      <c r="P12" s="137"/>
      <c r="Q12" s="135" t="s">
        <v>2443</v>
      </c>
    </row>
    <row r="13" spans="1:17" ht="18" x14ac:dyDescent="0.25">
      <c r="A13" s="134" t="str">
        <f>VLOOKUP(E13,'LISTADO ATM'!$A$2:$C$898,3,0)</f>
        <v>SUR</v>
      </c>
      <c r="B13" s="129" t="s">
        <v>2585</v>
      </c>
      <c r="C13" s="136">
        <v>44336.550937499997</v>
      </c>
      <c r="D13" s="136" t="s">
        <v>2180</v>
      </c>
      <c r="E13" s="124">
        <v>962</v>
      </c>
      <c r="F13" s="148" t="str">
        <f>VLOOKUP(E13,VIP!$A$2:$O13301,2,0)</f>
        <v>DRBR962</v>
      </c>
      <c r="G13" s="134" t="str">
        <f>VLOOKUP(E13,'LISTADO ATM'!$A$2:$B$897,2,0)</f>
        <v xml:space="preserve">ATM Oficina Villa Ofelia II (San Juan) </v>
      </c>
      <c r="H13" s="134" t="str">
        <f>VLOOKUP(E13,VIP!$A$2:$O18164,7,FALSE)</f>
        <v>Si</v>
      </c>
      <c r="I13" s="134" t="str">
        <f>VLOOKUP(E13,VIP!$A$2:$O10129,8,FALSE)</f>
        <v>Si</v>
      </c>
      <c r="J13" s="134" t="str">
        <f>VLOOKUP(E13,VIP!$A$2:$O10079,8,FALSE)</f>
        <v>Si</v>
      </c>
      <c r="K13" s="134" t="str">
        <f>VLOOKUP(E13,VIP!$A$2:$O13653,6,0)</f>
        <v>NO</v>
      </c>
      <c r="L13" s="125" t="s">
        <v>2469</v>
      </c>
      <c r="M13" s="135" t="s">
        <v>2447</v>
      </c>
      <c r="N13" s="135" t="s">
        <v>2454</v>
      </c>
      <c r="O13" s="134" t="s">
        <v>2456</v>
      </c>
      <c r="P13" s="137"/>
      <c r="Q13" s="135" t="s">
        <v>2469</v>
      </c>
    </row>
    <row r="14" spans="1:17" ht="18" x14ac:dyDescent="0.25">
      <c r="A14" s="134" t="str">
        <f>VLOOKUP(E14,'LISTADO ATM'!$A$2:$C$898,3,0)</f>
        <v>DISTRITO NACIONAL</v>
      </c>
      <c r="B14" s="129" t="s">
        <v>2584</v>
      </c>
      <c r="C14" s="136">
        <v>44336.60292824074</v>
      </c>
      <c r="D14" s="136" t="s">
        <v>2180</v>
      </c>
      <c r="E14" s="124">
        <v>836</v>
      </c>
      <c r="F14" s="148" t="str">
        <f>VLOOKUP(E14,VIP!$A$2:$O13297,2,0)</f>
        <v>DRBR836</v>
      </c>
      <c r="G14" s="134" t="str">
        <f>VLOOKUP(E14,'LISTADO ATM'!$A$2:$B$897,2,0)</f>
        <v xml:space="preserve">ATM UNP Plaza Luperón </v>
      </c>
      <c r="H14" s="134" t="str">
        <f>VLOOKUP(E14,VIP!$A$2:$O18160,7,FALSE)</f>
        <v>Si</v>
      </c>
      <c r="I14" s="134" t="str">
        <f>VLOOKUP(E14,VIP!$A$2:$O10125,8,FALSE)</f>
        <v>Si</v>
      </c>
      <c r="J14" s="134" t="str">
        <f>VLOOKUP(E14,VIP!$A$2:$O10075,8,FALSE)</f>
        <v>Si</v>
      </c>
      <c r="K14" s="134" t="str">
        <f>VLOOKUP(E14,VIP!$A$2:$O13649,6,0)</f>
        <v>NO</v>
      </c>
      <c r="L14" s="125" t="s">
        <v>2469</v>
      </c>
      <c r="M14" s="135" t="s">
        <v>2447</v>
      </c>
      <c r="N14" s="135" t="s">
        <v>2454</v>
      </c>
      <c r="O14" s="134" t="s">
        <v>2456</v>
      </c>
      <c r="P14" s="137"/>
      <c r="Q14" s="135" t="s">
        <v>2469</v>
      </c>
    </row>
    <row r="15" spans="1:17" ht="18" x14ac:dyDescent="0.25">
      <c r="A15" s="134" t="str">
        <f>VLOOKUP(E15,'LISTADO ATM'!$A$2:$C$898,3,0)</f>
        <v>DISTRITO NACIONAL</v>
      </c>
      <c r="B15" s="129" t="s">
        <v>2583</v>
      </c>
      <c r="C15" s="136">
        <v>44336.603634259256</v>
      </c>
      <c r="D15" s="136" t="s">
        <v>2180</v>
      </c>
      <c r="E15" s="124">
        <v>165</v>
      </c>
      <c r="F15" s="148" t="str">
        <f>VLOOKUP(E15,VIP!$A$2:$O13296,2,0)</f>
        <v>DRBR165</v>
      </c>
      <c r="G15" s="134" t="str">
        <f>VLOOKUP(E15,'LISTADO ATM'!$A$2:$B$897,2,0)</f>
        <v>ATM Autoservicio Megacentro</v>
      </c>
      <c r="H15" s="134" t="str">
        <f>VLOOKUP(E15,VIP!$A$2:$O18159,7,FALSE)</f>
        <v>Si</v>
      </c>
      <c r="I15" s="134" t="str">
        <f>VLOOKUP(E15,VIP!$A$2:$O10124,8,FALSE)</f>
        <v>Si</v>
      </c>
      <c r="J15" s="134" t="str">
        <f>VLOOKUP(E15,VIP!$A$2:$O10074,8,FALSE)</f>
        <v>Si</v>
      </c>
      <c r="K15" s="134" t="str">
        <f>VLOOKUP(E15,VIP!$A$2:$O13648,6,0)</f>
        <v>SI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ht="18" x14ac:dyDescent="0.25">
      <c r="A16" s="134" t="str">
        <f>VLOOKUP(E16,'LISTADO ATM'!$A$2:$C$898,3,0)</f>
        <v>DISTRITO NACIONAL</v>
      </c>
      <c r="B16" s="129" t="s">
        <v>2599</v>
      </c>
      <c r="C16" s="136">
        <v>44336.611759259256</v>
      </c>
      <c r="D16" s="136" t="s">
        <v>2450</v>
      </c>
      <c r="E16" s="124">
        <v>272</v>
      </c>
      <c r="F16" s="148" t="str">
        <f>VLOOKUP(E16,VIP!$A$2:$O13310,2,0)</f>
        <v>DRBR272</v>
      </c>
      <c r="G16" s="134" t="str">
        <f>VLOOKUP(E16,'LISTADO ATM'!$A$2:$B$897,2,0)</f>
        <v xml:space="preserve">ATM Cámara de Diputados </v>
      </c>
      <c r="H16" s="134" t="str">
        <f>VLOOKUP(E16,VIP!$A$2:$O18173,7,FALSE)</f>
        <v>Si</v>
      </c>
      <c r="I16" s="134" t="str">
        <f>VLOOKUP(E16,VIP!$A$2:$O10138,8,FALSE)</f>
        <v>Si</v>
      </c>
      <c r="J16" s="134" t="str">
        <f>VLOOKUP(E16,VIP!$A$2:$O10088,8,FALSE)</f>
        <v>Si</v>
      </c>
      <c r="K16" s="134" t="str">
        <f>VLOOKUP(E16,VIP!$A$2:$O13662,6,0)</f>
        <v>NO</v>
      </c>
      <c r="L16" s="125" t="s">
        <v>2418</v>
      </c>
      <c r="M16" s="135" t="s">
        <v>2447</v>
      </c>
      <c r="N16" s="135" t="s">
        <v>2454</v>
      </c>
      <c r="O16" s="134" t="s">
        <v>2455</v>
      </c>
      <c r="P16" s="137"/>
      <c r="Q16" s="135" t="s">
        <v>2418</v>
      </c>
    </row>
    <row r="17" spans="1:17" ht="18" x14ac:dyDescent="0.25">
      <c r="A17" s="134" t="str">
        <f>VLOOKUP(E17,'LISTADO ATM'!$A$2:$C$898,3,0)</f>
        <v>DISTRITO NACIONAL</v>
      </c>
      <c r="B17" s="129" t="s">
        <v>2598</v>
      </c>
      <c r="C17" s="136">
        <v>44336.62259259259</v>
      </c>
      <c r="D17" s="136" t="s">
        <v>2180</v>
      </c>
      <c r="E17" s="124">
        <v>919</v>
      </c>
      <c r="F17" s="148" t="str">
        <f>VLOOKUP(E17,VIP!$A$2:$O13309,2,0)</f>
        <v>DRBR16F</v>
      </c>
      <c r="G17" s="134" t="str">
        <f>VLOOKUP(E17,'LISTADO ATM'!$A$2:$B$897,2,0)</f>
        <v xml:space="preserve">ATM S/M La Cadena Sarasota </v>
      </c>
      <c r="H17" s="134" t="str">
        <f>VLOOKUP(E17,VIP!$A$2:$O18172,7,FALSE)</f>
        <v>Si</v>
      </c>
      <c r="I17" s="134" t="str">
        <f>VLOOKUP(E17,VIP!$A$2:$O10137,8,FALSE)</f>
        <v>Si</v>
      </c>
      <c r="J17" s="134" t="str">
        <f>VLOOKUP(E17,VIP!$A$2:$O10087,8,FALSE)</f>
        <v>Si</v>
      </c>
      <c r="K17" s="134" t="str">
        <f>VLOOKUP(E17,VIP!$A$2:$O13661,6,0)</f>
        <v>SI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37"/>
      <c r="Q17" s="135" t="s">
        <v>2219</v>
      </c>
    </row>
    <row r="18" spans="1:17" ht="18" x14ac:dyDescent="0.25">
      <c r="A18" s="134" t="str">
        <f>VLOOKUP(E18,'LISTADO ATM'!$A$2:$C$898,3,0)</f>
        <v>DISTRITO NACIONAL</v>
      </c>
      <c r="B18" s="129" t="s">
        <v>2597</v>
      </c>
      <c r="C18" s="136">
        <v>44336.636354166665</v>
      </c>
      <c r="D18" s="136" t="s">
        <v>2473</v>
      </c>
      <c r="E18" s="124">
        <v>39</v>
      </c>
      <c r="F18" s="148" t="str">
        <f>VLOOKUP(E18,VIP!$A$2:$O13308,2,0)</f>
        <v>DRBR039</v>
      </c>
      <c r="G18" s="134" t="str">
        <f>VLOOKUP(E18,'LISTADO ATM'!$A$2:$B$897,2,0)</f>
        <v xml:space="preserve">ATM Oficina Ovando </v>
      </c>
      <c r="H18" s="134" t="str">
        <f>VLOOKUP(E18,VIP!$A$2:$O18171,7,FALSE)</f>
        <v>Si</v>
      </c>
      <c r="I18" s="134" t="str">
        <f>VLOOKUP(E18,VIP!$A$2:$O10136,8,FALSE)</f>
        <v>No</v>
      </c>
      <c r="J18" s="134" t="str">
        <f>VLOOKUP(E18,VIP!$A$2:$O10086,8,FALSE)</f>
        <v>No</v>
      </c>
      <c r="K18" s="134" t="str">
        <f>VLOOKUP(E18,VIP!$A$2:$O13660,6,0)</f>
        <v>NO</v>
      </c>
      <c r="L18" s="125" t="s">
        <v>2566</v>
      </c>
      <c r="M18" s="204" t="s">
        <v>2667</v>
      </c>
      <c r="N18" s="135" t="s">
        <v>2454</v>
      </c>
      <c r="O18" s="134" t="s">
        <v>2474</v>
      </c>
      <c r="P18" s="137"/>
      <c r="Q18" s="136">
        <v>44337.381249999999</v>
      </c>
    </row>
    <row r="19" spans="1:17" ht="18" x14ac:dyDescent="0.25">
      <c r="A19" s="134" t="str">
        <f>VLOOKUP(E19,'LISTADO ATM'!$A$2:$C$898,3,0)</f>
        <v>DISTRITO NACIONAL</v>
      </c>
      <c r="B19" s="129" t="s">
        <v>2596</v>
      </c>
      <c r="C19" s="136">
        <v>44336.637997685182</v>
      </c>
      <c r="D19" s="136" t="s">
        <v>2180</v>
      </c>
      <c r="E19" s="124">
        <v>542</v>
      </c>
      <c r="F19" s="148" t="str">
        <f>VLOOKUP(E19,VIP!$A$2:$O13307,2,0)</f>
        <v>DRBR542</v>
      </c>
      <c r="G19" s="134" t="str">
        <f>VLOOKUP(E19,'LISTADO ATM'!$A$2:$B$897,2,0)</f>
        <v>ATM S/M la Cadena Carretera Mella</v>
      </c>
      <c r="H19" s="134" t="str">
        <f>VLOOKUP(E19,VIP!$A$2:$O18170,7,FALSE)</f>
        <v>NO</v>
      </c>
      <c r="I19" s="134" t="str">
        <f>VLOOKUP(E19,VIP!$A$2:$O10135,8,FALSE)</f>
        <v>SI</v>
      </c>
      <c r="J19" s="134" t="str">
        <f>VLOOKUP(E19,VIP!$A$2:$O10085,8,FALSE)</f>
        <v>SI</v>
      </c>
      <c r="K19" s="134" t="str">
        <f>VLOOKUP(E19,VIP!$A$2:$O13659,6,0)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ht="18" x14ac:dyDescent="0.25">
      <c r="A20" s="134" t="str">
        <f>VLOOKUP(E20,'LISTADO ATM'!$A$2:$C$898,3,0)</f>
        <v>DISTRITO NACIONAL</v>
      </c>
      <c r="B20" s="129" t="s">
        <v>2595</v>
      </c>
      <c r="C20" s="136">
        <v>44336.642384259256</v>
      </c>
      <c r="D20" s="136" t="s">
        <v>2180</v>
      </c>
      <c r="E20" s="124">
        <v>917</v>
      </c>
      <c r="F20" s="148" t="str">
        <f>VLOOKUP(E20,VIP!$A$2:$O13306,2,0)</f>
        <v>DRBR01B</v>
      </c>
      <c r="G20" s="134" t="str">
        <f>VLOOKUP(E20,'LISTADO ATM'!$A$2:$B$897,2,0)</f>
        <v xml:space="preserve">ATM Oficina Los Mina </v>
      </c>
      <c r="H20" s="134" t="str">
        <f>VLOOKUP(E20,VIP!$A$2:$O18169,7,FALSE)</f>
        <v>Si</v>
      </c>
      <c r="I20" s="134" t="str">
        <f>VLOOKUP(E20,VIP!$A$2:$O10134,8,FALSE)</f>
        <v>Si</v>
      </c>
      <c r="J20" s="134" t="str">
        <f>VLOOKUP(E20,VIP!$A$2:$O10084,8,FALSE)</f>
        <v>Si</v>
      </c>
      <c r="K20" s="134" t="str">
        <f>VLOOKUP(E20,VIP!$A$2:$O13658,6,0)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7"/>
      <c r="Q20" s="135" t="s">
        <v>2219</v>
      </c>
    </row>
    <row r="21" spans="1:17" ht="18" x14ac:dyDescent="0.25">
      <c r="A21" s="134" t="str">
        <f>VLOOKUP(E21,'LISTADO ATM'!$A$2:$C$898,3,0)</f>
        <v>DISTRITO NACIONAL</v>
      </c>
      <c r="B21" s="129" t="s">
        <v>2594</v>
      </c>
      <c r="C21" s="136">
        <v>44336.642789351848</v>
      </c>
      <c r="D21" s="136" t="s">
        <v>2180</v>
      </c>
      <c r="E21" s="124">
        <v>10</v>
      </c>
      <c r="F21" s="148" t="str">
        <f>VLOOKUP(E21,VIP!$A$2:$O13305,2,0)</f>
        <v>DRBR010</v>
      </c>
      <c r="G21" s="134" t="str">
        <f>VLOOKUP(E21,'LISTADO ATM'!$A$2:$B$897,2,0)</f>
        <v xml:space="preserve">ATM Ministerio Salud Pública </v>
      </c>
      <c r="H21" s="134" t="str">
        <f>VLOOKUP(E21,VIP!$A$2:$O18168,7,FALSE)</f>
        <v>Si</v>
      </c>
      <c r="I21" s="134" t="str">
        <f>VLOOKUP(E21,VIP!$A$2:$O10133,8,FALSE)</f>
        <v>Si</v>
      </c>
      <c r="J21" s="134" t="str">
        <f>VLOOKUP(E21,VIP!$A$2:$O10083,8,FALSE)</f>
        <v>Si</v>
      </c>
      <c r="K21" s="134" t="str">
        <f>VLOOKUP(E21,VIP!$A$2:$O13657,6,0)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2219</v>
      </c>
    </row>
    <row r="22" spans="1:17" ht="18" x14ac:dyDescent="0.25">
      <c r="A22" s="134" t="str">
        <f>VLOOKUP(E22,'LISTADO ATM'!$A$2:$C$898,3,0)</f>
        <v>DISTRITO NACIONAL</v>
      </c>
      <c r="B22" s="129" t="s">
        <v>2593</v>
      </c>
      <c r="C22" s="136">
        <v>44336.643206018518</v>
      </c>
      <c r="D22" s="136" t="s">
        <v>2180</v>
      </c>
      <c r="E22" s="124">
        <v>35</v>
      </c>
      <c r="F22" s="148" t="str">
        <f>VLOOKUP(E22,VIP!$A$2:$O13304,2,0)</f>
        <v>DRBR035</v>
      </c>
      <c r="G22" s="134" t="str">
        <f>VLOOKUP(E22,'LISTADO ATM'!$A$2:$B$897,2,0)</f>
        <v xml:space="preserve">ATM Dirección General de Aduanas I </v>
      </c>
      <c r="H22" s="134" t="str">
        <f>VLOOKUP(E22,VIP!$A$2:$O18167,7,FALSE)</f>
        <v>Si</v>
      </c>
      <c r="I22" s="134" t="str">
        <f>VLOOKUP(E22,VIP!$A$2:$O10132,8,FALSE)</f>
        <v>Si</v>
      </c>
      <c r="J22" s="134" t="str">
        <f>VLOOKUP(E22,VIP!$A$2:$O10082,8,FALSE)</f>
        <v>Si</v>
      </c>
      <c r="K22" s="134" t="str">
        <f>VLOOKUP(E22,VIP!$A$2:$O13656,6,0)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7"/>
      <c r="Q22" s="135" t="s">
        <v>2219</v>
      </c>
    </row>
    <row r="23" spans="1:17" s="96" customFormat="1" ht="18" x14ac:dyDescent="0.25">
      <c r="A23" s="134" t="str">
        <f>VLOOKUP(E23,'LISTADO ATM'!$A$2:$C$898,3,0)</f>
        <v>NORTE</v>
      </c>
      <c r="B23" s="129" t="s">
        <v>2592</v>
      </c>
      <c r="C23" s="136">
        <v>44336.643379629626</v>
      </c>
      <c r="D23" s="136" t="s">
        <v>2181</v>
      </c>
      <c r="E23" s="124">
        <v>136</v>
      </c>
      <c r="F23" s="149" t="str">
        <f>VLOOKUP(E23,VIP!$A$2:$O13303,2,0)</f>
        <v>DRBR136</v>
      </c>
      <c r="G23" s="134" t="str">
        <f>VLOOKUP(E23,'LISTADO ATM'!$A$2:$B$897,2,0)</f>
        <v>ATM S/M Xtra (Santiago)</v>
      </c>
      <c r="H23" s="134" t="str">
        <f>VLOOKUP(E23,VIP!$A$2:$O18166,7,FALSE)</f>
        <v>Si</v>
      </c>
      <c r="I23" s="134" t="str">
        <f>VLOOKUP(E23,VIP!$A$2:$O10131,8,FALSE)</f>
        <v>Si</v>
      </c>
      <c r="J23" s="134" t="str">
        <f>VLOOKUP(E23,VIP!$A$2:$O10081,8,FALSE)</f>
        <v>Si</v>
      </c>
      <c r="K23" s="134" t="str">
        <f>VLOOKUP(E23,VIP!$A$2:$O13655,6,0)</f>
        <v>NO</v>
      </c>
      <c r="L23" s="125" t="s">
        <v>2469</v>
      </c>
      <c r="M23" s="204" t="s">
        <v>2667</v>
      </c>
      <c r="N23" s="135" t="s">
        <v>2454</v>
      </c>
      <c r="O23" s="134" t="s">
        <v>2579</v>
      </c>
      <c r="P23" s="137"/>
      <c r="Q23" s="136">
        <v>44337.442361111112</v>
      </c>
    </row>
    <row r="24" spans="1:17" s="96" customFormat="1" ht="18" x14ac:dyDescent="0.25">
      <c r="A24" s="134" t="str">
        <f>VLOOKUP(E24,'LISTADO ATM'!$A$2:$C$898,3,0)</f>
        <v>DISTRITO NACIONAL</v>
      </c>
      <c r="B24" s="129" t="s">
        <v>2591</v>
      </c>
      <c r="C24" s="136">
        <v>44336.643877314818</v>
      </c>
      <c r="D24" s="136" t="s">
        <v>2180</v>
      </c>
      <c r="E24" s="124">
        <v>264</v>
      </c>
      <c r="F24" s="149" t="str">
        <f>VLOOKUP(E24,VIP!$A$2:$O13302,2,0)</f>
        <v>DRBR264</v>
      </c>
      <c r="G24" s="134" t="str">
        <f>VLOOKUP(E24,'LISTADO ATM'!$A$2:$B$897,2,0)</f>
        <v xml:space="preserve">ATM S/M Nacional Independencia </v>
      </c>
      <c r="H24" s="134" t="str">
        <f>VLOOKUP(E24,VIP!$A$2:$O18165,7,FALSE)</f>
        <v>Si</v>
      </c>
      <c r="I24" s="134" t="str">
        <f>VLOOKUP(E24,VIP!$A$2:$O10130,8,FALSE)</f>
        <v>Si</v>
      </c>
      <c r="J24" s="134" t="str">
        <f>VLOOKUP(E24,VIP!$A$2:$O10080,8,FALSE)</f>
        <v>Si</v>
      </c>
      <c r="K24" s="134" t="str">
        <f>VLOOKUP(E24,VIP!$A$2:$O13654,6,0)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2590</v>
      </c>
      <c r="C25" s="136">
        <v>44336.644270833334</v>
      </c>
      <c r="D25" s="136" t="s">
        <v>2180</v>
      </c>
      <c r="E25" s="124">
        <v>327</v>
      </c>
      <c r="F25" s="149" t="str">
        <f>VLOOKUP(E25,VIP!$A$2:$O13301,2,0)</f>
        <v>DRBR327</v>
      </c>
      <c r="G25" s="134" t="str">
        <f>VLOOKUP(E25,'LISTADO ATM'!$A$2:$B$897,2,0)</f>
        <v xml:space="preserve">ATM UNP CCN (Nacional 27 de Febrero) </v>
      </c>
      <c r="H25" s="134" t="str">
        <f>VLOOKUP(E25,VIP!$A$2:$O18164,7,FALSE)</f>
        <v>Si</v>
      </c>
      <c r="I25" s="134" t="str">
        <f>VLOOKUP(E25,VIP!$A$2:$O10129,8,FALSE)</f>
        <v>Si</v>
      </c>
      <c r="J25" s="134" t="str">
        <f>VLOOKUP(E25,VIP!$A$2:$O10079,8,FALSE)</f>
        <v>Si</v>
      </c>
      <c r="K25" s="134" t="str">
        <f>VLOOKUP(E25,VIP!$A$2:$O13653,6,0)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7"/>
      <c r="Q25" s="135" t="s">
        <v>2219</v>
      </c>
    </row>
    <row r="26" spans="1:17" s="96" customFormat="1" ht="18" x14ac:dyDescent="0.25">
      <c r="A26" s="134" t="str">
        <f>VLOOKUP(E26,'LISTADO ATM'!$A$2:$C$898,3,0)</f>
        <v>DISTRITO NACIONAL</v>
      </c>
      <c r="B26" s="129" t="s">
        <v>2589</v>
      </c>
      <c r="C26" s="136">
        <v>44336.644837962966</v>
      </c>
      <c r="D26" s="136" t="s">
        <v>2180</v>
      </c>
      <c r="E26" s="124">
        <v>499</v>
      </c>
      <c r="F26" s="149" t="str">
        <f>VLOOKUP(E26,VIP!$A$2:$O13300,2,0)</f>
        <v>DRBR499</v>
      </c>
      <c r="G26" s="134" t="str">
        <f>VLOOKUP(E26,'LISTADO ATM'!$A$2:$B$897,2,0)</f>
        <v xml:space="preserve">ATM Estación Sunix Tiradentes </v>
      </c>
      <c r="H26" s="134" t="str">
        <f>VLOOKUP(E26,VIP!$A$2:$O18163,7,FALSE)</f>
        <v>Si</v>
      </c>
      <c r="I26" s="134" t="str">
        <f>VLOOKUP(E26,VIP!$A$2:$O10128,8,FALSE)</f>
        <v>Si</v>
      </c>
      <c r="J26" s="134" t="str">
        <f>VLOOKUP(E26,VIP!$A$2:$O10078,8,FALSE)</f>
        <v>Si</v>
      </c>
      <c r="K26" s="134" t="str">
        <f>VLOOKUP(E26,VIP!$A$2:$O13652,6,0)</f>
        <v>NO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37"/>
      <c r="Q26" s="135" t="s">
        <v>2219</v>
      </c>
    </row>
    <row r="27" spans="1:17" s="96" customFormat="1" ht="18" x14ac:dyDescent="0.25">
      <c r="A27" s="134" t="str">
        <f>VLOOKUP(E27,'LISTADO ATM'!$A$2:$C$898,3,0)</f>
        <v>DISTRITO NACIONAL</v>
      </c>
      <c r="B27" s="129" t="s">
        <v>2588</v>
      </c>
      <c r="C27" s="136">
        <v>44336.645243055558</v>
      </c>
      <c r="D27" s="136" t="s">
        <v>2180</v>
      </c>
      <c r="E27" s="124">
        <v>952</v>
      </c>
      <c r="F27" s="149" t="str">
        <f>VLOOKUP(E27,VIP!$A$2:$O13299,2,0)</f>
        <v>DRBR16L</v>
      </c>
      <c r="G27" s="134" t="str">
        <f>VLOOKUP(E27,'LISTADO ATM'!$A$2:$B$897,2,0)</f>
        <v xml:space="preserve">ATM Alvarez Rivas </v>
      </c>
      <c r="H27" s="134" t="str">
        <f>VLOOKUP(E27,VIP!$A$2:$O18162,7,FALSE)</f>
        <v>Si</v>
      </c>
      <c r="I27" s="134" t="str">
        <f>VLOOKUP(E27,VIP!$A$2:$O10127,8,FALSE)</f>
        <v>Si</v>
      </c>
      <c r="J27" s="134" t="str">
        <f>VLOOKUP(E27,VIP!$A$2:$O10077,8,FALSE)</f>
        <v>Si</v>
      </c>
      <c r="K27" s="134" t="str">
        <f>VLOOKUP(E27,VIP!$A$2:$O13651,6,0)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7"/>
      <c r="Q27" s="135" t="s">
        <v>2219</v>
      </c>
    </row>
    <row r="28" spans="1:17" s="96" customFormat="1" ht="18" x14ac:dyDescent="0.25">
      <c r="A28" s="134" t="str">
        <f>VLOOKUP(E28,'LISTADO ATM'!$A$2:$C$898,3,0)</f>
        <v>DISTRITO NACIONAL</v>
      </c>
      <c r="B28" s="129" t="s">
        <v>2587</v>
      </c>
      <c r="C28" s="136">
        <v>44336.645601851851</v>
      </c>
      <c r="D28" s="136" t="s">
        <v>2180</v>
      </c>
      <c r="E28" s="124">
        <v>642</v>
      </c>
      <c r="F28" s="149" t="str">
        <f>VLOOKUP(E28,VIP!$A$2:$O13298,2,0)</f>
        <v>DRBR24O</v>
      </c>
      <c r="G28" s="134" t="str">
        <f>VLOOKUP(E28,'LISTADO ATM'!$A$2:$B$897,2,0)</f>
        <v xml:space="preserve">ATM OMSA Sto. Dgo. </v>
      </c>
      <c r="H28" s="134" t="str">
        <f>VLOOKUP(E28,VIP!$A$2:$O18161,7,FALSE)</f>
        <v>Si</v>
      </c>
      <c r="I28" s="134" t="str">
        <f>VLOOKUP(E28,VIP!$A$2:$O10126,8,FALSE)</f>
        <v>Si</v>
      </c>
      <c r="J28" s="134" t="str">
        <f>VLOOKUP(E28,VIP!$A$2:$O10076,8,FALSE)</f>
        <v>Si</v>
      </c>
      <c r="K28" s="134" t="str">
        <f>VLOOKUP(E28,VIP!$A$2:$O13650,6,0)</f>
        <v>NO</v>
      </c>
      <c r="L28" s="125" t="s">
        <v>2219</v>
      </c>
      <c r="M28" s="135" t="s">
        <v>2447</v>
      </c>
      <c r="N28" s="135" t="s">
        <v>2454</v>
      </c>
      <c r="O28" s="134" t="s">
        <v>2456</v>
      </c>
      <c r="P28" s="137"/>
      <c r="Q28" s="135" t="s">
        <v>2219</v>
      </c>
    </row>
    <row r="29" spans="1:17" s="96" customFormat="1" ht="18" x14ac:dyDescent="0.25">
      <c r="A29" s="134" t="str">
        <f>VLOOKUP(E29,'LISTADO ATM'!$A$2:$C$898,3,0)</f>
        <v>DISTRITO NACIONAL</v>
      </c>
      <c r="B29" s="129" t="s">
        <v>2586</v>
      </c>
      <c r="C29" s="136">
        <v>44336.647037037037</v>
      </c>
      <c r="D29" s="136" t="s">
        <v>2180</v>
      </c>
      <c r="E29" s="124">
        <v>355</v>
      </c>
      <c r="F29" s="149" t="str">
        <f>VLOOKUP(E29,VIP!$A$2:$O13297,2,0)</f>
        <v>DRBR355</v>
      </c>
      <c r="G29" s="134" t="str">
        <f>VLOOKUP(E29,'LISTADO ATM'!$A$2:$B$897,2,0)</f>
        <v xml:space="preserve">ATM UNP Metro II </v>
      </c>
      <c r="H29" s="134" t="str">
        <f>VLOOKUP(E29,VIP!$A$2:$O18160,7,FALSE)</f>
        <v>Si</v>
      </c>
      <c r="I29" s="134" t="str">
        <f>VLOOKUP(E29,VIP!$A$2:$O10125,8,FALSE)</f>
        <v>Si</v>
      </c>
      <c r="J29" s="134" t="str">
        <f>VLOOKUP(E29,VIP!$A$2:$O10075,8,FALSE)</f>
        <v>Si</v>
      </c>
      <c r="K29" s="134" t="str">
        <f>VLOOKUP(E29,VIP!$A$2:$O13649,6,0)</f>
        <v>SI</v>
      </c>
      <c r="L29" s="125" t="s">
        <v>2469</v>
      </c>
      <c r="M29" s="135" t="s">
        <v>2447</v>
      </c>
      <c r="N29" s="135" t="s">
        <v>2454</v>
      </c>
      <c r="O29" s="134" t="s">
        <v>2456</v>
      </c>
      <c r="P29" s="137"/>
      <c r="Q29" s="135" t="s">
        <v>2469</v>
      </c>
    </row>
    <row r="30" spans="1:17" s="96" customFormat="1" ht="18" x14ac:dyDescent="0.25">
      <c r="A30" s="134" t="str">
        <f>VLOOKUP(E30,'LISTADO ATM'!$A$2:$C$898,3,0)</f>
        <v>ESTE</v>
      </c>
      <c r="B30" s="129" t="s">
        <v>2614</v>
      </c>
      <c r="C30" s="136">
        <v>44336.660428240742</v>
      </c>
      <c r="D30" s="136" t="s">
        <v>2450</v>
      </c>
      <c r="E30" s="124">
        <v>838</v>
      </c>
      <c r="F30" s="149" t="str">
        <f>VLOOKUP(E30,VIP!$A$2:$O13317,2,0)</f>
        <v>DRBR838</v>
      </c>
      <c r="G30" s="134" t="str">
        <f>VLOOKUP(E30,'LISTADO ATM'!$A$2:$B$897,2,0)</f>
        <v xml:space="preserve">ATM UNP Consuelo </v>
      </c>
      <c r="H30" s="134" t="str">
        <f>VLOOKUP(E30,VIP!$A$2:$O18180,7,FALSE)</f>
        <v>Si</v>
      </c>
      <c r="I30" s="134" t="str">
        <f>VLOOKUP(E30,VIP!$A$2:$O10145,8,FALSE)</f>
        <v>Si</v>
      </c>
      <c r="J30" s="134" t="str">
        <f>VLOOKUP(E30,VIP!$A$2:$O10095,8,FALSE)</f>
        <v>Si</v>
      </c>
      <c r="K30" s="134" t="str">
        <f>VLOOKUP(E30,VIP!$A$2:$O13669,6,0)</f>
        <v>NO</v>
      </c>
      <c r="L30" s="125" t="s">
        <v>2418</v>
      </c>
      <c r="M30" s="135" t="s">
        <v>2447</v>
      </c>
      <c r="N30" s="135" t="s">
        <v>2454</v>
      </c>
      <c r="O30" s="134" t="s">
        <v>2455</v>
      </c>
      <c r="P30" s="137"/>
      <c r="Q30" s="135" t="s">
        <v>2418</v>
      </c>
    </row>
    <row r="31" spans="1:17" s="96" customFormat="1" ht="18" x14ac:dyDescent="0.25">
      <c r="A31" s="134" t="str">
        <f>VLOOKUP(E31,'LISTADO ATM'!$A$2:$C$898,3,0)</f>
        <v>NORTE</v>
      </c>
      <c r="B31" s="129" t="s">
        <v>2613</v>
      </c>
      <c r="C31" s="136">
        <v>44336.680532407408</v>
      </c>
      <c r="D31" s="136" t="s">
        <v>2567</v>
      </c>
      <c r="E31" s="124">
        <v>775</v>
      </c>
      <c r="F31" s="149" t="str">
        <f>VLOOKUP(E31,VIP!$A$2:$O13314,2,0)</f>
        <v>DRBR450</v>
      </c>
      <c r="G31" s="134" t="str">
        <f>VLOOKUP(E31,'LISTADO ATM'!$A$2:$B$897,2,0)</f>
        <v xml:space="preserve">ATM S/M Lilo (Montecristi) </v>
      </c>
      <c r="H31" s="134" t="str">
        <f>VLOOKUP(E31,VIP!$A$2:$O18177,7,FALSE)</f>
        <v>Si</v>
      </c>
      <c r="I31" s="134" t="str">
        <f>VLOOKUP(E31,VIP!$A$2:$O10142,8,FALSE)</f>
        <v>Si</v>
      </c>
      <c r="J31" s="134" t="str">
        <f>VLOOKUP(E31,VIP!$A$2:$O10092,8,FALSE)</f>
        <v>Si</v>
      </c>
      <c r="K31" s="134" t="str">
        <f>VLOOKUP(E31,VIP!$A$2:$O13666,6,0)</f>
        <v>NO</v>
      </c>
      <c r="L31" s="125" t="s">
        <v>2443</v>
      </c>
      <c r="M31" s="204" t="s">
        <v>2667</v>
      </c>
      <c r="N31" s="135" t="s">
        <v>2454</v>
      </c>
      <c r="O31" s="134" t="s">
        <v>2568</v>
      </c>
      <c r="P31" s="137"/>
      <c r="Q31" s="136">
        <v>44337.386805555558</v>
      </c>
    </row>
    <row r="32" spans="1:17" s="96" customFormat="1" ht="18" x14ac:dyDescent="0.25">
      <c r="A32" s="134" t="str">
        <f>VLOOKUP(E32,'LISTADO ATM'!$A$2:$C$898,3,0)</f>
        <v>DISTRITO NACIONAL</v>
      </c>
      <c r="B32" s="129" t="s">
        <v>2612</v>
      </c>
      <c r="C32" s="136">
        <v>44336.68172453704</v>
      </c>
      <c r="D32" s="136" t="s">
        <v>2473</v>
      </c>
      <c r="E32" s="124">
        <v>160</v>
      </c>
      <c r="F32" s="149" t="str">
        <f>VLOOKUP(E32,VIP!$A$2:$O13313,2,0)</f>
        <v>DRBR160</v>
      </c>
      <c r="G32" s="134" t="str">
        <f>VLOOKUP(E32,'LISTADO ATM'!$A$2:$B$897,2,0)</f>
        <v xml:space="preserve">ATM Oficina Herrera </v>
      </c>
      <c r="H32" s="134" t="str">
        <f>VLOOKUP(E32,VIP!$A$2:$O18176,7,FALSE)</f>
        <v>Si</v>
      </c>
      <c r="I32" s="134" t="str">
        <f>VLOOKUP(E32,VIP!$A$2:$O10141,8,FALSE)</f>
        <v>Si</v>
      </c>
      <c r="J32" s="134" t="str">
        <f>VLOOKUP(E32,VIP!$A$2:$O10091,8,FALSE)</f>
        <v>Si</v>
      </c>
      <c r="K32" s="134" t="str">
        <f>VLOOKUP(E32,VIP!$A$2:$O13665,6,0)</f>
        <v>NO</v>
      </c>
      <c r="L32" s="125" t="s">
        <v>2443</v>
      </c>
      <c r="M32" s="135" t="s">
        <v>2447</v>
      </c>
      <c r="N32" s="135" t="s">
        <v>2454</v>
      </c>
      <c r="O32" s="134" t="s">
        <v>2615</v>
      </c>
      <c r="P32" s="137"/>
      <c r="Q32" s="135" t="s">
        <v>2443</v>
      </c>
    </row>
    <row r="33" spans="1:17" s="96" customFormat="1" ht="18" x14ac:dyDescent="0.25">
      <c r="A33" s="134" t="str">
        <f>VLOOKUP(E33,'LISTADO ATM'!$A$2:$C$898,3,0)</f>
        <v>ESTE</v>
      </c>
      <c r="B33" s="129" t="s">
        <v>2611</v>
      </c>
      <c r="C33" s="136">
        <v>44336.68378472222</v>
      </c>
      <c r="D33" s="136" t="s">
        <v>2180</v>
      </c>
      <c r="E33" s="124">
        <v>368</v>
      </c>
      <c r="F33" s="149" t="str">
        <f>VLOOKUP(E33,VIP!$A$2:$O13312,2,0)</f>
        <v xml:space="preserve">DRBR368 </v>
      </c>
      <c r="G33" s="134" t="str">
        <f>VLOOKUP(E33,'LISTADO ATM'!$A$2:$B$897,2,0)</f>
        <v>ATM Ayuntamiento Peralvillo</v>
      </c>
      <c r="H33" s="134" t="str">
        <f>VLOOKUP(E33,VIP!$A$2:$O18175,7,FALSE)</f>
        <v>N/A</v>
      </c>
      <c r="I33" s="134" t="str">
        <f>VLOOKUP(E33,VIP!$A$2:$O10140,8,FALSE)</f>
        <v>N/A</v>
      </c>
      <c r="J33" s="134" t="str">
        <f>VLOOKUP(E33,VIP!$A$2:$O10090,8,FALSE)</f>
        <v>N/A</v>
      </c>
      <c r="K33" s="134" t="str">
        <f>VLOOKUP(E33,VIP!$A$2:$O13664,6,0)</f>
        <v>N/A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7"/>
      <c r="Q33" s="135" t="s">
        <v>2245</v>
      </c>
    </row>
    <row r="34" spans="1:17" s="96" customFormat="1" ht="18" x14ac:dyDescent="0.25">
      <c r="A34" s="134" t="str">
        <f>VLOOKUP(E34,'LISTADO ATM'!$A$2:$C$898,3,0)</f>
        <v>NORTE</v>
      </c>
      <c r="B34" s="129" t="s">
        <v>2610</v>
      </c>
      <c r="C34" s="136">
        <v>44336.702627314815</v>
      </c>
      <c r="D34" s="136" t="s">
        <v>2181</v>
      </c>
      <c r="E34" s="124">
        <v>840</v>
      </c>
      <c r="F34" s="149" t="str">
        <f>VLOOKUP(E34,VIP!$A$2:$O13310,2,0)</f>
        <v>DRBR840</v>
      </c>
      <c r="G34" s="134" t="str">
        <f>VLOOKUP(E34,'LISTADO ATM'!$A$2:$B$897,2,0)</f>
        <v xml:space="preserve">ATM PUCMM (Santiago) </v>
      </c>
      <c r="H34" s="134" t="str">
        <f>VLOOKUP(E34,VIP!$A$2:$O18173,7,FALSE)</f>
        <v>Si</v>
      </c>
      <c r="I34" s="134" t="str">
        <f>VLOOKUP(E34,VIP!$A$2:$O10138,8,FALSE)</f>
        <v>Si</v>
      </c>
      <c r="J34" s="134" t="str">
        <f>VLOOKUP(E34,VIP!$A$2:$O10088,8,FALSE)</f>
        <v>Si</v>
      </c>
      <c r="K34" s="134" t="str">
        <f>VLOOKUP(E34,VIP!$A$2:$O13662,6,0)</f>
        <v>NO</v>
      </c>
      <c r="L34" s="125" t="s">
        <v>2572</v>
      </c>
      <c r="M34" s="135" t="s">
        <v>2447</v>
      </c>
      <c r="N34" s="135" t="s">
        <v>2454</v>
      </c>
      <c r="O34" s="134" t="s">
        <v>2579</v>
      </c>
      <c r="P34" s="137"/>
      <c r="Q34" s="135" t="s">
        <v>2572</v>
      </c>
    </row>
    <row r="35" spans="1:17" s="96" customFormat="1" ht="18" x14ac:dyDescent="0.25">
      <c r="A35" s="134" t="str">
        <f>VLOOKUP(E35,'LISTADO ATM'!$A$2:$C$898,3,0)</f>
        <v>NORTE</v>
      </c>
      <c r="B35" s="129" t="s">
        <v>2609</v>
      </c>
      <c r="C35" s="136">
        <v>44336.705671296295</v>
      </c>
      <c r="D35" s="136" t="s">
        <v>2181</v>
      </c>
      <c r="E35" s="124">
        <v>888</v>
      </c>
      <c r="F35" s="149" t="str">
        <f>VLOOKUP(E35,VIP!$A$2:$O13309,2,0)</f>
        <v>DRBR888</v>
      </c>
      <c r="G35" s="134" t="str">
        <f>VLOOKUP(E35,'LISTADO ATM'!$A$2:$B$897,2,0)</f>
        <v>ATM Oficina galeria 56 II (SFM)</v>
      </c>
      <c r="H35" s="134" t="str">
        <f>VLOOKUP(E35,VIP!$A$2:$O18172,7,FALSE)</f>
        <v>Si</v>
      </c>
      <c r="I35" s="134" t="str">
        <f>VLOOKUP(E35,VIP!$A$2:$O10137,8,FALSE)</f>
        <v>Si</v>
      </c>
      <c r="J35" s="134" t="str">
        <f>VLOOKUP(E35,VIP!$A$2:$O10087,8,FALSE)</f>
        <v>Si</v>
      </c>
      <c r="K35" s="134" t="str">
        <f>VLOOKUP(E35,VIP!$A$2:$O13661,6,0)</f>
        <v>SI</v>
      </c>
      <c r="L35" s="125" t="s">
        <v>2219</v>
      </c>
      <c r="M35" s="204" t="s">
        <v>2667</v>
      </c>
      <c r="N35" s="135" t="s">
        <v>2454</v>
      </c>
      <c r="O35" s="134" t="s">
        <v>2579</v>
      </c>
      <c r="P35" s="137"/>
      <c r="Q35" s="136">
        <v>44337.430555555555</v>
      </c>
    </row>
    <row r="36" spans="1:17" s="96" customFormat="1" ht="18" x14ac:dyDescent="0.25">
      <c r="A36" s="134" t="str">
        <f>VLOOKUP(E36,'LISTADO ATM'!$A$2:$C$898,3,0)</f>
        <v>NORTE</v>
      </c>
      <c r="B36" s="129" t="s">
        <v>2608</v>
      </c>
      <c r="C36" s="136">
        <v>44336.709467592591</v>
      </c>
      <c r="D36" s="136" t="s">
        <v>2473</v>
      </c>
      <c r="E36" s="124">
        <v>910</v>
      </c>
      <c r="F36" s="149" t="str">
        <f>VLOOKUP(E36,VIP!$A$2:$O13308,2,0)</f>
        <v>DRBR12A</v>
      </c>
      <c r="G36" s="134" t="str">
        <f>VLOOKUP(E36,'LISTADO ATM'!$A$2:$B$897,2,0)</f>
        <v xml:space="preserve">ATM Oficina El Sol II (Santiago) </v>
      </c>
      <c r="H36" s="134" t="str">
        <f>VLOOKUP(E36,VIP!$A$2:$O18171,7,FALSE)</f>
        <v>Si</v>
      </c>
      <c r="I36" s="134" t="str">
        <f>VLOOKUP(E36,VIP!$A$2:$O10136,8,FALSE)</f>
        <v>Si</v>
      </c>
      <c r="J36" s="134" t="str">
        <f>VLOOKUP(E36,VIP!$A$2:$O10086,8,FALSE)</f>
        <v>Si</v>
      </c>
      <c r="K36" s="134" t="str">
        <f>VLOOKUP(E36,VIP!$A$2:$O13660,6,0)</f>
        <v>SI</v>
      </c>
      <c r="L36" s="125" t="s">
        <v>2566</v>
      </c>
      <c r="M36" s="204" t="s">
        <v>2667</v>
      </c>
      <c r="N36" s="135" t="s">
        <v>2454</v>
      </c>
      <c r="O36" s="134" t="s">
        <v>2474</v>
      </c>
      <c r="P36" s="137"/>
      <c r="Q36" s="136">
        <v>44337.434027777781</v>
      </c>
    </row>
    <row r="37" spans="1:17" s="96" customFormat="1" ht="18" x14ac:dyDescent="0.25">
      <c r="A37" s="134" t="str">
        <f>VLOOKUP(E37,'LISTADO ATM'!$A$2:$C$898,3,0)</f>
        <v>DISTRITO NACIONAL</v>
      </c>
      <c r="B37" s="129" t="s">
        <v>2607</v>
      </c>
      <c r="C37" s="136">
        <v>44336.712152777778</v>
      </c>
      <c r="D37" s="136" t="s">
        <v>2180</v>
      </c>
      <c r="E37" s="124">
        <v>515</v>
      </c>
      <c r="F37" s="149" t="str">
        <f>VLOOKUP(E37,VIP!$A$2:$O13307,2,0)</f>
        <v>DRBR515</v>
      </c>
      <c r="G37" s="134" t="str">
        <f>VLOOKUP(E37,'LISTADO ATM'!$A$2:$B$897,2,0)</f>
        <v xml:space="preserve">ATM Oficina Agora Mall I </v>
      </c>
      <c r="H37" s="134" t="str">
        <f>VLOOKUP(E37,VIP!$A$2:$O18170,7,FALSE)</f>
        <v>Si</v>
      </c>
      <c r="I37" s="134" t="str">
        <f>VLOOKUP(E37,VIP!$A$2:$O10135,8,FALSE)</f>
        <v>Si</v>
      </c>
      <c r="J37" s="134" t="str">
        <f>VLOOKUP(E37,VIP!$A$2:$O10085,8,FALSE)</f>
        <v>Si</v>
      </c>
      <c r="K37" s="134" t="str">
        <f>VLOOKUP(E37,VIP!$A$2:$O13659,6,0)</f>
        <v>SI</v>
      </c>
      <c r="L37" s="125" t="s">
        <v>2572</v>
      </c>
      <c r="M37" s="135" t="s">
        <v>2447</v>
      </c>
      <c r="N37" s="135" t="s">
        <v>2454</v>
      </c>
      <c r="O37" s="134" t="s">
        <v>2456</v>
      </c>
      <c r="P37" s="137"/>
      <c r="Q37" s="135" t="s">
        <v>2572</v>
      </c>
    </row>
    <row r="38" spans="1:17" s="96" customFormat="1" ht="18" x14ac:dyDescent="0.25">
      <c r="A38" s="134" t="str">
        <f>VLOOKUP(E38,'LISTADO ATM'!$A$2:$C$898,3,0)</f>
        <v>ESTE</v>
      </c>
      <c r="B38" s="129" t="s">
        <v>2606</v>
      </c>
      <c r="C38" s="136">
        <v>44336.714166666665</v>
      </c>
      <c r="D38" s="136" t="s">
        <v>2450</v>
      </c>
      <c r="E38" s="124">
        <v>843</v>
      </c>
      <c r="F38" s="149" t="str">
        <f>VLOOKUP(E38,VIP!$A$2:$O13306,2,0)</f>
        <v>DRBR843</v>
      </c>
      <c r="G38" s="134" t="str">
        <f>VLOOKUP(E38,'LISTADO ATM'!$A$2:$B$897,2,0)</f>
        <v xml:space="preserve">ATM Oficina Romana Centro </v>
      </c>
      <c r="H38" s="134" t="str">
        <f>VLOOKUP(E38,VIP!$A$2:$O18169,7,FALSE)</f>
        <v>Si</v>
      </c>
      <c r="I38" s="134" t="str">
        <f>VLOOKUP(E38,VIP!$A$2:$O10134,8,FALSE)</f>
        <v>Si</v>
      </c>
      <c r="J38" s="134" t="str">
        <f>VLOOKUP(E38,VIP!$A$2:$O10084,8,FALSE)</f>
        <v>Si</v>
      </c>
      <c r="K38" s="134" t="str">
        <f>VLOOKUP(E38,VIP!$A$2:$O13658,6,0)</f>
        <v>NO</v>
      </c>
      <c r="L38" s="125" t="s">
        <v>2418</v>
      </c>
      <c r="M38" s="135" t="s">
        <v>2447</v>
      </c>
      <c r="N38" s="135" t="s">
        <v>2454</v>
      </c>
      <c r="O38" s="134" t="s">
        <v>2455</v>
      </c>
      <c r="P38" s="137"/>
      <c r="Q38" s="135" t="s">
        <v>2418</v>
      </c>
    </row>
    <row r="39" spans="1:17" s="96" customFormat="1" ht="18" x14ac:dyDescent="0.25">
      <c r="A39" s="134" t="str">
        <f>VLOOKUP(E39,'LISTADO ATM'!$A$2:$C$898,3,0)</f>
        <v>ESTE</v>
      </c>
      <c r="B39" s="129" t="s">
        <v>2605</v>
      </c>
      <c r="C39" s="136">
        <v>44336.744803240741</v>
      </c>
      <c r="D39" s="136" t="s">
        <v>2180</v>
      </c>
      <c r="E39" s="124">
        <v>660</v>
      </c>
      <c r="F39" s="149" t="str">
        <f>VLOOKUP(E39,VIP!$A$2:$O13304,2,0)</f>
        <v>DRBR660</v>
      </c>
      <c r="G39" s="134" t="str">
        <f>VLOOKUP(E39,'LISTADO ATM'!$A$2:$B$897,2,0)</f>
        <v>ATM Romana Norte II</v>
      </c>
      <c r="H39" s="134" t="str">
        <f>VLOOKUP(E39,VIP!$A$2:$O18167,7,FALSE)</f>
        <v>N/A</v>
      </c>
      <c r="I39" s="134" t="str">
        <f>VLOOKUP(E39,VIP!$A$2:$O10132,8,FALSE)</f>
        <v>N/A</v>
      </c>
      <c r="J39" s="134" t="str">
        <f>VLOOKUP(E39,VIP!$A$2:$O10082,8,FALSE)</f>
        <v>N/A</v>
      </c>
      <c r="K39" s="134" t="str">
        <f>VLOOKUP(E39,VIP!$A$2:$O13656,6,0)</f>
        <v>N/A</v>
      </c>
      <c r="L39" s="125" t="s">
        <v>2572</v>
      </c>
      <c r="M39" s="135" t="s">
        <v>2447</v>
      </c>
      <c r="N39" s="135" t="s">
        <v>2454</v>
      </c>
      <c r="O39" s="134" t="s">
        <v>2456</v>
      </c>
      <c r="P39" s="137"/>
      <c r="Q39" s="135" t="s">
        <v>2572</v>
      </c>
    </row>
    <row r="40" spans="1:17" s="96" customFormat="1" ht="18" x14ac:dyDescent="0.25">
      <c r="A40" s="134" t="str">
        <f>VLOOKUP(E40,'LISTADO ATM'!$A$2:$C$898,3,0)</f>
        <v>ESTE</v>
      </c>
      <c r="B40" s="129" t="s">
        <v>2604</v>
      </c>
      <c r="C40" s="136">
        <v>44336.745555555557</v>
      </c>
      <c r="D40" s="136" t="s">
        <v>2180</v>
      </c>
      <c r="E40" s="124">
        <v>158</v>
      </c>
      <c r="F40" s="149" t="str">
        <f>VLOOKUP(E40,VIP!$A$2:$O13303,2,0)</f>
        <v>DRBR158</v>
      </c>
      <c r="G40" s="134" t="str">
        <f>VLOOKUP(E40,'LISTADO ATM'!$A$2:$B$897,2,0)</f>
        <v xml:space="preserve">ATM Oficina Romana Norte </v>
      </c>
      <c r="H40" s="134" t="str">
        <f>VLOOKUP(E40,VIP!$A$2:$O18166,7,FALSE)</f>
        <v>Si</v>
      </c>
      <c r="I40" s="134" t="str">
        <f>VLOOKUP(E40,VIP!$A$2:$O10131,8,FALSE)</f>
        <v>Si</v>
      </c>
      <c r="J40" s="134" t="str">
        <f>VLOOKUP(E40,VIP!$A$2:$O10081,8,FALSE)</f>
        <v>Si</v>
      </c>
      <c r="K40" s="134" t="str">
        <f>VLOOKUP(E40,VIP!$A$2:$O13655,6,0)</f>
        <v>SI</v>
      </c>
      <c r="L40" s="125" t="s">
        <v>2572</v>
      </c>
      <c r="M40" s="135" t="s">
        <v>2447</v>
      </c>
      <c r="N40" s="135" t="s">
        <v>2454</v>
      </c>
      <c r="O40" s="134" t="s">
        <v>2456</v>
      </c>
      <c r="P40" s="137"/>
      <c r="Q40" s="135" t="s">
        <v>2572</v>
      </c>
    </row>
    <row r="41" spans="1:17" s="96" customFormat="1" ht="18" x14ac:dyDescent="0.25">
      <c r="A41" s="134" t="str">
        <f>VLOOKUP(E41,'LISTADO ATM'!$A$2:$C$898,3,0)</f>
        <v>ESTE</v>
      </c>
      <c r="B41" s="129" t="s">
        <v>2602</v>
      </c>
      <c r="C41" s="136">
        <v>44336.748993055553</v>
      </c>
      <c r="D41" s="136" t="s">
        <v>2180</v>
      </c>
      <c r="E41" s="124">
        <v>211</v>
      </c>
      <c r="F41" s="149" t="str">
        <f>VLOOKUP(E41,VIP!$A$2:$O13301,2,0)</f>
        <v>DRBR211</v>
      </c>
      <c r="G41" s="134" t="str">
        <f>VLOOKUP(E41,'LISTADO ATM'!$A$2:$B$897,2,0)</f>
        <v xml:space="preserve">ATM Oficina La Romana I </v>
      </c>
      <c r="H41" s="134" t="str">
        <f>VLOOKUP(E41,VIP!$A$2:$O18164,7,FALSE)</f>
        <v>Si</v>
      </c>
      <c r="I41" s="134" t="str">
        <f>VLOOKUP(E41,VIP!$A$2:$O10129,8,FALSE)</f>
        <v>Si</v>
      </c>
      <c r="J41" s="134" t="str">
        <f>VLOOKUP(E41,VIP!$A$2:$O10079,8,FALSE)</f>
        <v>Si</v>
      </c>
      <c r="K41" s="134" t="str">
        <f>VLOOKUP(E41,VIP!$A$2:$O13653,6,0)</f>
        <v>NO</v>
      </c>
      <c r="L41" s="125" t="s">
        <v>2566</v>
      </c>
      <c r="M41" s="204" t="s">
        <v>2667</v>
      </c>
      <c r="N41" s="135" t="s">
        <v>2454</v>
      </c>
      <c r="O41" s="134" t="s">
        <v>2456</v>
      </c>
      <c r="P41" s="137"/>
      <c r="Q41" s="136">
        <v>44337.434027777781</v>
      </c>
    </row>
    <row r="42" spans="1:17" s="96" customFormat="1" ht="18" x14ac:dyDescent="0.25">
      <c r="A42" s="134" t="str">
        <f>VLOOKUP(E42,'LISTADO ATM'!$A$2:$C$898,3,0)</f>
        <v>NORTE</v>
      </c>
      <c r="B42" s="129" t="s">
        <v>2601</v>
      </c>
      <c r="C42" s="136">
        <v>44336.752013888887</v>
      </c>
      <c r="D42" s="136" t="s">
        <v>2181</v>
      </c>
      <c r="E42" s="124">
        <v>936</v>
      </c>
      <c r="F42" s="149" t="str">
        <f>VLOOKUP(E42,VIP!$A$2:$O13300,2,0)</f>
        <v>DRBR936</v>
      </c>
      <c r="G42" s="134" t="str">
        <f>VLOOKUP(E42,'LISTADO ATM'!$A$2:$B$897,2,0)</f>
        <v xml:space="preserve">ATM Autobanco Oficina La Vega I </v>
      </c>
      <c r="H42" s="134" t="str">
        <f>VLOOKUP(E42,VIP!$A$2:$O18163,7,FALSE)</f>
        <v>Si</v>
      </c>
      <c r="I42" s="134" t="str">
        <f>VLOOKUP(E42,VIP!$A$2:$O10128,8,FALSE)</f>
        <v>Si</v>
      </c>
      <c r="J42" s="134" t="str">
        <f>VLOOKUP(E42,VIP!$A$2:$O10078,8,FALSE)</f>
        <v>Si</v>
      </c>
      <c r="K42" s="134" t="str">
        <f>VLOOKUP(E42,VIP!$A$2:$O13652,6,0)</f>
        <v>NO</v>
      </c>
      <c r="L42" s="125" t="s">
        <v>2219</v>
      </c>
      <c r="M42" s="135" t="s">
        <v>2447</v>
      </c>
      <c r="N42" s="135" t="s">
        <v>2454</v>
      </c>
      <c r="O42" s="134" t="s">
        <v>2571</v>
      </c>
      <c r="P42" s="137"/>
      <c r="Q42" s="135" t="s">
        <v>2219</v>
      </c>
    </row>
    <row r="43" spans="1:17" s="96" customFormat="1" ht="18" x14ac:dyDescent="0.25">
      <c r="A43" s="134" t="str">
        <f>VLOOKUP(E43,'LISTADO ATM'!$A$2:$C$898,3,0)</f>
        <v>ESTE</v>
      </c>
      <c r="B43" s="129" t="s">
        <v>2600</v>
      </c>
      <c r="C43" s="136">
        <v>44336.753125000003</v>
      </c>
      <c r="D43" s="136" t="s">
        <v>2180</v>
      </c>
      <c r="E43" s="124">
        <v>399</v>
      </c>
      <c r="F43" s="149" t="str">
        <f>VLOOKUP(E43,VIP!$A$2:$O13299,2,0)</f>
        <v>DRBR399</v>
      </c>
      <c r="G43" s="134" t="str">
        <f>VLOOKUP(E43,'LISTADO ATM'!$A$2:$B$897,2,0)</f>
        <v xml:space="preserve">ATM Oficina La Romana II </v>
      </c>
      <c r="H43" s="134" t="str">
        <f>VLOOKUP(E43,VIP!$A$2:$O18162,7,FALSE)</f>
        <v>Si</v>
      </c>
      <c r="I43" s="134" t="str">
        <f>VLOOKUP(E43,VIP!$A$2:$O10127,8,FALSE)</f>
        <v>Si</v>
      </c>
      <c r="J43" s="134" t="str">
        <f>VLOOKUP(E43,VIP!$A$2:$O10077,8,FALSE)</f>
        <v>Si</v>
      </c>
      <c r="K43" s="134" t="str">
        <f>VLOOKUP(E43,VIP!$A$2:$O13651,6,0)</f>
        <v>NO</v>
      </c>
      <c r="L43" s="125" t="s">
        <v>2572</v>
      </c>
      <c r="M43" s="204" t="s">
        <v>2667</v>
      </c>
      <c r="N43" s="135" t="s">
        <v>2454</v>
      </c>
      <c r="O43" s="134" t="s">
        <v>2456</v>
      </c>
      <c r="P43" s="137"/>
      <c r="Q43" s="136">
        <v>44337.43472222222</v>
      </c>
    </row>
    <row r="44" spans="1:17" s="96" customFormat="1" ht="18" x14ac:dyDescent="0.25">
      <c r="A44" s="134" t="str">
        <f>VLOOKUP(E44,'LISTADO ATM'!$A$2:$C$898,3,0)</f>
        <v>SUR</v>
      </c>
      <c r="B44" s="129" t="s">
        <v>2632</v>
      </c>
      <c r="C44" s="136">
        <v>44336.793078703704</v>
      </c>
      <c r="D44" s="136" t="s">
        <v>2450</v>
      </c>
      <c r="E44" s="124">
        <v>780</v>
      </c>
      <c r="F44" s="149" t="str">
        <f>VLOOKUP(E44,VIP!$A$2:$O13317,2,0)</f>
        <v>DRBR041</v>
      </c>
      <c r="G44" s="134" t="str">
        <f>VLOOKUP(E44,'LISTADO ATM'!$A$2:$B$897,2,0)</f>
        <v xml:space="preserve">ATM Oficina Barahona I </v>
      </c>
      <c r="H44" s="134" t="str">
        <f>VLOOKUP(E44,VIP!$A$2:$O18180,7,FALSE)</f>
        <v>Si</v>
      </c>
      <c r="I44" s="134" t="str">
        <f>VLOOKUP(E44,VIP!$A$2:$O10145,8,FALSE)</f>
        <v>Si</v>
      </c>
      <c r="J44" s="134" t="str">
        <f>VLOOKUP(E44,VIP!$A$2:$O10095,8,FALSE)</f>
        <v>Si</v>
      </c>
      <c r="K44" s="134" t="str">
        <f>VLOOKUP(E44,VIP!$A$2:$O13669,6,0)</f>
        <v>SI</v>
      </c>
      <c r="L44" s="125" t="s">
        <v>2418</v>
      </c>
      <c r="M44" s="204" t="s">
        <v>2667</v>
      </c>
      <c r="N44" s="135" t="s">
        <v>2454</v>
      </c>
      <c r="O44" s="134" t="s">
        <v>2455</v>
      </c>
      <c r="P44" s="137"/>
      <c r="Q44" s="136">
        <v>44337.388888888891</v>
      </c>
    </row>
    <row r="45" spans="1:17" s="96" customFormat="1" ht="18" x14ac:dyDescent="0.25">
      <c r="A45" s="134" t="str">
        <f>VLOOKUP(E45,'LISTADO ATM'!$A$2:$C$898,3,0)</f>
        <v>DISTRITO NACIONAL</v>
      </c>
      <c r="B45" s="129" t="s">
        <v>2631</v>
      </c>
      <c r="C45" s="136">
        <v>44336.822187500002</v>
      </c>
      <c r="D45" s="136" t="s">
        <v>2450</v>
      </c>
      <c r="E45" s="124">
        <v>918</v>
      </c>
      <c r="F45" s="149" t="str">
        <f>VLOOKUP(E45,VIP!$A$2:$O13316,2,0)</f>
        <v>DRBR918</v>
      </c>
      <c r="G45" s="134" t="str">
        <f>VLOOKUP(E45,'LISTADO ATM'!$A$2:$B$897,2,0)</f>
        <v xml:space="preserve">ATM S/M Liverpool de la Jacobo Majluta </v>
      </c>
      <c r="H45" s="134" t="str">
        <f>VLOOKUP(E45,VIP!$A$2:$O18179,7,FALSE)</f>
        <v>Si</v>
      </c>
      <c r="I45" s="134" t="str">
        <f>VLOOKUP(E45,VIP!$A$2:$O10144,8,FALSE)</f>
        <v>Si</v>
      </c>
      <c r="J45" s="134" t="str">
        <f>VLOOKUP(E45,VIP!$A$2:$O10094,8,FALSE)</f>
        <v>Si</v>
      </c>
      <c r="K45" s="134" t="str">
        <f>VLOOKUP(E45,VIP!$A$2:$O13668,6,0)</f>
        <v>NO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 t="s">
        <v>2630</v>
      </c>
      <c r="C46" s="136">
        <v>44336.829143518517</v>
      </c>
      <c r="D46" s="136" t="s">
        <v>2450</v>
      </c>
      <c r="E46" s="124">
        <v>407</v>
      </c>
      <c r="F46" s="149" t="str">
        <f>VLOOKUP(E46,VIP!$A$2:$O13315,2,0)</f>
        <v>DRBR407</v>
      </c>
      <c r="G46" s="134" t="str">
        <f>VLOOKUP(E46,'LISTADO ATM'!$A$2:$B$897,2,0)</f>
        <v xml:space="preserve">ATM Multicentro La Sirena Villa Mella </v>
      </c>
      <c r="H46" s="134" t="str">
        <f>VLOOKUP(E46,VIP!$A$2:$O18178,7,FALSE)</f>
        <v>Si</v>
      </c>
      <c r="I46" s="134" t="str">
        <f>VLOOKUP(E46,VIP!$A$2:$O10143,8,FALSE)</f>
        <v>Si</v>
      </c>
      <c r="J46" s="134" t="str">
        <f>VLOOKUP(E46,VIP!$A$2:$O10093,8,FALSE)</f>
        <v>Si</v>
      </c>
      <c r="K46" s="134" t="str">
        <f>VLOOKUP(E46,VIP!$A$2:$O13667,6,0)</f>
        <v>NO</v>
      </c>
      <c r="L46" s="125" t="s">
        <v>2418</v>
      </c>
      <c r="M46" s="135" t="s">
        <v>2447</v>
      </c>
      <c r="N46" s="135" t="s">
        <v>2454</v>
      </c>
      <c r="O46" s="134" t="s">
        <v>2455</v>
      </c>
      <c r="P46" s="137"/>
      <c r="Q46" s="135" t="s">
        <v>2418</v>
      </c>
    </row>
    <row r="47" spans="1:17" s="96" customFormat="1" ht="18" x14ac:dyDescent="0.25">
      <c r="A47" s="134" t="str">
        <f>VLOOKUP(E47,'LISTADO ATM'!$A$2:$C$898,3,0)</f>
        <v>DISTRITO NACIONAL</v>
      </c>
      <c r="B47" s="129" t="s">
        <v>2629</v>
      </c>
      <c r="C47" s="136">
        <v>44336.831597222219</v>
      </c>
      <c r="D47" s="136" t="s">
        <v>2180</v>
      </c>
      <c r="E47" s="124">
        <v>663</v>
      </c>
      <c r="F47" s="149" t="str">
        <f>VLOOKUP(E47,VIP!$A$2:$O13314,2,0)</f>
        <v>DRBR663</v>
      </c>
      <c r="G47" s="134" t="str">
        <f>VLOOKUP(E47,'LISTADO ATM'!$A$2:$B$897,2,0)</f>
        <v>ATM S/M Olé Av. España</v>
      </c>
      <c r="H47" s="134" t="str">
        <f>VLOOKUP(E47,VIP!$A$2:$O18177,7,FALSE)</f>
        <v>N/A</v>
      </c>
      <c r="I47" s="134" t="str">
        <f>VLOOKUP(E47,VIP!$A$2:$O10142,8,FALSE)</f>
        <v>N/A</v>
      </c>
      <c r="J47" s="134" t="str">
        <f>VLOOKUP(E47,VIP!$A$2:$O10092,8,FALSE)</f>
        <v>N/A</v>
      </c>
      <c r="K47" s="134" t="str">
        <f>VLOOKUP(E47,VIP!$A$2:$O13666,6,0)</f>
        <v>N/A</v>
      </c>
      <c r="L47" s="125" t="s">
        <v>2572</v>
      </c>
      <c r="M47" s="135" t="s">
        <v>2447</v>
      </c>
      <c r="N47" s="135" t="s">
        <v>2454</v>
      </c>
      <c r="O47" s="134" t="s">
        <v>2456</v>
      </c>
      <c r="P47" s="137"/>
      <c r="Q47" s="135" t="s">
        <v>2572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2628</v>
      </c>
      <c r="C48" s="136">
        <v>44336.832766203705</v>
      </c>
      <c r="D48" s="136" t="s">
        <v>2180</v>
      </c>
      <c r="E48" s="124">
        <v>357</v>
      </c>
      <c r="F48" s="149" t="str">
        <f>VLOOKUP(E48,VIP!$A$2:$O13313,2,0)</f>
        <v>DRBR357</v>
      </c>
      <c r="G48" s="134" t="str">
        <f>VLOOKUP(E48,'LISTADO ATM'!$A$2:$B$897,2,0)</f>
        <v xml:space="preserve">ATM Universidad Nacional Evangélica (Santiago) </v>
      </c>
      <c r="H48" s="134" t="str">
        <f>VLOOKUP(E48,VIP!$A$2:$O18176,7,FALSE)</f>
        <v>Si</v>
      </c>
      <c r="I48" s="134" t="str">
        <f>VLOOKUP(E48,VIP!$A$2:$O10141,8,FALSE)</f>
        <v>Si</v>
      </c>
      <c r="J48" s="134" t="str">
        <f>VLOOKUP(E48,VIP!$A$2:$O10091,8,FALSE)</f>
        <v>Si</v>
      </c>
      <c r="K48" s="134" t="str">
        <f>VLOOKUP(E48,VIP!$A$2:$O13665,6,0)</f>
        <v>NO</v>
      </c>
      <c r="L48" s="125" t="s">
        <v>2245</v>
      </c>
      <c r="M48" s="204" t="s">
        <v>2667</v>
      </c>
      <c r="N48" s="135" t="s">
        <v>2454</v>
      </c>
      <c r="O48" s="134" t="s">
        <v>2456</v>
      </c>
      <c r="P48" s="137"/>
      <c r="Q48" s="136">
        <v>44337.425694444442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2627</v>
      </c>
      <c r="C49" s="136">
        <v>44336.834201388891</v>
      </c>
      <c r="D49" s="136" t="s">
        <v>2180</v>
      </c>
      <c r="E49" s="124">
        <v>980</v>
      </c>
      <c r="F49" s="149" t="str">
        <f>VLOOKUP(E49,VIP!$A$2:$O13312,2,0)</f>
        <v>DRBR980</v>
      </c>
      <c r="G49" s="134" t="str">
        <f>VLOOKUP(E49,'LISTADO ATM'!$A$2:$B$897,2,0)</f>
        <v xml:space="preserve">ATM Oficina Bella Vista Mall II </v>
      </c>
      <c r="H49" s="134" t="str">
        <f>VLOOKUP(E49,VIP!$A$2:$O18175,7,FALSE)</f>
        <v>Si</v>
      </c>
      <c r="I49" s="134" t="str">
        <f>VLOOKUP(E49,VIP!$A$2:$O10140,8,FALSE)</f>
        <v>Si</v>
      </c>
      <c r="J49" s="134" t="str">
        <f>VLOOKUP(E49,VIP!$A$2:$O10090,8,FALSE)</f>
        <v>Si</v>
      </c>
      <c r="K49" s="134" t="str">
        <f>VLOOKUP(E49,VIP!$A$2:$O13664,6,0)</f>
        <v>NO</v>
      </c>
      <c r="L49" s="125" t="s">
        <v>2443</v>
      </c>
      <c r="M49" s="204" t="s">
        <v>2667</v>
      </c>
      <c r="N49" s="135" t="s">
        <v>2454</v>
      </c>
      <c r="O49" s="134" t="s">
        <v>2456</v>
      </c>
      <c r="P49" s="137"/>
      <c r="Q49" s="136">
        <v>44337.434027777781</v>
      </c>
    </row>
    <row r="50" spans="1:17" s="96" customFormat="1" ht="18" x14ac:dyDescent="0.25">
      <c r="A50" s="134" t="str">
        <f>VLOOKUP(E50,'LISTADO ATM'!$A$2:$C$898,3,0)</f>
        <v>ESTE</v>
      </c>
      <c r="B50" s="129" t="s">
        <v>2626</v>
      </c>
      <c r="C50" s="136">
        <v>44336.836261574077</v>
      </c>
      <c r="D50" s="136" t="s">
        <v>2180</v>
      </c>
      <c r="E50" s="124">
        <v>480</v>
      </c>
      <c r="F50" s="149" t="str">
        <f>VLOOKUP(E50,VIP!$A$2:$O13311,2,0)</f>
        <v>DRBR480</v>
      </c>
      <c r="G50" s="134" t="str">
        <f>VLOOKUP(E50,'LISTADO ATM'!$A$2:$B$897,2,0)</f>
        <v>ATM UNP Farmaconal Higuey</v>
      </c>
      <c r="H50" s="134" t="str">
        <f>VLOOKUP(E50,VIP!$A$2:$O18174,7,FALSE)</f>
        <v>N/A</v>
      </c>
      <c r="I50" s="134" t="str">
        <f>VLOOKUP(E50,VIP!$A$2:$O10139,8,FALSE)</f>
        <v>N/A</v>
      </c>
      <c r="J50" s="134" t="str">
        <f>VLOOKUP(E50,VIP!$A$2:$O10089,8,FALSE)</f>
        <v>N/A</v>
      </c>
      <c r="K50" s="134" t="str">
        <f>VLOOKUP(E50,VIP!$A$2:$O13663,6,0)</f>
        <v>N/A</v>
      </c>
      <c r="L50" s="125" t="s">
        <v>2566</v>
      </c>
      <c r="M50" s="135" t="s">
        <v>2447</v>
      </c>
      <c r="N50" s="135" t="s">
        <v>2454</v>
      </c>
      <c r="O50" s="134" t="s">
        <v>2456</v>
      </c>
      <c r="P50" s="137"/>
      <c r="Q50" s="135" t="s">
        <v>2566</v>
      </c>
    </row>
    <row r="51" spans="1:17" s="96" customFormat="1" ht="18" x14ac:dyDescent="0.25">
      <c r="A51" s="134" t="str">
        <f>VLOOKUP(E51,'LISTADO ATM'!$A$2:$C$898,3,0)</f>
        <v>DISTRITO NACIONAL</v>
      </c>
      <c r="B51" s="129" t="s">
        <v>2625</v>
      </c>
      <c r="C51" s="136">
        <v>44336.839016203703</v>
      </c>
      <c r="D51" s="136" t="s">
        <v>2180</v>
      </c>
      <c r="E51" s="124">
        <v>248</v>
      </c>
      <c r="F51" s="149" t="str">
        <f>VLOOKUP(E51,VIP!$A$2:$O13310,2,0)</f>
        <v>DRBR248</v>
      </c>
      <c r="G51" s="134" t="str">
        <f>VLOOKUP(E51,'LISTADO ATM'!$A$2:$B$897,2,0)</f>
        <v xml:space="preserve">ATM Shell Paraiso </v>
      </c>
      <c r="H51" s="134" t="str">
        <f>VLOOKUP(E51,VIP!$A$2:$O18173,7,FALSE)</f>
        <v>Si</v>
      </c>
      <c r="I51" s="134" t="str">
        <f>VLOOKUP(E51,VIP!$A$2:$O10138,8,FALSE)</f>
        <v>Si</v>
      </c>
      <c r="J51" s="134" t="str">
        <f>VLOOKUP(E51,VIP!$A$2:$O10088,8,FALSE)</f>
        <v>Si</v>
      </c>
      <c r="K51" s="134" t="str">
        <f>VLOOKUP(E51,VIP!$A$2:$O13662,6,0)</f>
        <v>NO</v>
      </c>
      <c r="L51" s="125" t="s">
        <v>2219</v>
      </c>
      <c r="M51" s="135" t="s">
        <v>2447</v>
      </c>
      <c r="N51" s="135" t="s">
        <v>2454</v>
      </c>
      <c r="O51" s="134" t="s">
        <v>2456</v>
      </c>
      <c r="P51" s="137"/>
      <c r="Q51" s="135" t="s">
        <v>2219</v>
      </c>
    </row>
    <row r="52" spans="1:17" s="96" customFormat="1" ht="18" x14ac:dyDescent="0.25">
      <c r="A52" s="134" t="str">
        <f>VLOOKUP(E52,'LISTADO ATM'!$A$2:$C$898,3,0)</f>
        <v>DISTRITO NACIONAL</v>
      </c>
      <c r="B52" s="129" t="s">
        <v>2624</v>
      </c>
      <c r="C52" s="136">
        <v>44336.853645833333</v>
      </c>
      <c r="D52" s="136" t="s">
        <v>2180</v>
      </c>
      <c r="E52" s="124">
        <v>988</v>
      </c>
      <c r="F52" s="149" t="str">
        <f>VLOOKUP(E52,VIP!$A$2:$O13309,2,0)</f>
        <v>DRBR988</v>
      </c>
      <c r="G52" s="134" t="str">
        <f>VLOOKUP(E52,'LISTADO ATM'!$A$2:$B$897,2,0)</f>
        <v xml:space="preserve">ATM Estación Sigma 27 de Febrero </v>
      </c>
      <c r="H52" s="134" t="str">
        <f>VLOOKUP(E52,VIP!$A$2:$O18172,7,FALSE)</f>
        <v>Si</v>
      </c>
      <c r="I52" s="134" t="str">
        <f>VLOOKUP(E52,VIP!$A$2:$O10137,8,FALSE)</f>
        <v>Si</v>
      </c>
      <c r="J52" s="134" t="str">
        <f>VLOOKUP(E52,VIP!$A$2:$O10087,8,FALSE)</f>
        <v>Si</v>
      </c>
      <c r="K52" s="134" t="str">
        <f>VLOOKUP(E52,VIP!$A$2:$O13661,6,0)</f>
        <v>NO</v>
      </c>
      <c r="L52" s="125" t="s">
        <v>2572</v>
      </c>
      <c r="M52" s="135" t="s">
        <v>2447</v>
      </c>
      <c r="N52" s="135" t="s">
        <v>2454</v>
      </c>
      <c r="O52" s="134" t="s">
        <v>2456</v>
      </c>
      <c r="P52" s="137"/>
      <c r="Q52" s="135" t="s">
        <v>2572</v>
      </c>
    </row>
    <row r="53" spans="1:17" s="96" customFormat="1" ht="18" x14ac:dyDescent="0.25">
      <c r="A53" s="134" t="str">
        <f>VLOOKUP(E53,'LISTADO ATM'!$A$2:$C$898,3,0)</f>
        <v>ESTE</v>
      </c>
      <c r="B53" s="129" t="s">
        <v>2623</v>
      </c>
      <c r="C53" s="136">
        <v>44336.878680555557</v>
      </c>
      <c r="D53" s="136" t="s">
        <v>2180</v>
      </c>
      <c r="E53" s="124">
        <v>353</v>
      </c>
      <c r="F53" s="149" t="str">
        <f>VLOOKUP(E53,VIP!$A$2:$O13308,2,0)</f>
        <v>DRBR353</v>
      </c>
      <c r="G53" s="134" t="str">
        <f>VLOOKUP(E53,'LISTADO ATM'!$A$2:$B$897,2,0)</f>
        <v xml:space="preserve">ATM Estación Boulevard Juan Dolio </v>
      </c>
      <c r="H53" s="134" t="str">
        <f>VLOOKUP(E53,VIP!$A$2:$O18171,7,FALSE)</f>
        <v>Si</v>
      </c>
      <c r="I53" s="134" t="str">
        <f>VLOOKUP(E53,VIP!$A$2:$O10136,8,FALSE)</f>
        <v>Si</v>
      </c>
      <c r="J53" s="134" t="str">
        <f>VLOOKUP(E53,VIP!$A$2:$O10086,8,FALSE)</f>
        <v>Si</v>
      </c>
      <c r="K53" s="134" t="str">
        <f>VLOOKUP(E53,VIP!$A$2:$O13660,6,0)</f>
        <v>NO</v>
      </c>
      <c r="L53" s="125" t="s">
        <v>2245</v>
      </c>
      <c r="M53" s="135" t="s">
        <v>2447</v>
      </c>
      <c r="N53" s="135" t="s">
        <v>2454</v>
      </c>
      <c r="O53" s="134" t="s">
        <v>2456</v>
      </c>
      <c r="P53" s="137"/>
      <c r="Q53" s="135" t="s">
        <v>2245</v>
      </c>
    </row>
    <row r="54" spans="1:17" s="96" customFormat="1" ht="18" x14ac:dyDescent="0.25">
      <c r="A54" s="134" t="str">
        <f>VLOOKUP(E54,'LISTADO ATM'!$A$2:$C$898,3,0)</f>
        <v>SUR</v>
      </c>
      <c r="B54" s="129" t="s">
        <v>2622</v>
      </c>
      <c r="C54" s="136">
        <v>44336.879756944443</v>
      </c>
      <c r="D54" s="136" t="s">
        <v>2180</v>
      </c>
      <c r="E54" s="124">
        <v>252</v>
      </c>
      <c r="F54" s="149" t="str">
        <f>VLOOKUP(E54,VIP!$A$2:$O13307,2,0)</f>
        <v>DRBR252</v>
      </c>
      <c r="G54" s="134" t="str">
        <f>VLOOKUP(E54,'LISTADO ATM'!$A$2:$B$897,2,0)</f>
        <v xml:space="preserve">ATM Banco Agrícola (Barahona) </v>
      </c>
      <c r="H54" s="134" t="str">
        <f>VLOOKUP(E54,VIP!$A$2:$O18170,7,FALSE)</f>
        <v>Si</v>
      </c>
      <c r="I54" s="134" t="str">
        <f>VLOOKUP(E54,VIP!$A$2:$O10135,8,FALSE)</f>
        <v>Si</v>
      </c>
      <c r="J54" s="134" t="str">
        <f>VLOOKUP(E54,VIP!$A$2:$O10085,8,FALSE)</f>
        <v>Si</v>
      </c>
      <c r="K54" s="134" t="str">
        <f>VLOOKUP(E54,VIP!$A$2:$O13659,6,0)</f>
        <v>NO</v>
      </c>
      <c r="L54" s="125" t="s">
        <v>2245</v>
      </c>
      <c r="M54" s="204" t="s">
        <v>2667</v>
      </c>
      <c r="N54" s="135" t="s">
        <v>2454</v>
      </c>
      <c r="O54" s="134" t="s">
        <v>2456</v>
      </c>
      <c r="P54" s="137"/>
      <c r="Q54" s="136">
        <v>44337.432638888888</v>
      </c>
    </row>
    <row r="55" spans="1:17" s="96" customFormat="1" ht="18" x14ac:dyDescent="0.25">
      <c r="A55" s="134" t="str">
        <f>VLOOKUP(E55,'LISTADO ATM'!$A$2:$C$898,3,0)</f>
        <v>SUR</v>
      </c>
      <c r="B55" s="129" t="s">
        <v>2621</v>
      </c>
      <c r="C55" s="136">
        <v>44336.898657407408</v>
      </c>
      <c r="D55" s="136" t="s">
        <v>2180</v>
      </c>
      <c r="E55" s="124">
        <v>101</v>
      </c>
      <c r="F55" s="149" t="str">
        <f>VLOOKUP(E55,VIP!$A$2:$O13306,2,0)</f>
        <v>DRBR101</v>
      </c>
      <c r="G55" s="134" t="str">
        <f>VLOOKUP(E55,'LISTADO ATM'!$A$2:$B$897,2,0)</f>
        <v xml:space="preserve">ATM Oficina San Juan de la Maguana I </v>
      </c>
      <c r="H55" s="134" t="str">
        <f>VLOOKUP(E55,VIP!$A$2:$O18169,7,FALSE)</f>
        <v>Si</v>
      </c>
      <c r="I55" s="134" t="str">
        <f>VLOOKUP(E55,VIP!$A$2:$O10134,8,FALSE)</f>
        <v>Si</v>
      </c>
      <c r="J55" s="134" t="str">
        <f>VLOOKUP(E55,VIP!$A$2:$O10084,8,FALSE)</f>
        <v>Si</v>
      </c>
      <c r="K55" s="134" t="str">
        <f>VLOOKUP(E55,VIP!$A$2:$O13658,6,0)</f>
        <v>SI</v>
      </c>
      <c r="L55" s="125" t="s">
        <v>2572</v>
      </c>
      <c r="M55" s="204" t="s">
        <v>2667</v>
      </c>
      <c r="N55" s="135" t="s">
        <v>2454</v>
      </c>
      <c r="O55" s="134" t="s">
        <v>2456</v>
      </c>
      <c r="P55" s="137"/>
      <c r="Q55" s="136">
        <v>44337.436805555553</v>
      </c>
    </row>
    <row r="56" spans="1:17" s="96" customFormat="1" ht="18" x14ac:dyDescent="0.25">
      <c r="A56" s="134" t="str">
        <f>VLOOKUP(E56,'LISTADO ATM'!$A$2:$C$898,3,0)</f>
        <v>NORTE</v>
      </c>
      <c r="B56" s="129" t="s">
        <v>2620</v>
      </c>
      <c r="C56" s="136">
        <v>44336.900069444448</v>
      </c>
      <c r="D56" s="136" t="s">
        <v>2181</v>
      </c>
      <c r="E56" s="124">
        <v>171</v>
      </c>
      <c r="F56" s="149" t="str">
        <f>VLOOKUP(E56,VIP!$A$2:$O13305,2,0)</f>
        <v>DRBR171</v>
      </c>
      <c r="G56" s="134" t="str">
        <f>VLOOKUP(E56,'LISTADO ATM'!$A$2:$B$897,2,0)</f>
        <v xml:space="preserve">ATM Oficina Moca </v>
      </c>
      <c r="H56" s="134" t="str">
        <f>VLOOKUP(E56,VIP!$A$2:$O18168,7,FALSE)</f>
        <v>Si</v>
      </c>
      <c r="I56" s="134" t="str">
        <f>VLOOKUP(E56,VIP!$A$2:$O10133,8,FALSE)</f>
        <v>Si</v>
      </c>
      <c r="J56" s="134" t="str">
        <f>VLOOKUP(E56,VIP!$A$2:$O10083,8,FALSE)</f>
        <v>Si</v>
      </c>
      <c r="K56" s="134" t="str">
        <f>VLOOKUP(E56,VIP!$A$2:$O13657,6,0)</f>
        <v>NO</v>
      </c>
      <c r="L56" s="125" t="s">
        <v>2469</v>
      </c>
      <c r="M56" s="204" t="s">
        <v>2667</v>
      </c>
      <c r="N56" s="135" t="s">
        <v>2454</v>
      </c>
      <c r="O56" s="134" t="s">
        <v>2571</v>
      </c>
      <c r="P56" s="137"/>
      <c r="Q56" s="136">
        <v>44337.393055555556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2619</v>
      </c>
      <c r="C57" s="136">
        <v>44336.904803240737</v>
      </c>
      <c r="D57" s="136" t="s">
        <v>2450</v>
      </c>
      <c r="E57" s="124">
        <v>717</v>
      </c>
      <c r="F57" s="149" t="str">
        <f>VLOOKUP(E57,VIP!$A$2:$O13304,2,0)</f>
        <v>DRBR24K</v>
      </c>
      <c r="G57" s="134" t="str">
        <f>VLOOKUP(E57,'LISTADO ATM'!$A$2:$B$897,2,0)</f>
        <v xml:space="preserve">ATM Oficina Los Alcarrizos </v>
      </c>
      <c r="H57" s="134" t="str">
        <f>VLOOKUP(E57,VIP!$A$2:$O18167,7,FALSE)</f>
        <v>Si</v>
      </c>
      <c r="I57" s="134" t="str">
        <f>VLOOKUP(E57,VIP!$A$2:$O10132,8,FALSE)</f>
        <v>Si</v>
      </c>
      <c r="J57" s="134" t="str">
        <f>VLOOKUP(E57,VIP!$A$2:$O10082,8,FALSE)</f>
        <v>Si</v>
      </c>
      <c r="K57" s="134" t="str">
        <f>VLOOKUP(E57,VIP!$A$2:$O13656,6,0)</f>
        <v>SI</v>
      </c>
      <c r="L57" s="125" t="s">
        <v>2418</v>
      </c>
      <c r="M57" s="204" t="s">
        <v>2667</v>
      </c>
      <c r="N57" s="135" t="s">
        <v>2454</v>
      </c>
      <c r="O57" s="134" t="s">
        <v>2455</v>
      </c>
      <c r="P57" s="137"/>
      <c r="Q57" s="136">
        <v>44337.405555555553</v>
      </c>
    </row>
    <row r="58" spans="1:17" s="96" customFormat="1" ht="18" x14ac:dyDescent="0.25">
      <c r="A58" s="134" t="str">
        <f>VLOOKUP(E58,'LISTADO ATM'!$A$2:$C$898,3,0)</f>
        <v>SUR</v>
      </c>
      <c r="B58" s="129" t="s">
        <v>2618</v>
      </c>
      <c r="C58" s="136">
        <v>44336.907175925924</v>
      </c>
      <c r="D58" s="136" t="s">
        <v>2450</v>
      </c>
      <c r="E58" s="124">
        <v>403</v>
      </c>
      <c r="F58" s="149" t="str">
        <f>VLOOKUP(E58,VIP!$A$2:$O13303,2,0)</f>
        <v>DRBR403</v>
      </c>
      <c r="G58" s="134" t="str">
        <f>VLOOKUP(E58,'LISTADO ATM'!$A$2:$B$897,2,0)</f>
        <v xml:space="preserve">ATM Oficina Vicente Noble </v>
      </c>
      <c r="H58" s="134" t="str">
        <f>VLOOKUP(E58,VIP!$A$2:$O18166,7,FALSE)</f>
        <v>Si</v>
      </c>
      <c r="I58" s="134" t="str">
        <f>VLOOKUP(E58,VIP!$A$2:$O10131,8,FALSE)</f>
        <v>Si</v>
      </c>
      <c r="J58" s="134" t="str">
        <f>VLOOKUP(E58,VIP!$A$2:$O10081,8,FALSE)</f>
        <v>Si</v>
      </c>
      <c r="K58" s="134" t="str">
        <f>VLOOKUP(E58,VIP!$A$2:$O13655,6,0)</f>
        <v>NO</v>
      </c>
      <c r="L58" s="125" t="s">
        <v>2443</v>
      </c>
      <c r="M58" s="135" t="s">
        <v>2447</v>
      </c>
      <c r="N58" s="135" t="s">
        <v>2454</v>
      </c>
      <c r="O58" s="134" t="s">
        <v>2455</v>
      </c>
      <c r="P58" s="137"/>
      <c r="Q58" s="135" t="s">
        <v>2443</v>
      </c>
    </row>
    <row r="59" spans="1:17" s="96" customFormat="1" ht="18" x14ac:dyDescent="0.25">
      <c r="A59" s="134" t="str">
        <f>VLOOKUP(E59,'LISTADO ATM'!$A$2:$C$898,3,0)</f>
        <v>DISTRITO NACIONAL</v>
      </c>
      <c r="B59" s="129" t="s">
        <v>2617</v>
      </c>
      <c r="C59" s="136">
        <v>44336.914050925923</v>
      </c>
      <c r="D59" s="136" t="s">
        <v>2450</v>
      </c>
      <c r="E59" s="124">
        <v>684</v>
      </c>
      <c r="F59" s="149" t="str">
        <f>VLOOKUP(E59,VIP!$A$2:$O13302,2,0)</f>
        <v>DRBR684</v>
      </c>
      <c r="G59" s="134" t="str">
        <f>VLOOKUP(E59,'LISTADO ATM'!$A$2:$B$897,2,0)</f>
        <v>ATM Estación Texaco Prolongación 27 Febrero</v>
      </c>
      <c r="H59" s="134" t="str">
        <f>VLOOKUP(E59,VIP!$A$2:$O18165,7,FALSE)</f>
        <v>NO</v>
      </c>
      <c r="I59" s="134" t="str">
        <f>VLOOKUP(E59,VIP!$A$2:$O10130,8,FALSE)</f>
        <v>NO</v>
      </c>
      <c r="J59" s="134" t="str">
        <f>VLOOKUP(E59,VIP!$A$2:$O10080,8,FALSE)</f>
        <v>NO</v>
      </c>
      <c r="K59" s="134" t="str">
        <f>VLOOKUP(E59,VIP!$A$2:$O13654,6,0)</f>
        <v>NO</v>
      </c>
      <c r="L59" s="125" t="s">
        <v>2418</v>
      </c>
      <c r="M59" s="135" t="s">
        <v>2447</v>
      </c>
      <c r="N59" s="135" t="s">
        <v>2454</v>
      </c>
      <c r="O59" s="134" t="s">
        <v>2455</v>
      </c>
      <c r="P59" s="137"/>
      <c r="Q59" s="150" t="s">
        <v>2418</v>
      </c>
    </row>
    <row r="60" spans="1:17" s="96" customFormat="1" ht="18" x14ac:dyDescent="0.25">
      <c r="A60" s="134" t="str">
        <f>VLOOKUP(E60,'LISTADO ATM'!$A$2:$C$898,3,0)</f>
        <v>DISTRITO NACIONAL</v>
      </c>
      <c r="B60" s="129" t="s">
        <v>2616</v>
      </c>
      <c r="C60" s="136">
        <v>44336.919525462959</v>
      </c>
      <c r="D60" s="136" t="s">
        <v>2450</v>
      </c>
      <c r="E60" s="124">
        <v>238</v>
      </c>
      <c r="F60" s="149" t="str">
        <f>VLOOKUP(E60,VIP!$A$2:$O13301,2,0)</f>
        <v>DRBR238</v>
      </c>
      <c r="G60" s="134" t="str">
        <f>VLOOKUP(E60,'LISTADO ATM'!$A$2:$B$897,2,0)</f>
        <v xml:space="preserve">ATM Multicentro La Sirena Charles de Gaulle </v>
      </c>
      <c r="H60" s="134" t="str">
        <f>VLOOKUP(E60,VIP!$A$2:$O18164,7,FALSE)</f>
        <v>Si</v>
      </c>
      <c r="I60" s="134" t="str">
        <f>VLOOKUP(E60,VIP!$A$2:$O10129,8,FALSE)</f>
        <v>Si</v>
      </c>
      <c r="J60" s="134" t="str">
        <f>VLOOKUP(E60,VIP!$A$2:$O10079,8,FALSE)</f>
        <v>Si</v>
      </c>
      <c r="K60" s="134" t="str">
        <f>VLOOKUP(E60,VIP!$A$2:$O13653,6,0)</f>
        <v>No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7"/>
      <c r="Q60" s="13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2658</v>
      </c>
      <c r="C61" s="136">
        <v>44336.930115740739</v>
      </c>
      <c r="D61" s="136" t="s">
        <v>2473</v>
      </c>
      <c r="E61" s="124">
        <v>410</v>
      </c>
      <c r="F61" s="151" t="str">
        <f>VLOOKUP(E61,VIP!$A$2:$O13325,2,0)</f>
        <v>DRBR410</v>
      </c>
      <c r="G61" s="134" t="str">
        <f>VLOOKUP(E61,'LISTADO ATM'!$A$2:$B$897,2,0)</f>
        <v xml:space="preserve">ATM Oficina Las Palmas de Herrera II </v>
      </c>
      <c r="H61" s="134" t="str">
        <f>VLOOKUP(E61,VIP!$A$2:$O18188,7,FALSE)</f>
        <v>Si</v>
      </c>
      <c r="I61" s="134" t="str">
        <f>VLOOKUP(E61,VIP!$A$2:$O10153,8,FALSE)</f>
        <v>Si</v>
      </c>
      <c r="J61" s="134" t="str">
        <f>VLOOKUP(E61,VIP!$A$2:$O10103,8,FALSE)</f>
        <v>Si</v>
      </c>
      <c r="K61" s="134" t="str">
        <f>VLOOKUP(E61,VIP!$A$2:$O13677,6,0)</f>
        <v>NO</v>
      </c>
      <c r="L61" s="125" t="s">
        <v>2418</v>
      </c>
      <c r="M61" s="204" t="s">
        <v>2667</v>
      </c>
      <c r="N61" s="135" t="s">
        <v>2454</v>
      </c>
      <c r="O61" s="134" t="s">
        <v>2615</v>
      </c>
      <c r="P61" s="137"/>
      <c r="Q61" s="136">
        <v>44337.390972222223</v>
      </c>
    </row>
    <row r="62" spans="1:17" s="96" customFormat="1" ht="18" x14ac:dyDescent="0.25">
      <c r="A62" s="134" t="str">
        <f>VLOOKUP(E62,'LISTADO ATM'!$A$2:$C$898,3,0)</f>
        <v>ESTE</v>
      </c>
      <c r="B62" s="129" t="s">
        <v>2657</v>
      </c>
      <c r="C62" s="136">
        <v>44336.93172453704</v>
      </c>
      <c r="D62" s="136" t="s">
        <v>2450</v>
      </c>
      <c r="E62" s="124">
        <v>630</v>
      </c>
      <c r="F62" s="151" t="str">
        <f>VLOOKUP(E62,VIP!$A$2:$O13324,2,0)</f>
        <v>DRBR112</v>
      </c>
      <c r="G62" s="134" t="str">
        <f>VLOOKUP(E62,'LISTADO ATM'!$A$2:$B$897,2,0)</f>
        <v xml:space="preserve">ATM Oficina Plaza Zaglul (SPM) </v>
      </c>
      <c r="H62" s="134" t="str">
        <f>VLOOKUP(E62,VIP!$A$2:$O18187,7,FALSE)</f>
        <v>Si</v>
      </c>
      <c r="I62" s="134" t="str">
        <f>VLOOKUP(E62,VIP!$A$2:$O10152,8,FALSE)</f>
        <v>Si</v>
      </c>
      <c r="J62" s="134" t="str">
        <f>VLOOKUP(E62,VIP!$A$2:$O10102,8,FALSE)</f>
        <v>Si</v>
      </c>
      <c r="K62" s="134" t="str">
        <f>VLOOKUP(E62,VIP!$A$2:$O13676,6,0)</f>
        <v>NO</v>
      </c>
      <c r="L62" s="125" t="s">
        <v>2418</v>
      </c>
      <c r="M62" s="204" t="s">
        <v>2667</v>
      </c>
      <c r="N62" s="135" t="s">
        <v>2454</v>
      </c>
      <c r="O62" s="134" t="s">
        <v>2455</v>
      </c>
      <c r="P62" s="137"/>
      <c r="Q62" s="136">
        <v>44337.390972222223</v>
      </c>
    </row>
    <row r="63" spans="1:17" s="96" customFormat="1" ht="18" x14ac:dyDescent="0.25">
      <c r="A63" s="134" t="str">
        <f>VLOOKUP(E63,'LISTADO ATM'!$A$2:$C$898,3,0)</f>
        <v>DISTRITO NACIONAL</v>
      </c>
      <c r="B63" s="129" t="s">
        <v>2656</v>
      </c>
      <c r="C63" s="136">
        <v>44336.932881944442</v>
      </c>
      <c r="D63" s="136" t="s">
        <v>2450</v>
      </c>
      <c r="E63" s="124">
        <v>884</v>
      </c>
      <c r="F63" s="151" t="str">
        <f>VLOOKUP(E63,VIP!$A$2:$O13323,2,0)</f>
        <v>DRBR884</v>
      </c>
      <c r="G63" s="134" t="str">
        <f>VLOOKUP(E63,'LISTADO ATM'!$A$2:$B$897,2,0)</f>
        <v xml:space="preserve">ATM UNP Olé Sabana Perdida </v>
      </c>
      <c r="H63" s="134" t="str">
        <f>VLOOKUP(E63,VIP!$A$2:$O18186,7,FALSE)</f>
        <v>Si</v>
      </c>
      <c r="I63" s="134" t="str">
        <f>VLOOKUP(E63,VIP!$A$2:$O10151,8,FALSE)</f>
        <v>Si</v>
      </c>
      <c r="J63" s="134" t="str">
        <f>VLOOKUP(E63,VIP!$A$2:$O10101,8,FALSE)</f>
        <v>Si</v>
      </c>
      <c r="K63" s="134" t="str">
        <f>VLOOKUP(E63,VIP!$A$2:$O13675,6,0)</f>
        <v>NO</v>
      </c>
      <c r="L63" s="125" t="s">
        <v>2418</v>
      </c>
      <c r="M63" s="135" t="s">
        <v>2447</v>
      </c>
      <c r="N63" s="135" t="s">
        <v>2454</v>
      </c>
      <c r="O63" s="134" t="s">
        <v>2455</v>
      </c>
      <c r="P63" s="137"/>
      <c r="Q63" s="135" t="s">
        <v>2418</v>
      </c>
    </row>
    <row r="64" spans="1:17" s="96" customFormat="1" ht="18" x14ac:dyDescent="0.25">
      <c r="A64" s="134" t="str">
        <f>VLOOKUP(E64,'LISTADO ATM'!$A$2:$C$898,3,0)</f>
        <v>NORTE</v>
      </c>
      <c r="B64" s="129" t="s">
        <v>2655</v>
      </c>
      <c r="C64" s="136">
        <v>44336.933900462966</v>
      </c>
      <c r="D64" s="136" t="s">
        <v>2473</v>
      </c>
      <c r="E64" s="124">
        <v>965</v>
      </c>
      <c r="F64" s="151" t="str">
        <f>VLOOKUP(E64,VIP!$A$2:$O13322,2,0)</f>
        <v>DRBR965</v>
      </c>
      <c r="G64" s="134" t="str">
        <f>VLOOKUP(E64,'LISTADO ATM'!$A$2:$B$897,2,0)</f>
        <v xml:space="preserve">ATM S/M La Fuente FUN (Santiago) </v>
      </c>
      <c r="H64" s="134" t="str">
        <f>VLOOKUP(E64,VIP!$A$2:$O18185,7,FALSE)</f>
        <v>Si</v>
      </c>
      <c r="I64" s="134" t="str">
        <f>VLOOKUP(E64,VIP!$A$2:$O10150,8,FALSE)</f>
        <v>Si</v>
      </c>
      <c r="J64" s="134" t="str">
        <f>VLOOKUP(E64,VIP!$A$2:$O10100,8,FALSE)</f>
        <v>Si</v>
      </c>
      <c r="K64" s="134" t="str">
        <f>VLOOKUP(E64,VIP!$A$2:$O13674,6,0)</f>
        <v>NO</v>
      </c>
      <c r="L64" s="125" t="s">
        <v>2418</v>
      </c>
      <c r="M64" s="204" t="s">
        <v>2667</v>
      </c>
      <c r="N64" s="135" t="s">
        <v>2454</v>
      </c>
      <c r="O64" s="134" t="s">
        <v>2615</v>
      </c>
      <c r="P64" s="137"/>
      <c r="Q64" s="136">
        <v>44337.440972222219</v>
      </c>
    </row>
    <row r="65" spans="1:17" s="96" customFormat="1" ht="18" x14ac:dyDescent="0.25">
      <c r="A65" s="134" t="str">
        <f>VLOOKUP(E65,'LISTADO ATM'!$A$2:$C$898,3,0)</f>
        <v>DISTRITO NACIONAL</v>
      </c>
      <c r="B65" s="129" t="s">
        <v>2654</v>
      </c>
      <c r="C65" s="136">
        <v>44336.989374999997</v>
      </c>
      <c r="D65" s="136" t="s">
        <v>2473</v>
      </c>
      <c r="E65" s="124">
        <v>722</v>
      </c>
      <c r="F65" s="151" t="str">
        <f>VLOOKUP(E65,VIP!$A$2:$O13320,2,0)</f>
        <v>DRBR393</v>
      </c>
      <c r="G65" s="134" t="str">
        <f>VLOOKUP(E65,'LISTADO ATM'!$A$2:$B$897,2,0)</f>
        <v xml:space="preserve">ATM Oficina Charles de Gaulle III </v>
      </c>
      <c r="H65" s="134" t="str">
        <f>VLOOKUP(E65,VIP!$A$2:$O18183,7,FALSE)</f>
        <v>Si</v>
      </c>
      <c r="I65" s="134" t="str">
        <f>VLOOKUP(E65,VIP!$A$2:$O10148,8,FALSE)</f>
        <v>Si</v>
      </c>
      <c r="J65" s="134" t="str">
        <f>VLOOKUP(E65,VIP!$A$2:$O10098,8,FALSE)</f>
        <v>Si</v>
      </c>
      <c r="K65" s="134" t="str">
        <f>VLOOKUP(E65,VIP!$A$2:$O13672,6,0)</f>
        <v>SI</v>
      </c>
      <c r="L65" s="125" t="s">
        <v>2418</v>
      </c>
      <c r="M65" s="204" t="s">
        <v>2667</v>
      </c>
      <c r="N65" s="135" t="s">
        <v>2454</v>
      </c>
      <c r="O65" s="134" t="s">
        <v>2615</v>
      </c>
      <c r="P65" s="137"/>
      <c r="Q65" s="136">
        <v>44337.440972222219</v>
      </c>
    </row>
    <row r="66" spans="1:17" s="96" customFormat="1" ht="18" x14ac:dyDescent="0.25">
      <c r="A66" s="134" t="str">
        <f>VLOOKUP(E66,'LISTADO ATM'!$A$2:$C$898,3,0)</f>
        <v>SUR</v>
      </c>
      <c r="B66" s="129" t="s">
        <v>2653</v>
      </c>
      <c r="C66" s="136">
        <v>44337.035624999997</v>
      </c>
      <c r="D66" s="136" t="s">
        <v>2450</v>
      </c>
      <c r="E66" s="124">
        <v>182</v>
      </c>
      <c r="F66" s="151" t="str">
        <f>VLOOKUP(E66,VIP!$A$2:$O13319,2,0)</f>
        <v>DRBR182</v>
      </c>
      <c r="G66" s="134" t="str">
        <f>VLOOKUP(E66,'LISTADO ATM'!$A$2:$B$897,2,0)</f>
        <v xml:space="preserve">ATM Barahona Comb </v>
      </c>
      <c r="H66" s="134" t="str">
        <f>VLOOKUP(E66,VIP!$A$2:$O18182,7,FALSE)</f>
        <v>Si</v>
      </c>
      <c r="I66" s="134" t="str">
        <f>VLOOKUP(E66,VIP!$A$2:$O10147,8,FALSE)</f>
        <v>Si</v>
      </c>
      <c r="J66" s="134" t="str">
        <f>VLOOKUP(E66,VIP!$A$2:$O10097,8,FALSE)</f>
        <v>Si</v>
      </c>
      <c r="K66" s="134" t="str">
        <f>VLOOKUP(E66,VIP!$A$2:$O13671,6,0)</f>
        <v>NO</v>
      </c>
      <c r="L66" s="125" t="s">
        <v>2418</v>
      </c>
      <c r="M66" s="135" t="s">
        <v>2447</v>
      </c>
      <c r="N66" s="135" t="s">
        <v>2454</v>
      </c>
      <c r="O66" s="134" t="s">
        <v>2455</v>
      </c>
      <c r="P66" s="137"/>
      <c r="Q66" s="135" t="s">
        <v>2418</v>
      </c>
    </row>
    <row r="67" spans="1:17" s="96" customFormat="1" ht="18" x14ac:dyDescent="0.25">
      <c r="A67" s="134" t="str">
        <f>VLOOKUP(E67,'LISTADO ATM'!$A$2:$C$898,3,0)</f>
        <v>SUR</v>
      </c>
      <c r="B67" s="129" t="s">
        <v>2652</v>
      </c>
      <c r="C67" s="136">
        <v>44337.043715277781</v>
      </c>
      <c r="D67" s="136" t="s">
        <v>2473</v>
      </c>
      <c r="E67" s="124">
        <v>765</v>
      </c>
      <c r="F67" s="151" t="str">
        <f>VLOOKUP(E67,VIP!$A$2:$O13318,2,0)</f>
        <v>DRBR191</v>
      </c>
      <c r="G67" s="134" t="str">
        <f>VLOOKUP(E67,'LISTADO ATM'!$A$2:$B$897,2,0)</f>
        <v xml:space="preserve">ATM Oficina Azua I </v>
      </c>
      <c r="H67" s="134" t="str">
        <f>VLOOKUP(E67,VIP!$A$2:$O18181,7,FALSE)</f>
        <v>Si</v>
      </c>
      <c r="I67" s="134" t="str">
        <f>VLOOKUP(E67,VIP!$A$2:$O10146,8,FALSE)</f>
        <v>Si</v>
      </c>
      <c r="J67" s="134" t="str">
        <f>VLOOKUP(E67,VIP!$A$2:$O10096,8,FALSE)</f>
        <v>Si</v>
      </c>
      <c r="K67" s="134" t="str">
        <f>VLOOKUP(E67,VIP!$A$2:$O13670,6,0)</f>
        <v>NO</v>
      </c>
      <c r="L67" s="125" t="s">
        <v>2443</v>
      </c>
      <c r="M67" s="135" t="s">
        <v>2447</v>
      </c>
      <c r="N67" s="135" t="s">
        <v>2454</v>
      </c>
      <c r="O67" s="134" t="s">
        <v>2474</v>
      </c>
      <c r="P67" s="137"/>
      <c r="Q67" s="135" t="s">
        <v>2443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2651</v>
      </c>
      <c r="C68" s="136">
        <v>44337.047939814816</v>
      </c>
      <c r="D68" s="136" t="s">
        <v>2450</v>
      </c>
      <c r="E68" s="124">
        <v>561</v>
      </c>
      <c r="F68" s="151" t="str">
        <f>VLOOKUP(E68,VIP!$A$2:$O13317,2,0)</f>
        <v>DRBR133</v>
      </c>
      <c r="G68" s="134" t="str">
        <f>VLOOKUP(E68,'LISTADO ATM'!$A$2:$B$897,2,0)</f>
        <v xml:space="preserve">ATM Comando Regional P.N. S.D. Este </v>
      </c>
      <c r="H68" s="134" t="str">
        <f>VLOOKUP(E68,VIP!$A$2:$O18180,7,FALSE)</f>
        <v>Si</v>
      </c>
      <c r="I68" s="134" t="str">
        <f>VLOOKUP(E68,VIP!$A$2:$O10145,8,FALSE)</f>
        <v>Si</v>
      </c>
      <c r="J68" s="134" t="str">
        <f>VLOOKUP(E68,VIP!$A$2:$O10095,8,FALSE)</f>
        <v>Si</v>
      </c>
      <c r="K68" s="134" t="str">
        <f>VLOOKUP(E68,VIP!$A$2:$O13669,6,0)</f>
        <v>NO</v>
      </c>
      <c r="L68" s="125" t="s">
        <v>2443</v>
      </c>
      <c r="M68" s="135" t="s">
        <v>2447</v>
      </c>
      <c r="N68" s="135" t="s">
        <v>2454</v>
      </c>
      <c r="O68" s="134" t="s">
        <v>2455</v>
      </c>
      <c r="P68" s="137"/>
      <c r="Q68" s="135" t="s">
        <v>2443</v>
      </c>
    </row>
    <row r="69" spans="1:17" s="96" customFormat="1" ht="18" x14ac:dyDescent="0.25">
      <c r="A69" s="134" t="str">
        <f>VLOOKUP(E69,'LISTADO ATM'!$A$2:$C$898,3,0)</f>
        <v>NORTE</v>
      </c>
      <c r="B69" s="129" t="s">
        <v>2650</v>
      </c>
      <c r="C69" s="136">
        <v>44337.050497685188</v>
      </c>
      <c r="D69" s="136" t="s">
        <v>2473</v>
      </c>
      <c r="E69" s="124">
        <v>405</v>
      </c>
      <c r="F69" s="151" t="str">
        <f>VLOOKUP(E69,VIP!$A$2:$O13316,2,0)</f>
        <v>DRBR405</v>
      </c>
      <c r="G69" s="134" t="str">
        <f>VLOOKUP(E69,'LISTADO ATM'!$A$2:$B$897,2,0)</f>
        <v xml:space="preserve">ATM UNP Loma de Cabrera </v>
      </c>
      <c r="H69" s="134" t="str">
        <f>VLOOKUP(E69,VIP!$A$2:$O18179,7,FALSE)</f>
        <v>Si</v>
      </c>
      <c r="I69" s="134" t="str">
        <f>VLOOKUP(E69,VIP!$A$2:$O10144,8,FALSE)</f>
        <v>Si</v>
      </c>
      <c r="J69" s="134" t="str">
        <f>VLOOKUP(E69,VIP!$A$2:$O10094,8,FALSE)</f>
        <v>Si</v>
      </c>
      <c r="K69" s="134" t="str">
        <f>VLOOKUP(E69,VIP!$A$2:$O13668,6,0)</f>
        <v>NO</v>
      </c>
      <c r="L69" s="125" t="s">
        <v>2443</v>
      </c>
      <c r="M69" s="135" t="s">
        <v>2447</v>
      </c>
      <c r="N69" s="135" t="s">
        <v>2454</v>
      </c>
      <c r="O69" s="134" t="s">
        <v>2474</v>
      </c>
      <c r="P69" s="137"/>
      <c r="Q69" s="135" t="s">
        <v>2443</v>
      </c>
    </row>
    <row r="70" spans="1:17" s="96" customFormat="1" ht="18" x14ac:dyDescent="0.25">
      <c r="A70" s="134" t="str">
        <f>VLOOKUP(E70,'LISTADO ATM'!$A$2:$C$898,3,0)</f>
        <v>NORTE</v>
      </c>
      <c r="B70" s="129" t="s">
        <v>2649</v>
      </c>
      <c r="C70" s="136">
        <v>44337.054432870369</v>
      </c>
      <c r="D70" s="136" t="s">
        <v>2473</v>
      </c>
      <c r="E70" s="124">
        <v>950</v>
      </c>
      <c r="F70" s="151" t="str">
        <f>VLOOKUP(E70,VIP!$A$2:$O13315,2,0)</f>
        <v>DRBR12G</v>
      </c>
      <c r="G70" s="134" t="str">
        <f>VLOOKUP(E70,'LISTADO ATM'!$A$2:$B$897,2,0)</f>
        <v xml:space="preserve">ATM Oficina Monterrico </v>
      </c>
      <c r="H70" s="134" t="str">
        <f>VLOOKUP(E70,VIP!$A$2:$O18178,7,FALSE)</f>
        <v>Si</v>
      </c>
      <c r="I70" s="134" t="str">
        <f>VLOOKUP(E70,VIP!$A$2:$O10143,8,FALSE)</f>
        <v>Si</v>
      </c>
      <c r="J70" s="134" t="str">
        <f>VLOOKUP(E70,VIP!$A$2:$O10093,8,FALSE)</f>
        <v>Si</v>
      </c>
      <c r="K70" s="134" t="str">
        <f>VLOOKUP(E70,VIP!$A$2:$O13667,6,0)</f>
        <v>SI</v>
      </c>
      <c r="L70" s="125" t="s">
        <v>2418</v>
      </c>
      <c r="M70" s="135" t="s">
        <v>2447</v>
      </c>
      <c r="N70" s="135" t="s">
        <v>2454</v>
      </c>
      <c r="O70" s="134" t="s">
        <v>2474</v>
      </c>
      <c r="P70" s="137"/>
      <c r="Q70" s="135" t="s">
        <v>2418</v>
      </c>
    </row>
    <row r="71" spans="1:17" s="96" customFormat="1" ht="18" x14ac:dyDescent="0.25">
      <c r="A71" s="134" t="str">
        <f>VLOOKUP(E71,'LISTADO ATM'!$A$2:$C$898,3,0)</f>
        <v>DISTRITO NACIONAL</v>
      </c>
      <c r="B71" s="129" t="s">
        <v>2648</v>
      </c>
      <c r="C71" s="136">
        <v>44337.056770833333</v>
      </c>
      <c r="D71" s="136" t="s">
        <v>2450</v>
      </c>
      <c r="E71" s="124">
        <v>906</v>
      </c>
      <c r="F71" s="151" t="str">
        <f>VLOOKUP(E71,VIP!$A$2:$O13314,2,0)</f>
        <v>DRBR906</v>
      </c>
      <c r="G71" s="134" t="str">
        <f>VLOOKUP(E71,'LISTADO ATM'!$A$2:$B$897,2,0)</f>
        <v xml:space="preserve">ATM MESCYT  </v>
      </c>
      <c r="H71" s="134" t="str">
        <f>VLOOKUP(E71,VIP!$A$2:$O18177,7,FALSE)</f>
        <v>Si</v>
      </c>
      <c r="I71" s="134" t="str">
        <f>VLOOKUP(E71,VIP!$A$2:$O10142,8,FALSE)</f>
        <v>Si</v>
      </c>
      <c r="J71" s="134" t="str">
        <f>VLOOKUP(E71,VIP!$A$2:$O10092,8,FALSE)</f>
        <v>Si</v>
      </c>
      <c r="K71" s="134" t="str">
        <f>VLOOKUP(E71,VIP!$A$2:$O13666,6,0)</f>
        <v>NO</v>
      </c>
      <c r="L71" s="125" t="s">
        <v>2443</v>
      </c>
      <c r="M71" s="135" t="s">
        <v>2447</v>
      </c>
      <c r="N71" s="135" t="s">
        <v>2454</v>
      </c>
      <c r="O71" s="134" t="s">
        <v>2455</v>
      </c>
      <c r="P71" s="137"/>
      <c r="Q71" s="135" t="s">
        <v>2443</v>
      </c>
    </row>
    <row r="72" spans="1:17" s="96" customFormat="1" ht="18" x14ac:dyDescent="0.25">
      <c r="A72" s="134" t="str">
        <f>VLOOKUP(E72,'LISTADO ATM'!$A$2:$C$898,3,0)</f>
        <v>DISTRITO NACIONAL</v>
      </c>
      <c r="B72" s="129" t="s">
        <v>2647</v>
      </c>
      <c r="C72" s="136">
        <v>44337.064525462964</v>
      </c>
      <c r="D72" s="136" t="s">
        <v>2450</v>
      </c>
      <c r="E72" s="124">
        <v>281</v>
      </c>
      <c r="F72" s="151" t="str">
        <f>VLOOKUP(E72,VIP!$A$2:$O13313,2,0)</f>
        <v>DRBR737</v>
      </c>
      <c r="G72" s="134" t="str">
        <f>VLOOKUP(E72,'LISTADO ATM'!$A$2:$B$897,2,0)</f>
        <v xml:space="preserve">ATM S/M Pola Independencia </v>
      </c>
      <c r="H72" s="134" t="str">
        <f>VLOOKUP(E72,VIP!$A$2:$O18176,7,FALSE)</f>
        <v>Si</v>
      </c>
      <c r="I72" s="134" t="str">
        <f>VLOOKUP(E72,VIP!$A$2:$O10141,8,FALSE)</f>
        <v>Si</v>
      </c>
      <c r="J72" s="134" t="str">
        <f>VLOOKUP(E72,VIP!$A$2:$O10091,8,FALSE)</f>
        <v>Si</v>
      </c>
      <c r="K72" s="134" t="str">
        <f>VLOOKUP(E72,VIP!$A$2:$O13665,6,0)</f>
        <v>NO</v>
      </c>
      <c r="L72" s="125" t="s">
        <v>2443</v>
      </c>
      <c r="M72" s="135" t="s">
        <v>2447</v>
      </c>
      <c r="N72" s="135" t="s">
        <v>2454</v>
      </c>
      <c r="O72" s="134" t="s">
        <v>2455</v>
      </c>
      <c r="P72" s="137"/>
      <c r="Q72" s="135" t="s">
        <v>2443</v>
      </c>
    </row>
    <row r="73" spans="1:17" s="96" customFormat="1" ht="18" x14ac:dyDescent="0.25">
      <c r="A73" s="134" t="str">
        <f>VLOOKUP(E73,'LISTADO ATM'!$A$2:$C$898,3,0)</f>
        <v>SUR</v>
      </c>
      <c r="B73" s="129" t="s">
        <v>2646</v>
      </c>
      <c r="C73" s="136">
        <v>44337.067002314812</v>
      </c>
      <c r="D73" s="136" t="s">
        <v>2450</v>
      </c>
      <c r="E73" s="124">
        <v>619</v>
      </c>
      <c r="F73" s="151" t="str">
        <f>VLOOKUP(E73,VIP!$A$2:$O13312,2,0)</f>
        <v>DRBR619</v>
      </c>
      <c r="G73" s="134" t="str">
        <f>VLOOKUP(E73,'LISTADO ATM'!$A$2:$B$897,2,0)</f>
        <v xml:space="preserve">ATM Academia P.N. Hatillo (San Cristóbal) </v>
      </c>
      <c r="H73" s="134" t="str">
        <f>VLOOKUP(E73,VIP!$A$2:$O18175,7,FALSE)</f>
        <v>Si</v>
      </c>
      <c r="I73" s="134" t="str">
        <f>VLOOKUP(E73,VIP!$A$2:$O10140,8,FALSE)</f>
        <v>Si</v>
      </c>
      <c r="J73" s="134" t="str">
        <f>VLOOKUP(E73,VIP!$A$2:$O10090,8,FALSE)</f>
        <v>Si</v>
      </c>
      <c r="K73" s="134" t="str">
        <f>VLOOKUP(E73,VIP!$A$2:$O13664,6,0)</f>
        <v>NO</v>
      </c>
      <c r="L73" s="125" t="s">
        <v>2418</v>
      </c>
      <c r="M73" s="135" t="s">
        <v>2447</v>
      </c>
      <c r="N73" s="135" t="s">
        <v>2454</v>
      </c>
      <c r="O73" s="134" t="s">
        <v>2455</v>
      </c>
      <c r="P73" s="137"/>
      <c r="Q73" s="135" t="s">
        <v>2418</v>
      </c>
    </row>
    <row r="74" spans="1:17" s="96" customFormat="1" ht="18" x14ac:dyDescent="0.25">
      <c r="A74" s="134" t="str">
        <f>VLOOKUP(E74,'LISTADO ATM'!$A$2:$C$898,3,0)</f>
        <v>DISTRITO NACIONAL</v>
      </c>
      <c r="B74" s="129" t="s">
        <v>2645</v>
      </c>
      <c r="C74" s="136">
        <v>44337.072858796295</v>
      </c>
      <c r="D74" s="136" t="s">
        <v>2450</v>
      </c>
      <c r="E74" s="124">
        <v>559</v>
      </c>
      <c r="F74" s="151" t="str">
        <f>VLOOKUP(E74,VIP!$A$2:$O13311,2,0)</f>
        <v>DRBR559</v>
      </c>
      <c r="G74" s="134" t="str">
        <f>VLOOKUP(E74,'LISTADO ATM'!$A$2:$B$897,2,0)</f>
        <v xml:space="preserve">ATM UNP Metro I </v>
      </c>
      <c r="H74" s="134" t="str">
        <f>VLOOKUP(E74,VIP!$A$2:$O18174,7,FALSE)</f>
        <v>Si</v>
      </c>
      <c r="I74" s="134" t="str">
        <f>VLOOKUP(E74,VIP!$A$2:$O10139,8,FALSE)</f>
        <v>Si</v>
      </c>
      <c r="J74" s="134" t="str">
        <f>VLOOKUP(E74,VIP!$A$2:$O10089,8,FALSE)</f>
        <v>Si</v>
      </c>
      <c r="K74" s="134" t="str">
        <f>VLOOKUP(E74,VIP!$A$2:$O13663,6,0)</f>
        <v>SI</v>
      </c>
      <c r="L74" s="125" t="s">
        <v>2569</v>
      </c>
      <c r="M74" s="135" t="s">
        <v>2447</v>
      </c>
      <c r="N74" s="135" t="s">
        <v>2454</v>
      </c>
      <c r="O74" s="134" t="s">
        <v>2455</v>
      </c>
      <c r="P74" s="137"/>
      <c r="Q74" s="135" t="s">
        <v>2569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2644</v>
      </c>
      <c r="C75" s="136">
        <v>44337.075682870367</v>
      </c>
      <c r="D75" s="136" t="s">
        <v>2473</v>
      </c>
      <c r="E75" s="124">
        <v>743</v>
      </c>
      <c r="F75" s="151" t="str">
        <f>VLOOKUP(E75,VIP!$A$2:$O13310,2,0)</f>
        <v>DRBR287</v>
      </c>
      <c r="G75" s="134" t="str">
        <f>VLOOKUP(E75,'LISTADO ATM'!$A$2:$B$897,2,0)</f>
        <v xml:space="preserve">ATM Oficina Los Frailes </v>
      </c>
      <c r="H75" s="134" t="str">
        <f>VLOOKUP(E75,VIP!$A$2:$O18173,7,FALSE)</f>
        <v>Si</v>
      </c>
      <c r="I75" s="134" t="str">
        <f>VLOOKUP(E75,VIP!$A$2:$O10138,8,FALSE)</f>
        <v>Si</v>
      </c>
      <c r="J75" s="134" t="str">
        <f>VLOOKUP(E75,VIP!$A$2:$O10088,8,FALSE)</f>
        <v>Si</v>
      </c>
      <c r="K75" s="134" t="str">
        <f>VLOOKUP(E75,VIP!$A$2:$O13662,6,0)</f>
        <v>SI</v>
      </c>
      <c r="L75" s="125" t="s">
        <v>2569</v>
      </c>
      <c r="M75" s="135" t="s">
        <v>2447</v>
      </c>
      <c r="N75" s="135" t="s">
        <v>2454</v>
      </c>
      <c r="O75" s="134" t="s">
        <v>2474</v>
      </c>
      <c r="P75" s="137"/>
      <c r="Q75" s="135" t="s">
        <v>2569</v>
      </c>
    </row>
    <row r="76" spans="1:17" s="96" customFormat="1" ht="18" x14ac:dyDescent="0.25">
      <c r="A76" s="134" t="str">
        <f>VLOOKUP(E76,'LISTADO ATM'!$A$2:$C$898,3,0)</f>
        <v>DISTRITO NACIONAL</v>
      </c>
      <c r="B76" s="129" t="s">
        <v>2643</v>
      </c>
      <c r="C76" s="136">
        <v>44337.084398148145</v>
      </c>
      <c r="D76" s="136" t="s">
        <v>2473</v>
      </c>
      <c r="E76" s="124">
        <v>2</v>
      </c>
      <c r="F76" s="151" t="str">
        <f>VLOOKUP(E76,VIP!$A$2:$O13309,2,0)</f>
        <v>DRBR002</v>
      </c>
      <c r="G76" s="134" t="str">
        <f>VLOOKUP(E76,'LISTADO ATM'!$A$2:$B$897,2,0)</f>
        <v>ATM Autoservicio Padre Castellano</v>
      </c>
      <c r="H76" s="134" t="str">
        <f>VLOOKUP(E76,VIP!$A$2:$O18172,7,FALSE)</f>
        <v>Si</v>
      </c>
      <c r="I76" s="134" t="str">
        <f>VLOOKUP(E76,VIP!$A$2:$O10137,8,FALSE)</f>
        <v>Si</v>
      </c>
      <c r="J76" s="134" t="str">
        <f>VLOOKUP(E76,VIP!$A$2:$O10087,8,FALSE)</f>
        <v>Si</v>
      </c>
      <c r="K76" s="134" t="str">
        <f>VLOOKUP(E76,VIP!$A$2:$O13661,6,0)</f>
        <v>NO</v>
      </c>
      <c r="L76" s="125" t="s">
        <v>2569</v>
      </c>
      <c r="M76" s="135" t="s">
        <v>2447</v>
      </c>
      <c r="N76" s="135" t="s">
        <v>2454</v>
      </c>
      <c r="O76" s="134" t="s">
        <v>2474</v>
      </c>
      <c r="P76" s="137"/>
      <c r="Q76" s="135" t="s">
        <v>2569</v>
      </c>
    </row>
    <row r="77" spans="1:17" s="96" customFormat="1" ht="18" x14ac:dyDescent="0.25">
      <c r="A77" s="134" t="str">
        <f>VLOOKUP(E77,'LISTADO ATM'!$A$2:$C$898,3,0)</f>
        <v>DISTRITO NACIONAL</v>
      </c>
      <c r="B77" s="129" t="s">
        <v>2642</v>
      </c>
      <c r="C77" s="136">
        <v>44337.096666666665</v>
      </c>
      <c r="D77" s="136" t="s">
        <v>2180</v>
      </c>
      <c r="E77" s="124">
        <v>18</v>
      </c>
      <c r="F77" s="151" t="str">
        <f>VLOOKUP(E77,VIP!$A$2:$O13308,2,0)</f>
        <v>DRBR018</v>
      </c>
      <c r="G77" s="134" t="str">
        <f>VLOOKUP(E77,'LISTADO ATM'!$A$2:$B$897,2,0)</f>
        <v xml:space="preserve">ATM Oficina Haina Occidental I </v>
      </c>
      <c r="H77" s="134" t="str">
        <f>VLOOKUP(E77,VIP!$A$2:$O18171,7,FALSE)</f>
        <v>Si</v>
      </c>
      <c r="I77" s="134" t="str">
        <f>VLOOKUP(E77,VIP!$A$2:$O10136,8,FALSE)</f>
        <v>Si</v>
      </c>
      <c r="J77" s="134" t="str">
        <f>VLOOKUP(E77,VIP!$A$2:$O10086,8,FALSE)</f>
        <v>Si</v>
      </c>
      <c r="K77" s="134" t="str">
        <f>VLOOKUP(E77,VIP!$A$2:$O13660,6,0)</f>
        <v>SI</v>
      </c>
      <c r="L77" s="125" t="s">
        <v>2219</v>
      </c>
      <c r="M77" s="135" t="s">
        <v>2447</v>
      </c>
      <c r="N77" s="135" t="s">
        <v>2454</v>
      </c>
      <c r="O77" s="134" t="s">
        <v>2456</v>
      </c>
      <c r="P77" s="137"/>
      <c r="Q77" s="135" t="s">
        <v>2219</v>
      </c>
    </row>
    <row r="78" spans="1:17" s="96" customFormat="1" ht="18" x14ac:dyDescent="0.25">
      <c r="A78" s="134" t="str">
        <f>VLOOKUP(E78,'LISTADO ATM'!$A$2:$C$898,3,0)</f>
        <v>NORTE</v>
      </c>
      <c r="B78" s="129" t="s">
        <v>2641</v>
      </c>
      <c r="C78" s="136">
        <v>44337.103530092594</v>
      </c>
      <c r="D78" s="136" t="s">
        <v>2181</v>
      </c>
      <c r="E78" s="124">
        <v>518</v>
      </c>
      <c r="F78" s="151" t="str">
        <f>VLOOKUP(E78,VIP!$A$2:$O13307,2,0)</f>
        <v>DRBR518</v>
      </c>
      <c r="G78" s="134" t="str">
        <f>VLOOKUP(E78,'LISTADO ATM'!$A$2:$B$897,2,0)</f>
        <v xml:space="preserve">ATM Autobanco Los Alamos </v>
      </c>
      <c r="H78" s="134" t="str">
        <f>VLOOKUP(E78,VIP!$A$2:$O18170,7,FALSE)</f>
        <v>Si</v>
      </c>
      <c r="I78" s="134" t="str">
        <f>VLOOKUP(E78,VIP!$A$2:$O10135,8,FALSE)</f>
        <v>Si</v>
      </c>
      <c r="J78" s="134" t="str">
        <f>VLOOKUP(E78,VIP!$A$2:$O10085,8,FALSE)</f>
        <v>Si</v>
      </c>
      <c r="K78" s="134" t="str">
        <f>VLOOKUP(E78,VIP!$A$2:$O13659,6,0)</f>
        <v>NO</v>
      </c>
      <c r="L78" s="125" t="s">
        <v>2219</v>
      </c>
      <c r="M78" s="204" t="s">
        <v>2667</v>
      </c>
      <c r="N78" s="135" t="s">
        <v>2454</v>
      </c>
      <c r="O78" s="134" t="s">
        <v>2571</v>
      </c>
      <c r="P78" s="137"/>
      <c r="Q78" s="136">
        <v>44337.427777777775</v>
      </c>
    </row>
    <row r="79" spans="1:17" s="96" customFormat="1" ht="18" x14ac:dyDescent="0.25">
      <c r="A79" s="134" t="str">
        <f>VLOOKUP(E79,'LISTADO ATM'!$A$2:$C$898,3,0)</f>
        <v>NORTE</v>
      </c>
      <c r="B79" s="129" t="s">
        <v>2640</v>
      </c>
      <c r="C79" s="136">
        <v>44337.109409722223</v>
      </c>
      <c r="D79" s="136" t="s">
        <v>2181</v>
      </c>
      <c r="E79" s="124">
        <v>94</v>
      </c>
      <c r="F79" s="151" t="str">
        <f>VLOOKUP(E79,VIP!$A$2:$O13306,2,0)</f>
        <v>DRBR094</v>
      </c>
      <c r="G79" s="134" t="str">
        <f>VLOOKUP(E79,'LISTADO ATM'!$A$2:$B$897,2,0)</f>
        <v xml:space="preserve">ATM Centro de Caja Porvenir (San Francisco) </v>
      </c>
      <c r="H79" s="134" t="str">
        <f>VLOOKUP(E79,VIP!$A$2:$O18169,7,FALSE)</f>
        <v>Si</v>
      </c>
      <c r="I79" s="134" t="str">
        <f>VLOOKUP(E79,VIP!$A$2:$O10134,8,FALSE)</f>
        <v>Si</v>
      </c>
      <c r="J79" s="134" t="str">
        <f>VLOOKUP(E79,VIP!$A$2:$O10084,8,FALSE)</f>
        <v>Si</v>
      </c>
      <c r="K79" s="134" t="str">
        <f>VLOOKUP(E79,VIP!$A$2:$O13658,6,0)</f>
        <v>NO</v>
      </c>
      <c r="L79" s="125" t="s">
        <v>2219</v>
      </c>
      <c r="M79" s="135" t="s">
        <v>2447</v>
      </c>
      <c r="N79" s="135" t="s">
        <v>2454</v>
      </c>
      <c r="O79" s="134" t="s">
        <v>2571</v>
      </c>
      <c r="P79" s="137"/>
      <c r="Q79" s="135" t="s">
        <v>2219</v>
      </c>
    </row>
    <row r="80" spans="1:17" s="96" customFormat="1" ht="18" x14ac:dyDescent="0.25">
      <c r="A80" s="134" t="str">
        <f>VLOOKUP(E80,'LISTADO ATM'!$A$2:$C$898,3,0)</f>
        <v>DISTRITO NACIONAL</v>
      </c>
      <c r="B80" s="129" t="s">
        <v>2639</v>
      </c>
      <c r="C80" s="136">
        <v>44337.112893518519</v>
      </c>
      <c r="D80" s="136" t="s">
        <v>2180</v>
      </c>
      <c r="E80" s="124">
        <v>686</v>
      </c>
      <c r="F80" s="151" t="str">
        <f>VLOOKUP(E80,VIP!$A$2:$O13305,2,0)</f>
        <v>DRBR686</v>
      </c>
      <c r="G80" s="134" t="str">
        <f>VLOOKUP(E80,'LISTADO ATM'!$A$2:$B$897,2,0)</f>
        <v>ATM Autoservicio Oficina Máximo Gómez</v>
      </c>
      <c r="H80" s="134" t="str">
        <f>VLOOKUP(E80,VIP!$A$2:$O18168,7,FALSE)</f>
        <v>Si</v>
      </c>
      <c r="I80" s="134" t="str">
        <f>VLOOKUP(E80,VIP!$A$2:$O10133,8,FALSE)</f>
        <v>Si</v>
      </c>
      <c r="J80" s="134" t="str">
        <f>VLOOKUP(E80,VIP!$A$2:$O10083,8,FALSE)</f>
        <v>Si</v>
      </c>
      <c r="K80" s="134" t="str">
        <f>VLOOKUP(E80,VIP!$A$2:$O13657,6,0)</f>
        <v>NO</v>
      </c>
      <c r="L80" s="125" t="s">
        <v>2219</v>
      </c>
      <c r="M80" s="135" t="s">
        <v>2447</v>
      </c>
      <c r="N80" s="135" t="s">
        <v>2454</v>
      </c>
      <c r="O80" s="134" t="s">
        <v>2456</v>
      </c>
      <c r="P80" s="137"/>
      <c r="Q80" s="135" t="s">
        <v>2219</v>
      </c>
    </row>
    <row r="81" spans="1:17" s="96" customFormat="1" ht="18" x14ac:dyDescent="0.25">
      <c r="A81" s="134" t="str">
        <f>VLOOKUP(E81,'LISTADO ATM'!$A$2:$C$898,3,0)</f>
        <v>NORTE</v>
      </c>
      <c r="B81" s="129" t="s">
        <v>2638</v>
      </c>
      <c r="C81" s="136">
        <v>44337.115115740744</v>
      </c>
      <c r="D81" s="136" t="s">
        <v>2181</v>
      </c>
      <c r="E81" s="124">
        <v>528</v>
      </c>
      <c r="F81" s="151" t="str">
        <f>VLOOKUP(E81,VIP!$A$2:$O13304,2,0)</f>
        <v>DRBR284</v>
      </c>
      <c r="G81" s="134" t="str">
        <f>VLOOKUP(E81,'LISTADO ATM'!$A$2:$B$897,2,0)</f>
        <v xml:space="preserve">ATM Ferretería Ochoa (Santiago) </v>
      </c>
      <c r="H81" s="134" t="str">
        <f>VLOOKUP(E81,VIP!$A$2:$O18167,7,FALSE)</f>
        <v>Si</v>
      </c>
      <c r="I81" s="134" t="str">
        <f>VLOOKUP(E81,VIP!$A$2:$O10132,8,FALSE)</f>
        <v>Si</v>
      </c>
      <c r="J81" s="134" t="str">
        <f>VLOOKUP(E81,VIP!$A$2:$O10082,8,FALSE)</f>
        <v>Si</v>
      </c>
      <c r="K81" s="134" t="str">
        <f>VLOOKUP(E81,VIP!$A$2:$O13656,6,0)</f>
        <v>NO</v>
      </c>
      <c r="L81" s="125" t="s">
        <v>2219</v>
      </c>
      <c r="M81" s="135" t="s">
        <v>2447</v>
      </c>
      <c r="N81" s="135" t="s">
        <v>2454</v>
      </c>
      <c r="O81" s="134" t="s">
        <v>2571</v>
      </c>
      <c r="P81" s="137"/>
      <c r="Q81" s="135" t="s">
        <v>2219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2637</v>
      </c>
      <c r="C82" s="136">
        <v>44337.116840277777</v>
      </c>
      <c r="D82" s="136" t="s">
        <v>2180</v>
      </c>
      <c r="E82" s="124">
        <v>623</v>
      </c>
      <c r="F82" s="151" t="str">
        <f>VLOOKUP(E82,VIP!$A$2:$O13303,2,0)</f>
        <v>DRBR623</v>
      </c>
      <c r="G82" s="134" t="str">
        <f>VLOOKUP(E82,'LISTADO ATM'!$A$2:$B$897,2,0)</f>
        <v xml:space="preserve">ATM Operaciones Especiales (Manoguayabo) </v>
      </c>
      <c r="H82" s="134" t="str">
        <f>VLOOKUP(E82,VIP!$A$2:$O18166,7,FALSE)</f>
        <v>Si</v>
      </c>
      <c r="I82" s="134" t="str">
        <f>VLOOKUP(E82,VIP!$A$2:$O10131,8,FALSE)</f>
        <v>Si</v>
      </c>
      <c r="J82" s="134" t="str">
        <f>VLOOKUP(E82,VIP!$A$2:$O10081,8,FALSE)</f>
        <v>Si</v>
      </c>
      <c r="K82" s="134" t="str">
        <f>VLOOKUP(E82,VIP!$A$2:$O13655,6,0)</f>
        <v>No</v>
      </c>
      <c r="L82" s="125" t="s">
        <v>2219</v>
      </c>
      <c r="M82" s="204" t="s">
        <v>2667</v>
      </c>
      <c r="N82" s="135" t="s">
        <v>2454</v>
      </c>
      <c r="O82" s="134" t="s">
        <v>2456</v>
      </c>
      <c r="P82" s="137"/>
      <c r="Q82" s="136">
        <v>44337.376388888886</v>
      </c>
    </row>
    <row r="83" spans="1:17" s="96" customFormat="1" ht="18" x14ac:dyDescent="0.25">
      <c r="A83" s="134" t="str">
        <f>VLOOKUP(E83,'LISTADO ATM'!$A$2:$C$898,3,0)</f>
        <v>ESTE</v>
      </c>
      <c r="B83" s="129" t="s">
        <v>2636</v>
      </c>
      <c r="C83" s="136">
        <v>44337.118437500001</v>
      </c>
      <c r="D83" s="136" t="s">
        <v>2180</v>
      </c>
      <c r="E83" s="124">
        <v>213</v>
      </c>
      <c r="F83" s="151" t="str">
        <f>VLOOKUP(E83,VIP!$A$2:$O13302,2,0)</f>
        <v>DRBR213</v>
      </c>
      <c r="G83" s="134" t="str">
        <f>VLOOKUP(E83,'LISTADO ATM'!$A$2:$B$897,2,0)</f>
        <v xml:space="preserve">ATM Almacenes Iberia (La Romana) </v>
      </c>
      <c r="H83" s="134" t="str">
        <f>VLOOKUP(E83,VIP!$A$2:$O18165,7,FALSE)</f>
        <v>Si</v>
      </c>
      <c r="I83" s="134" t="str">
        <f>VLOOKUP(E83,VIP!$A$2:$O10130,8,FALSE)</f>
        <v>Si</v>
      </c>
      <c r="J83" s="134" t="str">
        <f>VLOOKUP(E83,VIP!$A$2:$O10080,8,FALSE)</f>
        <v>Si</v>
      </c>
      <c r="K83" s="134" t="str">
        <f>VLOOKUP(E83,VIP!$A$2:$O13654,6,0)</f>
        <v>NO</v>
      </c>
      <c r="L83" s="125" t="s">
        <v>2219</v>
      </c>
      <c r="M83" s="135" t="s">
        <v>2447</v>
      </c>
      <c r="N83" s="135" t="s">
        <v>2454</v>
      </c>
      <c r="O83" s="134" t="s">
        <v>2456</v>
      </c>
      <c r="P83" s="137"/>
      <c r="Q83" s="135" t="s">
        <v>2219</v>
      </c>
    </row>
    <row r="84" spans="1:17" ht="18" x14ac:dyDescent="0.25">
      <c r="A84" s="134" t="str">
        <f>VLOOKUP(E84,'LISTADO ATM'!$A$2:$C$898,3,0)</f>
        <v>ESTE</v>
      </c>
      <c r="B84" s="129" t="s">
        <v>2666</v>
      </c>
      <c r="C84" s="136">
        <v>44337.177268518521</v>
      </c>
      <c r="D84" s="136" t="s">
        <v>2180</v>
      </c>
      <c r="E84" s="124">
        <v>651</v>
      </c>
      <c r="F84" s="152" t="str">
        <f>VLOOKUP(E84,VIP!$A$2:$O13308,2,0)</f>
        <v>DRBR651</v>
      </c>
      <c r="G84" s="134" t="str">
        <f>VLOOKUP(E84,'LISTADO ATM'!$A$2:$B$897,2,0)</f>
        <v>ATM Eco Petroleo Romana</v>
      </c>
      <c r="H84" s="134" t="str">
        <f>VLOOKUP(E84,VIP!$A$2:$O18171,7,FALSE)</f>
        <v>Si</v>
      </c>
      <c r="I84" s="134" t="str">
        <f>VLOOKUP(E84,VIP!$A$2:$O10136,8,FALSE)</f>
        <v>Si</v>
      </c>
      <c r="J84" s="134" t="str">
        <f>VLOOKUP(E84,VIP!$A$2:$O10086,8,FALSE)</f>
        <v>Si</v>
      </c>
      <c r="K84" s="134" t="str">
        <f>VLOOKUP(E84,VIP!$A$2:$O13660,6,0)</f>
        <v>NO</v>
      </c>
      <c r="L84" s="125" t="s">
        <v>2245</v>
      </c>
      <c r="M84" s="204" t="s">
        <v>2667</v>
      </c>
      <c r="N84" s="135" t="s">
        <v>2454</v>
      </c>
      <c r="O84" s="134" t="s">
        <v>2456</v>
      </c>
      <c r="P84" s="137"/>
      <c r="Q84" s="136">
        <v>44337.379166666666</v>
      </c>
    </row>
    <row r="85" spans="1:17" ht="18" x14ac:dyDescent="0.25">
      <c r="A85" s="134" t="str">
        <f>VLOOKUP(E85,'LISTADO ATM'!$A$2:$C$898,3,0)</f>
        <v>ESTE</v>
      </c>
      <c r="B85" s="129" t="s">
        <v>2665</v>
      </c>
      <c r="C85" s="136">
        <v>44337.239548611113</v>
      </c>
      <c r="D85" s="136" t="s">
        <v>2180</v>
      </c>
      <c r="E85" s="124">
        <v>16</v>
      </c>
      <c r="F85" s="152" t="str">
        <f>VLOOKUP(E85,VIP!$A$2:$O13307,2,0)</f>
        <v>DRBR046</v>
      </c>
      <c r="G85" s="134" t="str">
        <f>VLOOKUP(E85,'LISTADO ATM'!$A$2:$B$897,2,0)</f>
        <v>ATM Estación Texaco Sabana de la Mar</v>
      </c>
      <c r="H85" s="134" t="str">
        <f>VLOOKUP(E85,VIP!$A$2:$O18170,7,FALSE)</f>
        <v>Si</v>
      </c>
      <c r="I85" s="134" t="str">
        <f>VLOOKUP(E85,VIP!$A$2:$O10135,8,FALSE)</f>
        <v>Si</v>
      </c>
      <c r="J85" s="134" t="str">
        <f>VLOOKUP(E85,VIP!$A$2:$O10085,8,FALSE)</f>
        <v>Si</v>
      </c>
      <c r="K85" s="134" t="str">
        <f>VLOOKUP(E85,VIP!$A$2:$O13659,6,0)</f>
        <v>NO</v>
      </c>
      <c r="L85" s="125" t="s">
        <v>2245</v>
      </c>
      <c r="M85" s="204" t="s">
        <v>2667</v>
      </c>
      <c r="N85" s="135" t="s">
        <v>2454</v>
      </c>
      <c r="O85" s="134" t="s">
        <v>2456</v>
      </c>
      <c r="P85" s="137"/>
      <c r="Q85" s="136">
        <v>44337.374305555553</v>
      </c>
    </row>
    <row r="86" spans="1:17" ht="18" x14ac:dyDescent="0.25">
      <c r="A86" s="134" t="str">
        <f>VLOOKUP(E86,'LISTADO ATM'!$A$2:$C$898,3,0)</f>
        <v>DISTRITO NACIONAL</v>
      </c>
      <c r="B86" s="129" t="s">
        <v>2664</v>
      </c>
      <c r="C86" s="136">
        <v>44337.241678240738</v>
      </c>
      <c r="D86" s="136" t="s">
        <v>2180</v>
      </c>
      <c r="E86" s="124">
        <v>858</v>
      </c>
      <c r="F86" s="152" t="str">
        <f>VLOOKUP(E86,VIP!$A$2:$O13306,2,0)</f>
        <v>DRBR858</v>
      </c>
      <c r="G86" s="134" t="str">
        <f>VLOOKUP(E86,'LISTADO ATM'!$A$2:$B$897,2,0)</f>
        <v xml:space="preserve">ATM Cooperativa Maestros (COOPNAMA) </v>
      </c>
      <c r="H86" s="134" t="str">
        <f>VLOOKUP(E86,VIP!$A$2:$O18169,7,FALSE)</f>
        <v>Si</v>
      </c>
      <c r="I86" s="134" t="str">
        <f>VLOOKUP(E86,VIP!$A$2:$O10134,8,FALSE)</f>
        <v>No</v>
      </c>
      <c r="J86" s="134" t="str">
        <f>VLOOKUP(E86,VIP!$A$2:$O10084,8,FALSE)</f>
        <v>No</v>
      </c>
      <c r="K86" s="134" t="str">
        <f>VLOOKUP(E86,VIP!$A$2:$O13658,6,0)</f>
        <v>NO</v>
      </c>
      <c r="L86" s="125" t="s">
        <v>2219</v>
      </c>
      <c r="M86" s="204" t="s">
        <v>2667</v>
      </c>
      <c r="N86" s="135" t="s">
        <v>2454</v>
      </c>
      <c r="O86" s="134" t="s">
        <v>2456</v>
      </c>
      <c r="P86" s="137"/>
      <c r="Q86" s="136">
        <v>44337.425000000003</v>
      </c>
    </row>
    <row r="87" spans="1:17" ht="18" x14ac:dyDescent="0.25">
      <c r="A87" s="134" t="str">
        <f>VLOOKUP(E87,'LISTADO ATM'!$A$2:$C$898,3,0)</f>
        <v>SUR</v>
      </c>
      <c r="B87" s="129" t="s">
        <v>2663</v>
      </c>
      <c r="C87" s="136">
        <v>44337.315115740741</v>
      </c>
      <c r="D87" s="136" t="s">
        <v>2180</v>
      </c>
      <c r="E87" s="124">
        <v>783</v>
      </c>
      <c r="F87" s="152" t="str">
        <f>VLOOKUP(E87,VIP!$A$2:$O13305,2,0)</f>
        <v>DRBR303</v>
      </c>
      <c r="G87" s="134" t="str">
        <f>VLOOKUP(E87,'LISTADO ATM'!$A$2:$B$897,2,0)</f>
        <v xml:space="preserve">ATM Autobanco Alfa y Omega (Barahona) </v>
      </c>
      <c r="H87" s="134" t="str">
        <f>VLOOKUP(E87,VIP!$A$2:$O18168,7,FALSE)</f>
        <v>Si</v>
      </c>
      <c r="I87" s="134" t="str">
        <f>VLOOKUP(E87,VIP!$A$2:$O10133,8,FALSE)</f>
        <v>Si</v>
      </c>
      <c r="J87" s="134" t="str">
        <f>VLOOKUP(E87,VIP!$A$2:$O10083,8,FALSE)</f>
        <v>Si</v>
      </c>
      <c r="K87" s="134" t="str">
        <f>VLOOKUP(E87,VIP!$A$2:$O13657,6,0)</f>
        <v>NO</v>
      </c>
      <c r="L87" s="125" t="s">
        <v>2219</v>
      </c>
      <c r="M87" s="135" t="s">
        <v>2447</v>
      </c>
      <c r="N87" s="135" t="s">
        <v>2454</v>
      </c>
      <c r="O87" s="134" t="s">
        <v>2456</v>
      </c>
      <c r="P87" s="137"/>
      <c r="Q87" s="135" t="s">
        <v>2219</v>
      </c>
    </row>
    <row r="88" spans="1:17" ht="18" x14ac:dyDescent="0.25">
      <c r="A88" s="134" t="str">
        <f>VLOOKUP(E88,'LISTADO ATM'!$A$2:$C$898,3,0)</f>
        <v>SUR</v>
      </c>
      <c r="B88" s="129" t="s">
        <v>2662</v>
      </c>
      <c r="C88" s="136">
        <v>44337.315879629627</v>
      </c>
      <c r="D88" s="136" t="s">
        <v>2180</v>
      </c>
      <c r="E88" s="124">
        <v>677</v>
      </c>
      <c r="F88" s="152" t="str">
        <f>VLOOKUP(E88,VIP!$A$2:$O13304,2,0)</f>
        <v>DRBR677</v>
      </c>
      <c r="G88" s="134" t="str">
        <f>VLOOKUP(E88,'LISTADO ATM'!$A$2:$B$897,2,0)</f>
        <v>ATM PBG Villa Jaragua</v>
      </c>
      <c r="H88" s="134" t="str">
        <f>VLOOKUP(E88,VIP!$A$2:$O18167,7,FALSE)</f>
        <v>Si</v>
      </c>
      <c r="I88" s="134" t="str">
        <f>VLOOKUP(E88,VIP!$A$2:$O10132,8,FALSE)</f>
        <v>Si</v>
      </c>
      <c r="J88" s="134" t="str">
        <f>VLOOKUP(E88,VIP!$A$2:$O10082,8,FALSE)</f>
        <v>Si</v>
      </c>
      <c r="K88" s="134" t="str">
        <f>VLOOKUP(E88,VIP!$A$2:$O13656,6,0)</f>
        <v>SI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7"/>
      <c r="Q88" s="135" t="s">
        <v>2219</v>
      </c>
    </row>
    <row r="89" spans="1:17" ht="18" x14ac:dyDescent="0.25">
      <c r="A89" s="134" t="str">
        <f>VLOOKUP(E89,'LISTADO ATM'!$A$2:$C$898,3,0)</f>
        <v>DISTRITO NACIONAL</v>
      </c>
      <c r="B89" s="129" t="s">
        <v>2661</v>
      </c>
      <c r="C89" s="136">
        <v>44337.317604166667</v>
      </c>
      <c r="D89" s="136" t="s">
        <v>2180</v>
      </c>
      <c r="E89" s="124">
        <v>559</v>
      </c>
      <c r="F89" s="152" t="str">
        <f>VLOOKUP(E89,VIP!$A$2:$O13303,2,0)</f>
        <v>DRBR559</v>
      </c>
      <c r="G89" s="134" t="str">
        <f>VLOOKUP(E89,'LISTADO ATM'!$A$2:$B$897,2,0)</f>
        <v xml:space="preserve">ATM UNP Metro I </v>
      </c>
      <c r="H89" s="134" t="str">
        <f>VLOOKUP(E89,VIP!$A$2:$O18166,7,FALSE)</f>
        <v>Si</v>
      </c>
      <c r="I89" s="134" t="str">
        <f>VLOOKUP(E89,VIP!$A$2:$O10131,8,FALSE)</f>
        <v>Si</v>
      </c>
      <c r="J89" s="134" t="str">
        <f>VLOOKUP(E89,VIP!$A$2:$O10081,8,FALSE)</f>
        <v>Si</v>
      </c>
      <c r="K89" s="134" t="str">
        <f>VLOOKUP(E89,VIP!$A$2:$O13655,6,0)</f>
        <v>SI</v>
      </c>
      <c r="L89" s="125" t="s">
        <v>2469</v>
      </c>
      <c r="M89" s="135" t="s">
        <v>2447</v>
      </c>
      <c r="N89" s="135" t="s">
        <v>2454</v>
      </c>
      <c r="O89" s="134" t="s">
        <v>2456</v>
      </c>
      <c r="P89" s="137"/>
      <c r="Q89" s="135" t="s">
        <v>2469</v>
      </c>
    </row>
    <row r="90" spans="1:17" s="96" customFormat="1" ht="18" x14ac:dyDescent="0.25">
      <c r="A90" s="134" t="str">
        <f>VLOOKUP(E90,'LISTADO ATM'!$A$2:$C$898,3,0)</f>
        <v>DISTRITO NACIONAL</v>
      </c>
      <c r="B90" s="129" t="s">
        <v>2681</v>
      </c>
      <c r="C90" s="136">
        <v>44337.334687499999</v>
      </c>
      <c r="D90" s="136" t="s">
        <v>2180</v>
      </c>
      <c r="E90" s="124">
        <v>648</v>
      </c>
      <c r="F90" s="157" t="str">
        <f>VLOOKUP(E90,VIP!$A$2:$O13318,2,0)</f>
        <v>DRBR190</v>
      </c>
      <c r="G90" s="134" t="str">
        <f>VLOOKUP(E90,'LISTADO ATM'!$A$2:$B$897,2,0)</f>
        <v xml:space="preserve">ATM Hermandad de Pensionados </v>
      </c>
      <c r="H90" s="134" t="str">
        <f>VLOOKUP(E90,VIP!$A$2:$O18181,7,FALSE)</f>
        <v>Si</v>
      </c>
      <c r="I90" s="134" t="str">
        <f>VLOOKUP(E90,VIP!$A$2:$O10146,8,FALSE)</f>
        <v>No</v>
      </c>
      <c r="J90" s="134" t="str">
        <f>VLOOKUP(E90,VIP!$A$2:$O10096,8,FALSE)</f>
        <v>No</v>
      </c>
      <c r="K90" s="134" t="str">
        <f>VLOOKUP(E90,VIP!$A$2:$O13670,6,0)</f>
        <v>NO</v>
      </c>
      <c r="L90" s="125" t="s">
        <v>2572</v>
      </c>
      <c r="M90" s="204" t="s">
        <v>2667</v>
      </c>
      <c r="N90" s="135" t="s">
        <v>2454</v>
      </c>
      <c r="O90" s="134" t="s">
        <v>2456</v>
      </c>
      <c r="P90" s="137"/>
      <c r="Q90" s="136">
        <v>44337.399305555555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2689</v>
      </c>
      <c r="C91" s="136">
        <v>44337.348611111112</v>
      </c>
      <c r="D91" s="136" t="s">
        <v>2473</v>
      </c>
      <c r="E91" s="124">
        <v>409</v>
      </c>
      <c r="F91" s="157" t="str">
        <f>VLOOKUP(E91,VIP!$A$2:$O13315,2,0)</f>
        <v>DRBR409</v>
      </c>
      <c r="G91" s="134" t="str">
        <f>VLOOKUP(E91,'LISTADO ATM'!$A$2:$B$897,2,0)</f>
        <v xml:space="preserve">ATM Oficina Las Palmas de Herrera I </v>
      </c>
      <c r="H91" s="134" t="str">
        <f>VLOOKUP(E91,VIP!$A$2:$O18178,7,FALSE)</f>
        <v>Si</v>
      </c>
      <c r="I91" s="134" t="str">
        <f>VLOOKUP(E91,VIP!$A$2:$O10143,8,FALSE)</f>
        <v>Si</v>
      </c>
      <c r="J91" s="134" t="str">
        <f>VLOOKUP(E91,VIP!$A$2:$O10093,8,FALSE)</f>
        <v>Si</v>
      </c>
      <c r="K91" s="134" t="str">
        <f>VLOOKUP(E91,VIP!$A$2:$O13667,6,0)</f>
        <v>NO</v>
      </c>
      <c r="L91" s="125" t="s">
        <v>2690</v>
      </c>
      <c r="M91" s="204" t="s">
        <v>2667</v>
      </c>
      <c r="N91" s="135" t="s">
        <v>2693</v>
      </c>
      <c r="O91" s="134" t="s">
        <v>2695</v>
      </c>
      <c r="P91" s="137" t="s">
        <v>2696</v>
      </c>
      <c r="Q91" s="135" t="s">
        <v>2690</v>
      </c>
    </row>
    <row r="92" spans="1:17" s="96" customFormat="1" ht="18" x14ac:dyDescent="0.25">
      <c r="A92" s="134" t="str">
        <f>VLOOKUP(E92,'LISTADO ATM'!$A$2:$C$898,3,0)</f>
        <v>NORTE</v>
      </c>
      <c r="B92" s="129" t="s">
        <v>2680</v>
      </c>
      <c r="C92" s="136">
        <v>44337.34883101852</v>
      </c>
      <c r="D92" s="136" t="s">
        <v>2473</v>
      </c>
      <c r="E92" s="124">
        <v>687</v>
      </c>
      <c r="F92" s="157" t="str">
        <f>VLOOKUP(E92,VIP!$A$2:$O13317,2,0)</f>
        <v>DRBR687</v>
      </c>
      <c r="G92" s="134" t="str">
        <f>VLOOKUP(E92,'LISTADO ATM'!$A$2:$B$897,2,0)</f>
        <v>ATM Oficina Monterrico II</v>
      </c>
      <c r="H92" s="134" t="str">
        <f>VLOOKUP(E92,VIP!$A$2:$O18180,7,FALSE)</f>
        <v>NO</v>
      </c>
      <c r="I92" s="134" t="str">
        <f>VLOOKUP(E92,VIP!$A$2:$O10145,8,FALSE)</f>
        <v>NO</v>
      </c>
      <c r="J92" s="134" t="str">
        <f>VLOOKUP(E92,VIP!$A$2:$O10095,8,FALSE)</f>
        <v>NO</v>
      </c>
      <c r="K92" s="134" t="str">
        <f>VLOOKUP(E92,VIP!$A$2:$O13669,6,0)</f>
        <v>SI</v>
      </c>
      <c r="L92" s="125" t="s">
        <v>2418</v>
      </c>
      <c r="M92" s="135" t="s">
        <v>2447</v>
      </c>
      <c r="N92" s="135" t="s">
        <v>2454</v>
      </c>
      <c r="O92" s="134" t="s">
        <v>2615</v>
      </c>
      <c r="P92" s="137"/>
      <c r="Q92" s="135" t="s">
        <v>2418</v>
      </c>
    </row>
    <row r="93" spans="1:17" s="96" customFormat="1" ht="18" x14ac:dyDescent="0.25">
      <c r="A93" s="134" t="str">
        <f>VLOOKUP(E93,'LISTADO ATM'!$A$2:$C$898,3,0)</f>
        <v>SUR</v>
      </c>
      <c r="B93" s="129" t="s">
        <v>2679</v>
      </c>
      <c r="C93" s="136">
        <v>44337.351527777777</v>
      </c>
      <c r="D93" s="136" t="s">
        <v>2473</v>
      </c>
      <c r="E93" s="124">
        <v>764</v>
      </c>
      <c r="F93" s="157" t="str">
        <f>VLOOKUP(E93,VIP!$A$2:$O13316,2,0)</f>
        <v>DRBR451</v>
      </c>
      <c r="G93" s="134" t="str">
        <f>VLOOKUP(E93,'LISTADO ATM'!$A$2:$B$897,2,0)</f>
        <v xml:space="preserve">ATM Oficina Elías Piña </v>
      </c>
      <c r="H93" s="134" t="str">
        <f>VLOOKUP(E93,VIP!$A$2:$O18179,7,FALSE)</f>
        <v>Si</v>
      </c>
      <c r="I93" s="134" t="str">
        <f>VLOOKUP(E93,VIP!$A$2:$O10144,8,FALSE)</f>
        <v>Si</v>
      </c>
      <c r="J93" s="134" t="str">
        <f>VLOOKUP(E93,VIP!$A$2:$O10094,8,FALSE)</f>
        <v>Si</v>
      </c>
      <c r="K93" s="134" t="str">
        <f>VLOOKUP(E93,VIP!$A$2:$O13668,6,0)</f>
        <v>NO</v>
      </c>
      <c r="L93" s="125" t="s">
        <v>2418</v>
      </c>
      <c r="M93" s="204" t="s">
        <v>2667</v>
      </c>
      <c r="N93" s="135" t="s">
        <v>2454</v>
      </c>
      <c r="O93" s="134" t="s">
        <v>2615</v>
      </c>
      <c r="P93" s="137"/>
      <c r="Q93" s="136">
        <v>44337.441666666666</v>
      </c>
    </row>
    <row r="94" spans="1:17" s="96" customFormat="1" ht="18" x14ac:dyDescent="0.25">
      <c r="A94" s="134" t="str">
        <f>VLOOKUP(E94,'LISTADO ATM'!$A$2:$C$898,3,0)</f>
        <v>NORTE</v>
      </c>
      <c r="B94" s="129" t="s">
        <v>2678</v>
      </c>
      <c r="C94" s="136">
        <v>44337.353136574071</v>
      </c>
      <c r="D94" s="136" t="s">
        <v>2473</v>
      </c>
      <c r="E94" s="124">
        <v>288</v>
      </c>
      <c r="F94" s="157" t="str">
        <f>VLOOKUP(E94,VIP!$A$2:$O13315,2,0)</f>
        <v>DRBR288</v>
      </c>
      <c r="G94" s="134" t="str">
        <f>VLOOKUP(E94,'LISTADO ATM'!$A$2:$B$897,2,0)</f>
        <v xml:space="preserve">ATM Oficina Camino Real II (Puerto Plata) </v>
      </c>
      <c r="H94" s="134" t="str">
        <f>VLOOKUP(E94,VIP!$A$2:$O18178,7,FALSE)</f>
        <v>N/A</v>
      </c>
      <c r="I94" s="134" t="str">
        <f>VLOOKUP(E94,VIP!$A$2:$O10143,8,FALSE)</f>
        <v>N/A</v>
      </c>
      <c r="J94" s="134" t="str">
        <f>VLOOKUP(E94,VIP!$A$2:$O10093,8,FALSE)</f>
        <v>N/A</v>
      </c>
      <c r="K94" s="134" t="str">
        <f>VLOOKUP(E94,VIP!$A$2:$O13667,6,0)</f>
        <v>N/A</v>
      </c>
      <c r="L94" s="125" t="s">
        <v>2418</v>
      </c>
      <c r="M94" s="204" t="s">
        <v>2667</v>
      </c>
      <c r="N94" s="135" t="s">
        <v>2454</v>
      </c>
      <c r="O94" s="134" t="s">
        <v>2615</v>
      </c>
      <c r="P94" s="137"/>
      <c r="Q94" s="136">
        <v>44337.399305555555</v>
      </c>
    </row>
    <row r="95" spans="1:17" s="96" customFormat="1" ht="18" x14ac:dyDescent="0.25">
      <c r="A95" s="134" t="str">
        <f>VLOOKUP(E95,'LISTADO ATM'!$A$2:$C$898,3,0)</f>
        <v>NORTE</v>
      </c>
      <c r="B95" s="129" t="s">
        <v>2677</v>
      </c>
      <c r="C95" s="136">
        <v>44337.353576388887</v>
      </c>
      <c r="D95" s="136" t="s">
        <v>2181</v>
      </c>
      <c r="E95" s="124">
        <v>79</v>
      </c>
      <c r="F95" s="157" t="str">
        <f>VLOOKUP(E95,VIP!$A$2:$O13314,2,0)</f>
        <v>DRBR079</v>
      </c>
      <c r="G95" s="134" t="str">
        <f>VLOOKUP(E95,'LISTADO ATM'!$A$2:$B$897,2,0)</f>
        <v xml:space="preserve">ATM UNP Luperón (Puerto Plata) </v>
      </c>
      <c r="H95" s="134" t="str">
        <f>VLOOKUP(E95,VIP!$A$2:$O18177,7,FALSE)</f>
        <v>Si</v>
      </c>
      <c r="I95" s="134" t="str">
        <f>VLOOKUP(E95,VIP!$A$2:$O10142,8,FALSE)</f>
        <v>Si</v>
      </c>
      <c r="J95" s="134" t="str">
        <f>VLOOKUP(E95,VIP!$A$2:$O10092,8,FALSE)</f>
        <v>Si</v>
      </c>
      <c r="K95" s="134" t="str">
        <f>VLOOKUP(E95,VIP!$A$2:$O13666,6,0)</f>
        <v>NO</v>
      </c>
      <c r="L95" s="125" t="s">
        <v>2219</v>
      </c>
      <c r="M95" s="135" t="s">
        <v>2447</v>
      </c>
      <c r="N95" s="135" t="s">
        <v>2454</v>
      </c>
      <c r="O95" s="134" t="s">
        <v>2579</v>
      </c>
      <c r="P95" s="137"/>
      <c r="Q95" s="135" t="s">
        <v>2219</v>
      </c>
    </row>
    <row r="96" spans="1:17" s="96" customFormat="1" ht="18" x14ac:dyDescent="0.25">
      <c r="A96" s="134" t="str">
        <f>VLOOKUP(E96,'LISTADO ATM'!$A$2:$C$898,3,0)</f>
        <v>DISTRITO NACIONAL</v>
      </c>
      <c r="B96" s="129" t="s">
        <v>2676</v>
      </c>
      <c r="C96" s="136">
        <v>44337.354085648149</v>
      </c>
      <c r="D96" s="136" t="s">
        <v>2450</v>
      </c>
      <c r="E96" s="124">
        <v>658</v>
      </c>
      <c r="F96" s="157" t="str">
        <f>VLOOKUP(E96,VIP!$A$2:$O13313,2,0)</f>
        <v>DRBR658</v>
      </c>
      <c r="G96" s="134" t="str">
        <f>VLOOKUP(E96,'LISTADO ATM'!$A$2:$B$897,2,0)</f>
        <v>ATM Cámara de Cuentas</v>
      </c>
      <c r="H96" s="134" t="str">
        <f>VLOOKUP(E96,VIP!$A$2:$O18176,7,FALSE)</f>
        <v>Si</v>
      </c>
      <c r="I96" s="134" t="str">
        <f>VLOOKUP(E96,VIP!$A$2:$O10141,8,FALSE)</f>
        <v>Si</v>
      </c>
      <c r="J96" s="134" t="str">
        <f>VLOOKUP(E96,VIP!$A$2:$O10091,8,FALSE)</f>
        <v>Si</v>
      </c>
      <c r="K96" s="134" t="str">
        <f>VLOOKUP(E96,VIP!$A$2:$O13665,6,0)</f>
        <v>NO</v>
      </c>
      <c r="L96" s="125" t="s">
        <v>2418</v>
      </c>
      <c r="M96" s="135" t="s">
        <v>2447</v>
      </c>
      <c r="N96" s="135" t="s">
        <v>2454</v>
      </c>
      <c r="O96" s="134" t="s">
        <v>2455</v>
      </c>
      <c r="P96" s="137"/>
      <c r="Q96" s="135" t="s">
        <v>2418</v>
      </c>
    </row>
    <row r="97" spans="1:17" s="96" customFormat="1" ht="18" x14ac:dyDescent="0.25">
      <c r="A97" s="134" t="str">
        <f>VLOOKUP(E97,'LISTADO ATM'!$A$2:$C$898,3,0)</f>
        <v>DISTRITO NACIONAL</v>
      </c>
      <c r="B97" s="129" t="s">
        <v>2675</v>
      </c>
      <c r="C97" s="136">
        <v>44337.354814814818</v>
      </c>
      <c r="D97" s="136" t="s">
        <v>2450</v>
      </c>
      <c r="E97" s="124">
        <v>422</v>
      </c>
      <c r="F97" s="157" t="str">
        <f>VLOOKUP(E97,VIP!$A$2:$O13312,2,0)</f>
        <v>DRBR422</v>
      </c>
      <c r="G97" s="134" t="str">
        <f>VLOOKUP(E97,'LISTADO ATM'!$A$2:$B$897,2,0)</f>
        <v xml:space="preserve">ATM Olé Manoguayabo </v>
      </c>
      <c r="H97" s="134" t="str">
        <f>VLOOKUP(E97,VIP!$A$2:$O18175,7,FALSE)</f>
        <v>Si</v>
      </c>
      <c r="I97" s="134" t="str">
        <f>VLOOKUP(E97,VIP!$A$2:$O10140,8,FALSE)</f>
        <v>Si</v>
      </c>
      <c r="J97" s="134" t="str">
        <f>VLOOKUP(E97,VIP!$A$2:$O10090,8,FALSE)</f>
        <v>Si</v>
      </c>
      <c r="K97" s="134" t="str">
        <f>VLOOKUP(E97,VIP!$A$2:$O13664,6,0)</f>
        <v>NO</v>
      </c>
      <c r="L97" s="125" t="s">
        <v>2418</v>
      </c>
      <c r="M97" s="135" t="s">
        <v>2447</v>
      </c>
      <c r="N97" s="135" t="s">
        <v>2454</v>
      </c>
      <c r="O97" s="134" t="s">
        <v>2455</v>
      </c>
      <c r="P97" s="137"/>
      <c r="Q97" s="135" t="s">
        <v>2418</v>
      </c>
    </row>
    <row r="98" spans="1:17" s="96" customFormat="1" ht="18" x14ac:dyDescent="0.25">
      <c r="A98" s="134" t="str">
        <f>VLOOKUP(E98,'LISTADO ATM'!$A$2:$C$898,3,0)</f>
        <v>DISTRITO NACIONAL</v>
      </c>
      <c r="B98" s="129" t="s">
        <v>2674</v>
      </c>
      <c r="C98" s="136">
        <v>44337.357199074075</v>
      </c>
      <c r="D98" s="136" t="s">
        <v>2180</v>
      </c>
      <c r="E98" s="124">
        <v>441</v>
      </c>
      <c r="F98" s="157" t="str">
        <f>VLOOKUP(E98,VIP!$A$2:$O13311,2,0)</f>
        <v>DRBR441</v>
      </c>
      <c r="G98" s="134" t="str">
        <f>VLOOKUP(E98,'LISTADO ATM'!$A$2:$B$897,2,0)</f>
        <v>ATM Estacion de Servicio Romulo Betancour</v>
      </c>
      <c r="H98" s="134" t="str">
        <f>VLOOKUP(E98,VIP!$A$2:$O18174,7,FALSE)</f>
        <v>NO</v>
      </c>
      <c r="I98" s="134" t="str">
        <f>VLOOKUP(E98,VIP!$A$2:$O10139,8,FALSE)</f>
        <v>NO</v>
      </c>
      <c r="J98" s="134" t="str">
        <f>VLOOKUP(E98,VIP!$A$2:$O10089,8,FALSE)</f>
        <v>NO</v>
      </c>
      <c r="K98" s="134" t="str">
        <f>VLOOKUP(E98,VIP!$A$2:$O13663,6,0)</f>
        <v>NO</v>
      </c>
      <c r="L98" s="125" t="s">
        <v>2572</v>
      </c>
      <c r="M98" s="135" t="s">
        <v>2447</v>
      </c>
      <c r="N98" s="135" t="s">
        <v>2454</v>
      </c>
      <c r="O98" s="134" t="s">
        <v>2456</v>
      </c>
      <c r="P98" s="137"/>
      <c r="Q98" s="135" t="s">
        <v>2572</v>
      </c>
    </row>
    <row r="99" spans="1:17" s="96" customFormat="1" ht="18" x14ac:dyDescent="0.25">
      <c r="A99" s="134" t="str">
        <f>VLOOKUP(E99,'LISTADO ATM'!$A$2:$C$898,3,0)</f>
        <v>ESTE</v>
      </c>
      <c r="B99" s="129" t="s">
        <v>2673</v>
      </c>
      <c r="C99" s="136">
        <v>44337.359375</v>
      </c>
      <c r="D99" s="136" t="s">
        <v>2180</v>
      </c>
      <c r="E99" s="124">
        <v>104</v>
      </c>
      <c r="F99" s="157" t="str">
        <f>VLOOKUP(E99,VIP!$A$2:$O13310,2,0)</f>
        <v>DRBR104</v>
      </c>
      <c r="G99" s="134" t="str">
        <f>VLOOKUP(E99,'LISTADO ATM'!$A$2:$B$897,2,0)</f>
        <v xml:space="preserve">ATM Jumbo Higuey </v>
      </c>
      <c r="H99" s="134" t="str">
        <f>VLOOKUP(E99,VIP!$A$2:$O18173,7,FALSE)</f>
        <v>Si</v>
      </c>
      <c r="I99" s="134" t="str">
        <f>VLOOKUP(E99,VIP!$A$2:$O10138,8,FALSE)</f>
        <v>Si</v>
      </c>
      <c r="J99" s="134" t="str">
        <f>VLOOKUP(E99,VIP!$A$2:$O10088,8,FALSE)</f>
        <v>Si</v>
      </c>
      <c r="K99" s="134" t="str">
        <f>VLOOKUP(E99,VIP!$A$2:$O13662,6,0)</f>
        <v>NO</v>
      </c>
      <c r="L99" s="125" t="s">
        <v>2245</v>
      </c>
      <c r="M99" s="204" t="s">
        <v>2667</v>
      </c>
      <c r="N99" s="135" t="s">
        <v>2454</v>
      </c>
      <c r="O99" s="134" t="s">
        <v>2456</v>
      </c>
      <c r="P99" s="137"/>
      <c r="Q99" s="136">
        <v>44337.4</v>
      </c>
    </row>
    <row r="100" spans="1:17" s="96" customFormat="1" ht="18" x14ac:dyDescent="0.25">
      <c r="A100" s="134" t="str">
        <f>VLOOKUP(E100,'LISTADO ATM'!$A$2:$C$898,3,0)</f>
        <v>DISTRITO NACIONAL</v>
      </c>
      <c r="B100" s="129" t="s">
        <v>2672</v>
      </c>
      <c r="C100" s="136">
        <v>44337.369895833333</v>
      </c>
      <c r="D100" s="136" t="s">
        <v>2180</v>
      </c>
      <c r="E100" s="124">
        <v>734</v>
      </c>
      <c r="F100" s="157" t="str">
        <f>VLOOKUP(E100,VIP!$A$2:$O13309,2,0)</f>
        <v>DRBR178</v>
      </c>
      <c r="G100" s="134" t="str">
        <f>VLOOKUP(E100,'LISTADO ATM'!$A$2:$B$897,2,0)</f>
        <v xml:space="preserve">ATM Oficina Independencia I </v>
      </c>
      <c r="H100" s="134" t="str">
        <f>VLOOKUP(E100,VIP!$A$2:$O18172,7,FALSE)</f>
        <v>Si</v>
      </c>
      <c r="I100" s="134" t="str">
        <f>VLOOKUP(E100,VIP!$A$2:$O10137,8,FALSE)</f>
        <v>Si</v>
      </c>
      <c r="J100" s="134" t="str">
        <f>VLOOKUP(E100,VIP!$A$2:$O10087,8,FALSE)</f>
        <v>Si</v>
      </c>
      <c r="K100" s="134" t="str">
        <f>VLOOKUP(E100,VIP!$A$2:$O13661,6,0)</f>
        <v>SI</v>
      </c>
      <c r="L100" s="125" t="s">
        <v>2219</v>
      </c>
      <c r="M100" s="135" t="s">
        <v>2447</v>
      </c>
      <c r="N100" s="135" t="s">
        <v>2454</v>
      </c>
      <c r="O100" s="134" t="s">
        <v>2456</v>
      </c>
      <c r="P100" s="137"/>
      <c r="Q100" s="135" t="s">
        <v>2219</v>
      </c>
    </row>
    <row r="101" spans="1:17" s="96" customFormat="1" ht="18" x14ac:dyDescent="0.25">
      <c r="A101" s="134" t="str">
        <f>VLOOKUP(E101,'LISTADO ATM'!$A$2:$C$898,3,0)</f>
        <v>NORTE</v>
      </c>
      <c r="B101" s="129" t="s">
        <v>2671</v>
      </c>
      <c r="C101" s="136">
        <v>44337.371122685188</v>
      </c>
      <c r="D101" s="136" t="s">
        <v>2181</v>
      </c>
      <c r="E101" s="124">
        <v>511</v>
      </c>
      <c r="F101" s="157" t="str">
        <f>VLOOKUP(E101,VIP!$A$2:$O13308,2,0)</f>
        <v>DRBR511</v>
      </c>
      <c r="G101" s="134" t="str">
        <f>VLOOKUP(E101,'LISTADO ATM'!$A$2:$B$897,2,0)</f>
        <v xml:space="preserve">ATM UNP Río San Juan (Nagua) </v>
      </c>
      <c r="H101" s="134" t="str">
        <f>VLOOKUP(E101,VIP!$A$2:$O18171,7,FALSE)</f>
        <v>Si</v>
      </c>
      <c r="I101" s="134" t="str">
        <f>VLOOKUP(E101,VIP!$A$2:$O10136,8,FALSE)</f>
        <v>Si</v>
      </c>
      <c r="J101" s="134" t="str">
        <f>VLOOKUP(E101,VIP!$A$2:$O10086,8,FALSE)</f>
        <v>Si</v>
      </c>
      <c r="K101" s="134" t="str">
        <f>VLOOKUP(E101,VIP!$A$2:$O13660,6,0)</f>
        <v>NO</v>
      </c>
      <c r="L101" s="125" t="s">
        <v>2572</v>
      </c>
      <c r="M101" s="204" t="s">
        <v>2667</v>
      </c>
      <c r="N101" s="135" t="s">
        <v>2454</v>
      </c>
      <c r="O101" s="134" t="s">
        <v>2571</v>
      </c>
      <c r="P101" s="137"/>
      <c r="Q101" s="136">
        <v>44337.394444444442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2670</v>
      </c>
      <c r="C102" s="136">
        <v>44337.380960648145</v>
      </c>
      <c r="D102" s="136" t="s">
        <v>2450</v>
      </c>
      <c r="E102" s="124">
        <v>387</v>
      </c>
      <c r="F102" s="157" t="str">
        <f>VLOOKUP(E102,VIP!$A$2:$O13307,2,0)</f>
        <v>DRBR387</v>
      </c>
      <c r="G102" s="134" t="str">
        <f>VLOOKUP(E102,'LISTADO ATM'!$A$2:$B$897,2,0)</f>
        <v xml:space="preserve">ATM S/M La Cadena San Vicente de Paul </v>
      </c>
      <c r="H102" s="134" t="str">
        <f>VLOOKUP(E102,VIP!$A$2:$O18170,7,FALSE)</f>
        <v>Si</v>
      </c>
      <c r="I102" s="134" t="str">
        <f>VLOOKUP(E102,VIP!$A$2:$O10135,8,FALSE)</f>
        <v>Si</v>
      </c>
      <c r="J102" s="134" t="str">
        <f>VLOOKUP(E102,VIP!$A$2:$O10085,8,FALSE)</f>
        <v>Si</v>
      </c>
      <c r="K102" s="134" t="str">
        <f>VLOOKUP(E102,VIP!$A$2:$O13659,6,0)</f>
        <v>NO</v>
      </c>
      <c r="L102" s="125" t="s">
        <v>2418</v>
      </c>
      <c r="M102" s="135" t="s">
        <v>2447</v>
      </c>
      <c r="N102" s="135" t="s">
        <v>2454</v>
      </c>
      <c r="O102" s="134" t="s">
        <v>2455</v>
      </c>
      <c r="P102" s="137"/>
      <c r="Q102" s="135" t="s">
        <v>2418</v>
      </c>
    </row>
    <row r="103" spans="1:17" s="96" customFormat="1" ht="18" x14ac:dyDescent="0.25">
      <c r="A103" s="134" t="str">
        <f>VLOOKUP(E103,'LISTADO ATM'!$A$2:$C$898,3,0)</f>
        <v>DISTRITO NACIONAL</v>
      </c>
      <c r="B103" s="129" t="s">
        <v>2669</v>
      </c>
      <c r="C103" s="136">
        <v>44337.389548611114</v>
      </c>
      <c r="D103" s="136" t="s">
        <v>2450</v>
      </c>
      <c r="E103" s="124">
        <v>993</v>
      </c>
      <c r="F103" s="157" t="str">
        <f>VLOOKUP(E103,VIP!$A$2:$O13306,2,0)</f>
        <v>DRBR993</v>
      </c>
      <c r="G103" s="134" t="str">
        <f>VLOOKUP(E103,'LISTADO ATM'!$A$2:$B$897,2,0)</f>
        <v xml:space="preserve">ATM Centro Medico Integral II </v>
      </c>
      <c r="H103" s="134" t="str">
        <f>VLOOKUP(E103,VIP!$A$2:$O18169,7,FALSE)</f>
        <v>Si</v>
      </c>
      <c r="I103" s="134" t="str">
        <f>VLOOKUP(E103,VIP!$A$2:$O10134,8,FALSE)</f>
        <v>Si</v>
      </c>
      <c r="J103" s="134" t="str">
        <f>VLOOKUP(E103,VIP!$A$2:$O10084,8,FALSE)</f>
        <v>Si</v>
      </c>
      <c r="K103" s="134" t="str">
        <f>VLOOKUP(E103,VIP!$A$2:$O13658,6,0)</f>
        <v>NO</v>
      </c>
      <c r="L103" s="125" t="s">
        <v>2418</v>
      </c>
      <c r="M103" s="135" t="s">
        <v>2447</v>
      </c>
      <c r="N103" s="135" t="s">
        <v>2454</v>
      </c>
      <c r="O103" s="134" t="s">
        <v>2455</v>
      </c>
      <c r="P103" s="137"/>
      <c r="Q103" s="135" t="s">
        <v>2418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2668</v>
      </c>
      <c r="C104" s="136">
        <v>44337.394849537035</v>
      </c>
      <c r="D104" s="136" t="s">
        <v>2450</v>
      </c>
      <c r="E104" s="124">
        <v>887</v>
      </c>
      <c r="F104" s="157" t="str">
        <f>VLOOKUP(E104,VIP!$A$2:$O13305,2,0)</f>
        <v>DRBR887</v>
      </c>
      <c r="G104" s="134" t="str">
        <f>VLOOKUP(E104,'LISTADO ATM'!$A$2:$B$897,2,0)</f>
        <v>ATM S/M Bravo Los Proceres</v>
      </c>
      <c r="H104" s="134" t="str">
        <f>VLOOKUP(E104,VIP!$A$2:$O18168,7,FALSE)</f>
        <v>Si</v>
      </c>
      <c r="I104" s="134" t="str">
        <f>VLOOKUP(E104,VIP!$A$2:$O10133,8,FALSE)</f>
        <v>Si</v>
      </c>
      <c r="J104" s="134" t="str">
        <f>VLOOKUP(E104,VIP!$A$2:$O10083,8,FALSE)</f>
        <v>Si</v>
      </c>
      <c r="K104" s="134" t="str">
        <f>VLOOKUP(E104,VIP!$A$2:$O13657,6,0)</f>
        <v>NO</v>
      </c>
      <c r="L104" s="125" t="s">
        <v>2418</v>
      </c>
      <c r="M104" s="135" t="s">
        <v>2447</v>
      </c>
      <c r="N104" s="135" t="s">
        <v>2454</v>
      </c>
      <c r="O104" s="134" t="s">
        <v>2455</v>
      </c>
      <c r="P104" s="137"/>
      <c r="Q104" s="135" t="s">
        <v>2418</v>
      </c>
    </row>
    <row r="105" spans="1:17" s="96" customFormat="1" ht="18" x14ac:dyDescent="0.25">
      <c r="A105" s="134" t="str">
        <f>VLOOKUP(E105,'LISTADO ATM'!$A$2:$C$898,3,0)</f>
        <v>ESTE</v>
      </c>
      <c r="B105" s="129" t="s">
        <v>2688</v>
      </c>
      <c r="C105" s="136">
        <v>44337.398865740739</v>
      </c>
      <c r="D105" s="136" t="s">
        <v>2180</v>
      </c>
      <c r="E105" s="124">
        <v>772</v>
      </c>
      <c r="F105" s="157" t="str">
        <f>VLOOKUP(E105,VIP!$A$2:$O13313,2,0)</f>
        <v>DRBR215</v>
      </c>
      <c r="G105" s="134" t="str">
        <f>VLOOKUP(E105,'LISTADO ATM'!$A$2:$B$897,2,0)</f>
        <v xml:space="preserve">ATM UNP Yamasá </v>
      </c>
      <c r="H105" s="134" t="str">
        <f>VLOOKUP(E105,VIP!$A$2:$O18176,7,FALSE)</f>
        <v>Si</v>
      </c>
      <c r="I105" s="134" t="str">
        <f>VLOOKUP(E105,VIP!$A$2:$O10141,8,FALSE)</f>
        <v>Si</v>
      </c>
      <c r="J105" s="134" t="str">
        <f>VLOOKUP(E105,VIP!$A$2:$O10091,8,FALSE)</f>
        <v>Si</v>
      </c>
      <c r="K105" s="134" t="str">
        <f>VLOOKUP(E105,VIP!$A$2:$O13665,6,0)</f>
        <v>NO</v>
      </c>
      <c r="L105" s="125" t="s">
        <v>2219</v>
      </c>
      <c r="M105" s="204" t="s">
        <v>2667</v>
      </c>
      <c r="N105" s="135" t="s">
        <v>2454</v>
      </c>
      <c r="O105" s="134" t="s">
        <v>2456</v>
      </c>
      <c r="P105" s="137"/>
      <c r="Q105" s="136">
        <v>44337.45208333333</v>
      </c>
    </row>
    <row r="106" spans="1:17" s="96" customFormat="1" ht="18" x14ac:dyDescent="0.25">
      <c r="A106" s="134" t="str">
        <f>VLOOKUP(E106,'LISTADO ATM'!$A$2:$C$898,3,0)</f>
        <v>DISTRITO NACIONAL</v>
      </c>
      <c r="B106" s="129" t="s">
        <v>2687</v>
      </c>
      <c r="C106" s="136">
        <v>44337.401666666665</v>
      </c>
      <c r="D106" s="136" t="s">
        <v>2180</v>
      </c>
      <c r="E106" s="124">
        <v>967</v>
      </c>
      <c r="F106" s="157" t="str">
        <f>VLOOKUP(E106,VIP!$A$2:$O13312,2,0)</f>
        <v>DRBR967</v>
      </c>
      <c r="G106" s="134" t="str">
        <f>VLOOKUP(E106,'LISTADO ATM'!$A$2:$B$897,2,0)</f>
        <v xml:space="preserve">ATM UNP Hiper Olé Autopista Duarte </v>
      </c>
      <c r="H106" s="134" t="str">
        <f>VLOOKUP(E106,VIP!$A$2:$O18175,7,FALSE)</f>
        <v>Si</v>
      </c>
      <c r="I106" s="134" t="str">
        <f>VLOOKUP(E106,VIP!$A$2:$O10140,8,FALSE)</f>
        <v>Si</v>
      </c>
      <c r="J106" s="134" t="str">
        <f>VLOOKUP(E106,VIP!$A$2:$O10090,8,FALSE)</f>
        <v>Si</v>
      </c>
      <c r="K106" s="134" t="str">
        <f>VLOOKUP(E106,VIP!$A$2:$O13664,6,0)</f>
        <v>NO</v>
      </c>
      <c r="L106" s="125" t="s">
        <v>2574</v>
      </c>
      <c r="M106" s="135" t="s">
        <v>2447</v>
      </c>
      <c r="N106" s="135" t="s">
        <v>2454</v>
      </c>
      <c r="O106" s="134" t="s">
        <v>2456</v>
      </c>
      <c r="P106" s="137"/>
      <c r="Q106" s="135" t="s">
        <v>2574</v>
      </c>
    </row>
    <row r="107" spans="1:17" s="96" customFormat="1" ht="18" x14ac:dyDescent="0.25">
      <c r="A107" s="134" t="str">
        <f>VLOOKUP(E107,'LISTADO ATM'!$A$2:$C$898,3,0)</f>
        <v>ESTE</v>
      </c>
      <c r="B107" s="129" t="s">
        <v>2686</v>
      </c>
      <c r="C107" s="136">
        <v>44337.410451388889</v>
      </c>
      <c r="D107" s="136" t="s">
        <v>2473</v>
      </c>
      <c r="E107" s="124">
        <v>427</v>
      </c>
      <c r="F107" s="157" t="str">
        <f>VLOOKUP(E107,VIP!$A$2:$O13311,2,0)</f>
        <v>DRBR427</v>
      </c>
      <c r="G107" s="134" t="str">
        <f>VLOOKUP(E107,'LISTADO ATM'!$A$2:$B$897,2,0)</f>
        <v xml:space="preserve">ATM Almacenes Iberia (Hato Mayor) </v>
      </c>
      <c r="H107" s="134" t="str">
        <f>VLOOKUP(E107,VIP!$A$2:$O18174,7,FALSE)</f>
        <v>Si</v>
      </c>
      <c r="I107" s="134" t="str">
        <f>VLOOKUP(E107,VIP!$A$2:$O10139,8,FALSE)</f>
        <v>Si</v>
      </c>
      <c r="J107" s="134" t="str">
        <f>VLOOKUP(E107,VIP!$A$2:$O10089,8,FALSE)</f>
        <v>Si</v>
      </c>
      <c r="K107" s="134" t="str">
        <f>VLOOKUP(E107,VIP!$A$2:$O13663,6,0)</f>
        <v>NO</v>
      </c>
      <c r="L107" s="125" t="s">
        <v>2566</v>
      </c>
      <c r="M107" s="135" t="s">
        <v>2447</v>
      </c>
      <c r="N107" s="135" t="s">
        <v>2454</v>
      </c>
      <c r="O107" s="134" t="s">
        <v>2474</v>
      </c>
      <c r="P107" s="137"/>
      <c r="Q107" s="135" t="s">
        <v>2566</v>
      </c>
    </row>
    <row r="108" spans="1:17" s="96" customFormat="1" ht="18" x14ac:dyDescent="0.25">
      <c r="A108" s="134" t="str">
        <f>VLOOKUP(E108,'LISTADO ATM'!$A$2:$C$898,3,0)</f>
        <v>SUR</v>
      </c>
      <c r="B108" s="129">
        <v>3335894491</v>
      </c>
      <c r="C108" s="136">
        <v>44337.411111111112</v>
      </c>
      <c r="D108" s="136" t="s">
        <v>2473</v>
      </c>
      <c r="E108" s="124">
        <v>764</v>
      </c>
      <c r="F108" s="157" t="str">
        <f>VLOOKUP(E108,VIP!$A$2:$O13316,2,0)</f>
        <v>DRBR451</v>
      </c>
      <c r="G108" s="134" t="str">
        <f>VLOOKUP(E108,'LISTADO ATM'!$A$2:$B$897,2,0)</f>
        <v xml:space="preserve">ATM Oficina Elías Piña </v>
      </c>
      <c r="H108" s="134" t="str">
        <f>VLOOKUP(E108,VIP!$A$2:$O18179,7,FALSE)</f>
        <v>Si</v>
      </c>
      <c r="I108" s="134" t="str">
        <f>VLOOKUP(E108,VIP!$A$2:$O10144,8,FALSE)</f>
        <v>Si</v>
      </c>
      <c r="J108" s="134" t="str">
        <f>VLOOKUP(E108,VIP!$A$2:$O10094,8,FALSE)</f>
        <v>Si</v>
      </c>
      <c r="K108" s="134" t="str">
        <f>VLOOKUP(E108,VIP!$A$2:$O13668,6,0)</f>
        <v>NO</v>
      </c>
      <c r="L108" s="125" t="s">
        <v>2691</v>
      </c>
      <c r="M108" s="204" t="s">
        <v>2667</v>
      </c>
      <c r="N108" s="135" t="s">
        <v>2693</v>
      </c>
      <c r="O108" s="134" t="s">
        <v>2694</v>
      </c>
      <c r="P108" s="137" t="s">
        <v>2697</v>
      </c>
      <c r="Q108" s="135" t="s">
        <v>2691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3335894529</v>
      </c>
      <c r="C109" s="136">
        <v>44337.418749999997</v>
      </c>
      <c r="D109" s="136" t="s">
        <v>2473</v>
      </c>
      <c r="E109" s="124">
        <v>935</v>
      </c>
      <c r="F109" s="157" t="str">
        <f>VLOOKUP(E109,VIP!$A$2:$O13317,2,0)</f>
        <v>DRBR16J</v>
      </c>
      <c r="G109" s="134" t="str">
        <f>VLOOKUP(E109,'LISTADO ATM'!$A$2:$B$897,2,0)</f>
        <v xml:space="preserve">ATM Oficina John F. Kennedy </v>
      </c>
      <c r="H109" s="134" t="str">
        <f>VLOOKUP(E109,VIP!$A$2:$O18180,7,FALSE)</f>
        <v>Si</v>
      </c>
      <c r="I109" s="134" t="str">
        <f>VLOOKUP(E109,VIP!$A$2:$O10145,8,FALSE)</f>
        <v>Si</v>
      </c>
      <c r="J109" s="134" t="str">
        <f>VLOOKUP(E109,VIP!$A$2:$O10095,8,FALSE)</f>
        <v>Si</v>
      </c>
      <c r="K109" s="134" t="str">
        <f>VLOOKUP(E109,VIP!$A$2:$O13669,6,0)</f>
        <v>SI</v>
      </c>
      <c r="L109" s="125" t="s">
        <v>2692</v>
      </c>
      <c r="M109" s="204" t="s">
        <v>2667</v>
      </c>
      <c r="N109" s="135" t="s">
        <v>2693</v>
      </c>
      <c r="O109" s="134" t="s">
        <v>2694</v>
      </c>
      <c r="P109" s="137" t="s">
        <v>2696</v>
      </c>
      <c r="Q109" s="135" t="s">
        <v>2692</v>
      </c>
    </row>
    <row r="110" spans="1:17" s="96" customFormat="1" ht="18" x14ac:dyDescent="0.25">
      <c r="A110" s="134" t="str">
        <f>VLOOKUP(E110,'LISTADO ATM'!$A$2:$C$898,3,0)</f>
        <v>DISTRITO NACIONAL</v>
      </c>
      <c r="B110" s="129" t="s">
        <v>2685</v>
      </c>
      <c r="C110" s="136">
        <v>44337.422986111109</v>
      </c>
      <c r="D110" s="136" t="s">
        <v>2180</v>
      </c>
      <c r="E110" s="124">
        <v>714</v>
      </c>
      <c r="F110" s="157" t="str">
        <f>VLOOKUP(E110,VIP!$A$2:$O13310,2,0)</f>
        <v>DRBR16M</v>
      </c>
      <c r="G110" s="134" t="str">
        <f>VLOOKUP(E110,'LISTADO ATM'!$A$2:$B$897,2,0)</f>
        <v xml:space="preserve">ATM Hospital de Herrera </v>
      </c>
      <c r="H110" s="134" t="str">
        <f>VLOOKUP(E110,VIP!$A$2:$O18173,7,FALSE)</f>
        <v>Si</v>
      </c>
      <c r="I110" s="134" t="str">
        <f>VLOOKUP(E110,VIP!$A$2:$O10138,8,FALSE)</f>
        <v>Si</v>
      </c>
      <c r="J110" s="134" t="str">
        <f>VLOOKUP(E110,VIP!$A$2:$O10088,8,FALSE)</f>
        <v>Si</v>
      </c>
      <c r="K110" s="134" t="str">
        <f>VLOOKUP(E110,VIP!$A$2:$O13662,6,0)</f>
        <v>NO</v>
      </c>
      <c r="L110" s="125" t="s">
        <v>2572</v>
      </c>
      <c r="M110" s="135" t="s">
        <v>2447</v>
      </c>
      <c r="N110" s="135" t="s">
        <v>2454</v>
      </c>
      <c r="O110" s="134" t="s">
        <v>2456</v>
      </c>
      <c r="P110" s="137"/>
      <c r="Q110" s="135" t="s">
        <v>2572</v>
      </c>
    </row>
    <row r="111" spans="1:17" s="96" customFormat="1" ht="18" x14ac:dyDescent="0.25">
      <c r="A111" s="134" t="str">
        <f>VLOOKUP(E111,'LISTADO ATM'!$A$2:$C$898,3,0)</f>
        <v>NORTE</v>
      </c>
      <c r="B111" s="129" t="s">
        <v>2684</v>
      </c>
      <c r="C111" s="136">
        <v>44337.436215277776</v>
      </c>
      <c r="D111" s="136" t="s">
        <v>2567</v>
      </c>
      <c r="E111" s="124">
        <v>728</v>
      </c>
      <c r="F111" s="157" t="str">
        <f>VLOOKUP(E111,VIP!$A$2:$O13309,2,0)</f>
        <v>DRBR051</v>
      </c>
      <c r="G111" s="134" t="str">
        <f>VLOOKUP(E111,'LISTADO ATM'!$A$2:$B$897,2,0)</f>
        <v xml:space="preserve">ATM UNP La Vega Oficina Regional Norcentral </v>
      </c>
      <c r="H111" s="134" t="str">
        <f>VLOOKUP(E111,VIP!$A$2:$O18172,7,FALSE)</f>
        <v>Si</v>
      </c>
      <c r="I111" s="134" t="str">
        <f>VLOOKUP(E111,VIP!$A$2:$O10137,8,FALSE)</f>
        <v>Si</v>
      </c>
      <c r="J111" s="134" t="str">
        <f>VLOOKUP(E111,VIP!$A$2:$O10087,8,FALSE)</f>
        <v>Si</v>
      </c>
      <c r="K111" s="134" t="str">
        <f>VLOOKUP(E111,VIP!$A$2:$O13661,6,0)</f>
        <v>SI</v>
      </c>
      <c r="L111" s="125" t="s">
        <v>2418</v>
      </c>
      <c r="M111" s="204" t="s">
        <v>2667</v>
      </c>
      <c r="N111" s="135" t="s">
        <v>2454</v>
      </c>
      <c r="O111" s="134" t="s">
        <v>2568</v>
      </c>
      <c r="P111" s="137"/>
      <c r="Q111" s="136">
        <v>44337.453472222223</v>
      </c>
    </row>
    <row r="112" spans="1:17" s="96" customFormat="1" ht="18" x14ac:dyDescent="0.25">
      <c r="A112" s="134" t="str">
        <f>VLOOKUP(E112,'LISTADO ATM'!$A$2:$C$898,3,0)</f>
        <v>DISTRITO NACIONAL</v>
      </c>
      <c r="B112" s="129" t="s">
        <v>2683</v>
      </c>
      <c r="C112" s="136">
        <v>44337.444641203707</v>
      </c>
      <c r="D112" s="136" t="s">
        <v>2180</v>
      </c>
      <c r="E112" s="124">
        <v>13</v>
      </c>
      <c r="F112" s="157" t="str">
        <f>VLOOKUP(E112,VIP!$A$2:$O13308,2,0)</f>
        <v>DRBR013</v>
      </c>
      <c r="G112" s="134" t="str">
        <f>VLOOKUP(E112,'LISTADO ATM'!$A$2:$B$897,2,0)</f>
        <v xml:space="preserve">ATM CDEEE </v>
      </c>
      <c r="H112" s="134" t="str">
        <f>VLOOKUP(E112,VIP!$A$2:$O18171,7,FALSE)</f>
        <v>Si</v>
      </c>
      <c r="I112" s="134" t="str">
        <f>VLOOKUP(E112,VIP!$A$2:$O10136,8,FALSE)</f>
        <v>Si</v>
      </c>
      <c r="J112" s="134" t="str">
        <f>VLOOKUP(E112,VIP!$A$2:$O10086,8,FALSE)</f>
        <v>Si</v>
      </c>
      <c r="K112" s="134" t="str">
        <f>VLOOKUP(E112,VIP!$A$2:$O13660,6,0)</f>
        <v>NO</v>
      </c>
      <c r="L112" s="125" t="s">
        <v>2425</v>
      </c>
      <c r="M112" s="135" t="s">
        <v>2447</v>
      </c>
      <c r="N112" s="135" t="s">
        <v>2454</v>
      </c>
      <c r="O112" s="134" t="s">
        <v>2456</v>
      </c>
      <c r="P112" s="137"/>
      <c r="Q112" s="135" t="s">
        <v>2425</v>
      </c>
    </row>
    <row r="113" spans="1:17" s="96" customFormat="1" ht="18" x14ac:dyDescent="0.25">
      <c r="A113" s="134" t="str">
        <f>VLOOKUP(E113,'LISTADO ATM'!$A$2:$C$898,3,0)</f>
        <v>NORTE</v>
      </c>
      <c r="B113" s="129" t="s">
        <v>2682</v>
      </c>
      <c r="C113" s="136">
        <v>44337.446053240739</v>
      </c>
      <c r="D113" s="136" t="s">
        <v>2181</v>
      </c>
      <c r="E113" s="124">
        <v>664</v>
      </c>
      <c r="F113" s="157" t="str">
        <f>VLOOKUP(E113,VIP!$A$2:$O13307,2,0)</f>
        <v>DRBR664</v>
      </c>
      <c r="G113" s="134" t="str">
        <f>VLOOKUP(E113,'LISTADO ATM'!$A$2:$B$897,2,0)</f>
        <v>ATM S/M Asfer (Constanza)</v>
      </c>
      <c r="H113" s="134" t="str">
        <f>VLOOKUP(E113,VIP!$A$2:$O18170,7,FALSE)</f>
        <v>N/A</v>
      </c>
      <c r="I113" s="134" t="str">
        <f>VLOOKUP(E113,VIP!$A$2:$O10135,8,FALSE)</f>
        <v>N/A</v>
      </c>
      <c r="J113" s="134" t="str">
        <f>VLOOKUP(E113,VIP!$A$2:$O10085,8,FALSE)</f>
        <v>N/A</v>
      </c>
      <c r="K113" s="134" t="str">
        <f>VLOOKUP(E113,VIP!$A$2:$O13659,6,0)</f>
        <v>N/A</v>
      </c>
      <c r="L113" s="125" t="s">
        <v>2219</v>
      </c>
      <c r="M113" s="135" t="s">
        <v>2447</v>
      </c>
      <c r="N113" s="135" t="s">
        <v>2454</v>
      </c>
      <c r="O113" s="134" t="s">
        <v>2579</v>
      </c>
      <c r="P113" s="137"/>
      <c r="Q113" s="135" t="s">
        <v>2219</v>
      </c>
    </row>
  </sheetData>
  <autoFilter ref="A4:Q4">
    <sortState ref="A5:Q11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4:E1048576 E84:E89 E1:E22">
    <cfRule type="duplicateValues" dxfId="109" priority="189"/>
  </conditionalFormatting>
  <conditionalFormatting sqref="E114:E1048576 E84:E89 E5:E22">
    <cfRule type="duplicateValues" dxfId="108" priority="119830"/>
  </conditionalFormatting>
  <conditionalFormatting sqref="B114:B1048576 B84:B89 B1:B22">
    <cfRule type="duplicateValues" dxfId="107" priority="119833"/>
  </conditionalFormatting>
  <conditionalFormatting sqref="B114:B1048576 B84:B89 B5:B22">
    <cfRule type="duplicateValues" dxfId="106" priority="142"/>
  </conditionalFormatting>
  <conditionalFormatting sqref="B114:B1048576 B84:B89 B1:B22">
    <cfRule type="duplicateValues" dxfId="105" priority="93"/>
    <cfRule type="duplicateValues" dxfId="104" priority="94"/>
  </conditionalFormatting>
  <conditionalFormatting sqref="E114:E1048576 E84:E89 E1:E22">
    <cfRule type="duplicateValues" dxfId="103" priority="76"/>
    <cfRule type="duplicateValues" dxfId="102" priority="77"/>
  </conditionalFormatting>
  <conditionalFormatting sqref="E114:E1048576 E84:E89 E1:E60">
    <cfRule type="duplicateValues" dxfId="101" priority="37"/>
  </conditionalFormatting>
  <conditionalFormatting sqref="E114:E1048576 E1:E89">
    <cfRule type="duplicateValues" dxfId="100" priority="28"/>
    <cfRule type="duplicateValues" dxfId="99" priority="29"/>
  </conditionalFormatting>
  <conditionalFormatting sqref="B114:B1048576 B1:B89">
    <cfRule type="duplicateValues" dxfId="98" priority="26"/>
    <cfRule type="duplicateValues" dxfId="97" priority="27"/>
  </conditionalFormatting>
  <conditionalFormatting sqref="E5:E22">
    <cfRule type="duplicateValues" dxfId="96" priority="121855"/>
    <cfRule type="duplicateValues" dxfId="95" priority="121856"/>
  </conditionalFormatting>
  <conditionalFormatting sqref="E5:E22">
    <cfRule type="duplicateValues" dxfId="94" priority="121857"/>
  </conditionalFormatting>
  <conditionalFormatting sqref="B5:B22">
    <cfRule type="duplicateValues" dxfId="93" priority="121858"/>
    <cfRule type="duplicateValues" dxfId="92" priority="121859"/>
  </conditionalFormatting>
  <conditionalFormatting sqref="B5:B22">
    <cfRule type="duplicateValues" dxfId="91" priority="121860"/>
  </conditionalFormatting>
  <conditionalFormatting sqref="E23:E44">
    <cfRule type="duplicateValues" dxfId="90" priority="121901"/>
  </conditionalFormatting>
  <conditionalFormatting sqref="B23:B44">
    <cfRule type="duplicateValues" dxfId="89" priority="121903"/>
  </conditionalFormatting>
  <conditionalFormatting sqref="B23:B44">
    <cfRule type="duplicateValues" dxfId="88" priority="121905"/>
    <cfRule type="duplicateValues" dxfId="87" priority="121906"/>
  </conditionalFormatting>
  <conditionalFormatting sqref="E23:E44">
    <cfRule type="duplicateValues" dxfId="86" priority="121909"/>
    <cfRule type="duplicateValues" dxfId="85" priority="121910"/>
  </conditionalFormatting>
  <conditionalFormatting sqref="E45:E60">
    <cfRule type="duplicateValues" dxfId="84" priority="121919"/>
  </conditionalFormatting>
  <conditionalFormatting sqref="B45:B60">
    <cfRule type="duplicateValues" dxfId="83" priority="121921"/>
  </conditionalFormatting>
  <conditionalFormatting sqref="B45:B60">
    <cfRule type="duplicateValues" dxfId="82" priority="121923"/>
    <cfRule type="duplicateValues" dxfId="81" priority="121924"/>
  </conditionalFormatting>
  <conditionalFormatting sqref="E45:E60">
    <cfRule type="duplicateValues" dxfId="80" priority="121927"/>
    <cfRule type="duplicateValues" dxfId="79" priority="121928"/>
  </conditionalFormatting>
  <conditionalFormatting sqref="E61:E89">
    <cfRule type="duplicateValues" dxfId="78" priority="121938"/>
  </conditionalFormatting>
  <conditionalFormatting sqref="B61:B89">
    <cfRule type="duplicateValues" dxfId="77" priority="121940"/>
  </conditionalFormatting>
  <conditionalFormatting sqref="B61:B89">
    <cfRule type="duplicateValues" dxfId="76" priority="121942"/>
    <cfRule type="duplicateValues" dxfId="75" priority="121943"/>
  </conditionalFormatting>
  <conditionalFormatting sqref="E61:E89">
    <cfRule type="duplicateValues" dxfId="74" priority="121946"/>
    <cfRule type="duplicateValues" dxfId="73" priority="121947"/>
  </conditionalFormatting>
  <conditionalFormatting sqref="E90:E103">
    <cfRule type="duplicateValues" dxfId="72" priority="122000"/>
  </conditionalFormatting>
  <conditionalFormatting sqref="B90:B103">
    <cfRule type="duplicateValues" dxfId="71" priority="122001"/>
  </conditionalFormatting>
  <conditionalFormatting sqref="B90:B103">
    <cfRule type="duplicateValues" dxfId="70" priority="122002"/>
    <cfRule type="duplicateValues" dxfId="69" priority="122003"/>
  </conditionalFormatting>
  <conditionalFormatting sqref="E90:E103">
    <cfRule type="duplicateValues" dxfId="68" priority="122004"/>
    <cfRule type="duplicateValues" dxfId="67" priority="122005"/>
  </conditionalFormatting>
  <conditionalFormatting sqref="E104:E113">
    <cfRule type="duplicateValues" dxfId="5" priority="122088"/>
  </conditionalFormatting>
  <conditionalFormatting sqref="B104:B113">
    <cfRule type="duplicateValues" dxfId="4" priority="122089"/>
  </conditionalFormatting>
  <conditionalFormatting sqref="B104:B113">
    <cfRule type="duplicateValues" dxfId="3" priority="122090"/>
    <cfRule type="duplicateValues" dxfId="2" priority="122091"/>
  </conditionalFormatting>
  <conditionalFormatting sqref="E104:E113">
    <cfRule type="duplicateValues" dxfId="1" priority="122092"/>
    <cfRule type="duplicateValues" dxfId="0" priority="12209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="85" zoomScaleNormal="85" workbookViewId="0">
      <selection activeCell="A12" sqref="A12:E12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82" t="s">
        <v>2150</v>
      </c>
      <c r="B1" s="183"/>
      <c r="C1" s="183"/>
      <c r="D1" s="183"/>
      <c r="E1" s="184"/>
    </row>
    <row r="2" spans="1:5" ht="25.5" x14ac:dyDescent="0.25">
      <c r="A2" s="185" t="s">
        <v>2452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8" t="s">
        <v>2415</v>
      </c>
      <c r="B7" s="189"/>
      <c r="C7" s="189"/>
      <c r="D7" s="189"/>
      <c r="E7" s="190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e">
        <f>VLOOKUP(B9,'[1]LISTADO ATM'!$A$2:$C$821,3,0)</f>
        <v>#N/A</v>
      </c>
      <c r="B9" s="127"/>
      <c r="C9" s="153" t="e">
        <f>VLOOKUP(B9,'[1]LISTADO ATM'!$A$2:$B$821,2,0)</f>
        <v>#N/A</v>
      </c>
      <c r="D9" s="128" t="s">
        <v>2659</v>
      </c>
      <c r="E9" s="129"/>
    </row>
    <row r="10" spans="1:5" ht="18.75" thickBot="1" x14ac:dyDescent="0.3">
      <c r="A10" s="100" t="s">
        <v>2476</v>
      </c>
      <c r="B10" s="139">
        <f>COUNT(#REF!)</f>
        <v>0</v>
      </c>
      <c r="C10" s="191"/>
      <c r="D10" s="192"/>
      <c r="E10" s="193"/>
    </row>
    <row r="11" spans="1:5" x14ac:dyDescent="0.25">
      <c r="B11" s="102"/>
      <c r="E11" s="102"/>
    </row>
    <row r="12" spans="1:5" ht="18" x14ac:dyDescent="0.25">
      <c r="A12" s="188" t="s">
        <v>2477</v>
      </c>
      <c r="B12" s="189"/>
      <c r="C12" s="189"/>
      <c r="D12" s="189"/>
      <c r="E12" s="190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39">
        <f>COUNT(B14:B14)</f>
        <v>0</v>
      </c>
      <c r="C15" s="179"/>
      <c r="D15" s="180"/>
      <c r="E15" s="181"/>
    </row>
    <row r="16" spans="1:5" ht="15.75" thickBot="1" x14ac:dyDescent="0.3">
      <c r="B16" s="102"/>
      <c r="E16" s="102"/>
    </row>
    <row r="17" spans="1:5" ht="18.75" thickBot="1" x14ac:dyDescent="0.3">
      <c r="A17" s="169" t="s">
        <v>2478</v>
      </c>
      <c r="B17" s="170"/>
      <c r="C17" s="170"/>
      <c r="D17" s="170"/>
      <c r="E17" s="171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721</v>
      </c>
      <c r="C19" s="127" t="str">
        <f>VLOOKUP(B19,'[1]LISTADO ATM'!$A$2:$B$821,2,0)</f>
        <v xml:space="preserve">ATM Oficina Charles de Gaulle II </v>
      </c>
      <c r="D19" s="130" t="s">
        <v>2438</v>
      </c>
      <c r="E19" s="131" t="s">
        <v>2633</v>
      </c>
    </row>
    <row r="20" spans="1:5" ht="18" x14ac:dyDescent="0.25">
      <c r="A20" s="127" t="str">
        <f>VLOOKUP(B20,'[1]LISTADO ATM'!$A$2:$C$821,3,0)</f>
        <v>DISTRITO NACIONAL</v>
      </c>
      <c r="B20" s="127">
        <v>272</v>
      </c>
      <c r="C20" s="127" t="str">
        <f>VLOOKUP(B20,'[1]LISTADO ATM'!$A$2:$B$821,2,0)</f>
        <v xml:space="preserve">ATM Cámara de Diputados </v>
      </c>
      <c r="D20" s="130" t="s">
        <v>2438</v>
      </c>
      <c r="E20" s="131" t="s">
        <v>2634</v>
      </c>
    </row>
    <row r="21" spans="1:5" ht="18" x14ac:dyDescent="0.25">
      <c r="A21" s="127" t="str">
        <f>VLOOKUP(B21,'[1]LISTADO ATM'!$A$2:$C$821,3,0)</f>
        <v>ESTE</v>
      </c>
      <c r="B21" s="127">
        <v>838</v>
      </c>
      <c r="C21" s="127" t="str">
        <f>VLOOKUP(B21,'[1]LISTADO ATM'!$A$2:$B$821,2,0)</f>
        <v xml:space="preserve">ATM UNP Consuelo </v>
      </c>
      <c r="D21" s="130" t="s">
        <v>2438</v>
      </c>
      <c r="E21" s="131" t="s">
        <v>2635</v>
      </c>
    </row>
    <row r="22" spans="1:5" ht="18" x14ac:dyDescent="0.25">
      <c r="A22" s="127" t="str">
        <f>VLOOKUP(B22,'[1]LISTADO ATM'!$A$2:$C$821,3,0)</f>
        <v>ESTE</v>
      </c>
      <c r="B22" s="127">
        <v>843</v>
      </c>
      <c r="C22" s="127" t="str">
        <f>VLOOKUP(B22,'[1]LISTADO ATM'!$A$2:$B$821,2,0)</f>
        <v xml:space="preserve">ATM Oficina Romana Centro </v>
      </c>
      <c r="D22" s="130" t="s">
        <v>2438</v>
      </c>
      <c r="E22" s="131">
        <v>3335894063</v>
      </c>
    </row>
    <row r="23" spans="1:5" ht="18" x14ac:dyDescent="0.25">
      <c r="A23" s="127" t="str">
        <f>VLOOKUP(B23,'[1]LISTADO ATM'!$A$2:$C$821,3,0)</f>
        <v>SUR</v>
      </c>
      <c r="B23" s="127">
        <v>780</v>
      </c>
      <c r="C23" s="127" t="str">
        <f>VLOOKUP(B23,'[1]LISTADO ATM'!$A$2:$B$821,2,0)</f>
        <v xml:space="preserve">ATM Oficina Barahona I </v>
      </c>
      <c r="D23" s="130" t="s">
        <v>2438</v>
      </c>
      <c r="E23" s="131">
        <v>3335894109</v>
      </c>
    </row>
    <row r="24" spans="1:5" ht="18" x14ac:dyDescent="0.25">
      <c r="A24" s="127" t="str">
        <f>VLOOKUP(B24,'[1]LISTADO ATM'!$A$2:$C$821,3,0)</f>
        <v>DISTRITO NACIONAL</v>
      </c>
      <c r="B24" s="127">
        <v>918</v>
      </c>
      <c r="C24" s="127" t="str">
        <f>VLOOKUP(B24,'[1]LISTADO ATM'!$A$2:$B$821,2,0)</f>
        <v xml:space="preserve">ATM S/M Liverpool de la Jacobo Majluta </v>
      </c>
      <c r="D24" s="130" t="s">
        <v>2438</v>
      </c>
      <c r="E24" s="131">
        <v>3335894113</v>
      </c>
    </row>
    <row r="25" spans="1:5" ht="18" x14ac:dyDescent="0.25">
      <c r="A25" s="127" t="str">
        <f>VLOOKUP(B25,'[1]LISTADO ATM'!$A$2:$C$821,3,0)</f>
        <v>DISTRITO NACIONAL</v>
      </c>
      <c r="B25" s="127">
        <v>407</v>
      </c>
      <c r="C25" s="127" t="str">
        <f>VLOOKUP(B25,'[1]LISTADO ATM'!$A$2:$B$821,2,0)</f>
        <v xml:space="preserve">ATM Multicentro La Sirena Villa Mella </v>
      </c>
      <c r="D25" s="130" t="s">
        <v>2438</v>
      </c>
      <c r="E25" s="131">
        <v>3335894117</v>
      </c>
    </row>
    <row r="26" spans="1:5" ht="18" x14ac:dyDescent="0.25">
      <c r="A26" s="127" t="str">
        <f>VLOOKUP(B26,'[1]LISTADO ATM'!$A$2:$C$821,3,0)</f>
        <v>DISTRITO NACIONAL</v>
      </c>
      <c r="B26" s="127">
        <v>717</v>
      </c>
      <c r="C26" s="127" t="str">
        <f>VLOOKUP(B26,'[1]LISTADO ATM'!$A$2:$B$821,2,0)</f>
        <v xml:space="preserve">ATM Oficina Los Alcarrizos </v>
      </c>
      <c r="D26" s="130" t="s">
        <v>2438</v>
      </c>
      <c r="E26" s="131">
        <v>3335894132</v>
      </c>
    </row>
    <row r="27" spans="1:5" ht="18" x14ac:dyDescent="0.25">
      <c r="A27" s="127" t="str">
        <f>VLOOKUP(B27,'[1]LISTADO ATM'!$A$2:$C$821,3,0)</f>
        <v>DISTRITO NACIONAL</v>
      </c>
      <c r="B27" s="127">
        <v>684</v>
      </c>
      <c r="C27" s="127" t="str">
        <f>VLOOKUP(B27,'[1]LISTADO ATM'!$A$2:$B$821,2,0)</f>
        <v>ATM Estación Texaco Prolongación 27 Febrero</v>
      </c>
      <c r="D27" s="130" t="s">
        <v>2438</v>
      </c>
      <c r="E27" s="131">
        <v>3335894134</v>
      </c>
    </row>
    <row r="28" spans="1:5" ht="18" x14ac:dyDescent="0.25">
      <c r="A28" s="127" t="str">
        <f>VLOOKUP(B28,'[1]LISTADO ATM'!$A$2:$C$821,3,0)</f>
        <v>DISTRITO NACIONAL</v>
      </c>
      <c r="B28" s="127">
        <v>238</v>
      </c>
      <c r="C28" s="127" t="str">
        <f>VLOOKUP(B28,'[1]LISTADO ATM'!$A$2:$B$821,2,0)</f>
        <v xml:space="preserve">ATM Multicentro La Sirena Charles de Gaulle </v>
      </c>
      <c r="D28" s="130" t="s">
        <v>2438</v>
      </c>
      <c r="E28" s="131">
        <v>3335894136</v>
      </c>
    </row>
    <row r="29" spans="1:5" ht="18" x14ac:dyDescent="0.25">
      <c r="A29" s="127" t="str">
        <f>VLOOKUP(B29,'[1]LISTADO ATM'!$A$2:$C$821,3,0)</f>
        <v>DISTRITO NACIONAL</v>
      </c>
      <c r="B29" s="127">
        <v>410</v>
      </c>
      <c r="C29" s="127" t="str">
        <f>VLOOKUP(B29,'[1]LISTADO ATM'!$A$2:$B$821,2,0)</f>
        <v xml:space="preserve">ATM Oficina Las Palmas de Herrera II </v>
      </c>
      <c r="D29" s="130" t="s">
        <v>2438</v>
      </c>
      <c r="E29" s="131">
        <v>3335894138</v>
      </c>
    </row>
    <row r="30" spans="1:5" ht="18" x14ac:dyDescent="0.25">
      <c r="A30" s="127" t="str">
        <f>VLOOKUP(B30,'[1]LISTADO ATM'!$A$2:$C$821,3,0)</f>
        <v>ESTE</v>
      </c>
      <c r="B30" s="127">
        <v>630</v>
      </c>
      <c r="C30" s="127" t="str">
        <f>VLOOKUP(B30,'[1]LISTADO ATM'!$A$2:$B$821,2,0)</f>
        <v xml:space="preserve">ATM Oficina Plaza Zaglul (SPM) </v>
      </c>
      <c r="D30" s="130" t="s">
        <v>2438</v>
      </c>
      <c r="E30" s="131">
        <v>3335894139</v>
      </c>
    </row>
    <row r="31" spans="1:5" ht="18" x14ac:dyDescent="0.25">
      <c r="A31" s="127" t="str">
        <f>VLOOKUP(B31,'[1]LISTADO ATM'!$A$2:$C$821,3,0)</f>
        <v>DISTRITO NACIONAL</v>
      </c>
      <c r="B31" s="127">
        <v>884</v>
      </c>
      <c r="C31" s="127" t="str">
        <f>VLOOKUP(B31,'[1]LISTADO ATM'!$A$2:$B$821,2,0)</f>
        <v xml:space="preserve">ATM UNP Olé Sabana Perdida </v>
      </c>
      <c r="D31" s="130" t="s">
        <v>2438</v>
      </c>
      <c r="E31" s="131">
        <v>3335894140</v>
      </c>
    </row>
    <row r="32" spans="1:5" ht="18" x14ac:dyDescent="0.25">
      <c r="A32" s="127" t="str">
        <f>VLOOKUP(B32,'[1]LISTADO ATM'!$A$2:$C$821,3,0)</f>
        <v>NORTE</v>
      </c>
      <c r="B32" s="127">
        <v>965</v>
      </c>
      <c r="C32" s="127" t="str">
        <f>VLOOKUP(B32,'[1]LISTADO ATM'!$A$2:$B$821,2,0)</f>
        <v xml:space="preserve">ATM S/M La Fuente FUN (Santiago) </v>
      </c>
      <c r="D32" s="130" t="s">
        <v>2438</v>
      </c>
      <c r="E32" s="131">
        <v>3335894141</v>
      </c>
    </row>
    <row r="33" spans="1:5" ht="18" x14ac:dyDescent="0.25">
      <c r="A33" s="127" t="str">
        <f>VLOOKUP(B33,'[1]LISTADO ATM'!$A$2:$C$821,3,0)</f>
        <v>DISTRITO NACIONAL</v>
      </c>
      <c r="B33" s="127">
        <v>722</v>
      </c>
      <c r="C33" s="127" t="str">
        <f>VLOOKUP(B33,'[1]LISTADO ATM'!$A$2:$B$821,2,0)</f>
        <v xml:space="preserve">ATM Oficina Charles de Gaulle III </v>
      </c>
      <c r="D33" s="130" t="s">
        <v>2438</v>
      </c>
      <c r="E33" s="131">
        <v>3335894149</v>
      </c>
    </row>
    <row r="34" spans="1:5" ht="18" x14ac:dyDescent="0.25">
      <c r="A34" s="127" t="str">
        <f>VLOOKUP(B34,'[1]LISTADO ATM'!$A$2:$C$821,3,0)</f>
        <v>SUR</v>
      </c>
      <c r="B34" s="127">
        <v>182</v>
      </c>
      <c r="C34" s="127" t="str">
        <f>VLOOKUP(B34,'[1]LISTADO ATM'!$A$2:$B$821,2,0)</f>
        <v xml:space="preserve">ATM Barahona Comb </v>
      </c>
      <c r="D34" s="130" t="s">
        <v>2438</v>
      </c>
      <c r="E34" s="131" t="s">
        <v>2653</v>
      </c>
    </row>
    <row r="35" spans="1:5" ht="18" x14ac:dyDescent="0.25">
      <c r="A35" s="127" t="str">
        <f>VLOOKUP(B35,'[1]LISTADO ATM'!$A$2:$C$821,3,0)</f>
        <v>NORTE</v>
      </c>
      <c r="B35" s="127">
        <v>950</v>
      </c>
      <c r="C35" s="127" t="str">
        <f>VLOOKUP(B35,'[1]LISTADO ATM'!$A$2:$B$821,2,0)</f>
        <v xml:space="preserve">ATM Oficina Monterrico </v>
      </c>
      <c r="D35" s="130" t="s">
        <v>2438</v>
      </c>
      <c r="E35" s="131" t="s">
        <v>2649</v>
      </c>
    </row>
    <row r="36" spans="1:5" ht="18" x14ac:dyDescent="0.25">
      <c r="A36" s="127" t="str">
        <f>VLOOKUP(B36,'[1]LISTADO ATM'!$A$2:$C$821,3,0)</f>
        <v>SUR</v>
      </c>
      <c r="B36" s="127">
        <v>619</v>
      </c>
      <c r="C36" s="127" t="str">
        <f>VLOOKUP(B36,'[1]LISTADO ATM'!$A$2:$B$821,2,0)</f>
        <v xml:space="preserve">ATM Academia P.N. Hatillo (San Cristóbal) </v>
      </c>
      <c r="D36" s="130" t="s">
        <v>2438</v>
      </c>
      <c r="E36" s="131" t="s">
        <v>2646</v>
      </c>
    </row>
    <row r="37" spans="1:5" ht="18" x14ac:dyDescent="0.25">
      <c r="A37" s="127" t="e">
        <f>VLOOKUP(B37,'[1]LISTADO ATM'!$A$2:$C$821,3,0)</f>
        <v>#N/A</v>
      </c>
      <c r="B37" s="127"/>
      <c r="C37" s="127" t="e">
        <f>VLOOKUP(B37,'[1]LISTADO ATM'!$A$2:$B$821,2,0)</f>
        <v>#N/A</v>
      </c>
      <c r="D37" s="154"/>
      <c r="E37" s="131"/>
    </row>
    <row r="38" spans="1:5" ht="18.75" thickBot="1" x14ac:dyDescent="0.3">
      <c r="A38" s="119"/>
      <c r="B38" s="139">
        <f>COUNT(B19:B37)</f>
        <v>18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69" t="s">
        <v>2553</v>
      </c>
      <c r="B40" s="170"/>
      <c r="C40" s="170"/>
      <c r="D40" s="170"/>
      <c r="E40" s="171"/>
    </row>
    <row r="41" spans="1:5" ht="18" x14ac:dyDescent="0.25">
      <c r="A41" s="99" t="s">
        <v>15</v>
      </c>
      <c r="B41" s="99" t="s">
        <v>2416</v>
      </c>
      <c r="C41" s="99" t="s">
        <v>46</v>
      </c>
      <c r="D41" s="99" t="s">
        <v>2419</v>
      </c>
      <c r="E41" s="99" t="s">
        <v>2417</v>
      </c>
    </row>
    <row r="42" spans="1:5" ht="18" x14ac:dyDescent="0.25">
      <c r="A42" s="97" t="str">
        <f>VLOOKUP(B42,'[1]LISTADO ATM'!$A$2:$C$821,3,0)</f>
        <v>DISTRITO NACIONAL</v>
      </c>
      <c r="B42" s="127">
        <v>239</v>
      </c>
      <c r="C42" s="129" t="str">
        <f>VLOOKUP(B42,'[1]LISTADO ATM'!$A$2:$B$821,2,0)</f>
        <v xml:space="preserve">ATM Autobanco Charles de Gaulle </v>
      </c>
      <c r="D42" s="127" t="s">
        <v>2500</v>
      </c>
      <c r="E42" s="129" t="s">
        <v>2575</v>
      </c>
    </row>
    <row r="43" spans="1:5" ht="18" x14ac:dyDescent="0.25">
      <c r="A43" s="97" t="str">
        <f>VLOOKUP(B43,'[1]LISTADO ATM'!$A$2:$C$821,3,0)</f>
        <v>DISTRITO NACIONAL</v>
      </c>
      <c r="B43" s="127">
        <v>696</v>
      </c>
      <c r="C43" s="129" t="str">
        <f>VLOOKUP(B43,'[1]LISTADO ATM'!$A$2:$B$821,2,0)</f>
        <v>ATM Olé Jacobo Majluta</v>
      </c>
      <c r="D43" s="127" t="s">
        <v>2500</v>
      </c>
      <c r="E43" s="129" t="s">
        <v>2580</v>
      </c>
    </row>
    <row r="44" spans="1:5" ht="18" x14ac:dyDescent="0.25">
      <c r="A44" s="97" t="str">
        <f>VLOOKUP(B44,'[1]LISTADO ATM'!$A$2:$C$821,3,0)</f>
        <v>NORTE</v>
      </c>
      <c r="B44" s="127">
        <v>775</v>
      </c>
      <c r="C44" s="129" t="str">
        <f>VLOOKUP(B44,'[1]LISTADO ATM'!$A$2:$B$821,2,0)</f>
        <v xml:space="preserve">ATM S/M Lilo (Montecristi) </v>
      </c>
      <c r="D44" s="127" t="s">
        <v>2500</v>
      </c>
      <c r="E44" s="129" t="s">
        <v>2613</v>
      </c>
    </row>
    <row r="45" spans="1:5" ht="18" x14ac:dyDescent="0.25">
      <c r="A45" s="97" t="str">
        <f>VLOOKUP(B45,'[1]LISTADO ATM'!$A$2:$C$821,3,0)</f>
        <v>DISTRITO NACIONAL</v>
      </c>
      <c r="B45" s="127">
        <v>160</v>
      </c>
      <c r="C45" s="129" t="str">
        <f>VLOOKUP(B45,'[1]LISTADO ATM'!$A$2:$B$821,2,0)</f>
        <v xml:space="preserve">ATM Oficina Herrera </v>
      </c>
      <c r="D45" s="127" t="s">
        <v>2500</v>
      </c>
      <c r="E45" s="129" t="s">
        <v>2612</v>
      </c>
    </row>
    <row r="46" spans="1:5" ht="18" x14ac:dyDescent="0.25">
      <c r="A46" s="97" t="str">
        <f>VLOOKUP(B46,'[1]LISTADO ATM'!$A$2:$C$821,3,0)</f>
        <v>DISTRITO NACIONAL</v>
      </c>
      <c r="B46" s="155">
        <v>980</v>
      </c>
      <c r="C46" s="129" t="str">
        <f>VLOOKUP(B46,'[1]LISTADO ATM'!$A$2:$B$821,2,0)</f>
        <v xml:space="preserve">ATM Oficina Bella Vista Mall II </v>
      </c>
      <c r="D46" s="127" t="s">
        <v>2500</v>
      </c>
      <c r="E46" s="129" t="s">
        <v>2627</v>
      </c>
    </row>
    <row r="47" spans="1:5" ht="18" x14ac:dyDescent="0.25">
      <c r="A47" s="97" t="str">
        <f>VLOOKUP(B47,'[1]LISTADO ATM'!$A$2:$C$821,3,0)</f>
        <v>SUR</v>
      </c>
      <c r="B47" s="155">
        <v>403</v>
      </c>
      <c r="C47" s="129" t="str">
        <f>VLOOKUP(B47,'[1]LISTADO ATM'!$A$2:$B$821,2,0)</f>
        <v xml:space="preserve">ATM Oficina Vicente Noble </v>
      </c>
      <c r="D47" s="127" t="s">
        <v>2500</v>
      </c>
      <c r="E47" s="129" t="s">
        <v>2618</v>
      </c>
    </row>
    <row r="48" spans="1:5" ht="18" x14ac:dyDescent="0.25">
      <c r="A48" s="97" t="str">
        <f>VLOOKUP(B48,'[1]LISTADO ATM'!$A$2:$C$821,3,0)</f>
        <v>SUR</v>
      </c>
      <c r="B48" s="155">
        <v>765</v>
      </c>
      <c r="C48" s="129" t="str">
        <f>VLOOKUP(B48,'[1]LISTADO ATM'!$A$2:$B$821,2,0)</f>
        <v xml:space="preserve">ATM Oficina Azua I </v>
      </c>
      <c r="D48" s="127" t="s">
        <v>2500</v>
      </c>
      <c r="E48" s="129" t="s">
        <v>2652</v>
      </c>
    </row>
    <row r="49" spans="1:5" ht="18" x14ac:dyDescent="0.25">
      <c r="A49" s="97" t="str">
        <f>VLOOKUP(B49,'[1]LISTADO ATM'!$A$2:$C$821,3,0)</f>
        <v>DISTRITO NACIONAL</v>
      </c>
      <c r="B49" s="155">
        <v>561</v>
      </c>
      <c r="C49" s="129" t="str">
        <f>VLOOKUP(B49,'[1]LISTADO ATM'!$A$2:$B$821,2,0)</f>
        <v xml:space="preserve">ATM Comando Regional P.N. S.D. Este </v>
      </c>
      <c r="D49" s="127" t="s">
        <v>2500</v>
      </c>
      <c r="E49" s="129" t="s">
        <v>2651</v>
      </c>
    </row>
    <row r="50" spans="1:5" ht="18" x14ac:dyDescent="0.25">
      <c r="A50" s="97" t="str">
        <f>VLOOKUP(B50,'[1]LISTADO ATM'!$A$2:$C$821,3,0)</f>
        <v>NORTE</v>
      </c>
      <c r="B50" s="155">
        <v>405</v>
      </c>
      <c r="C50" s="129" t="str">
        <f>VLOOKUP(B50,'[1]LISTADO ATM'!$A$2:$B$821,2,0)</f>
        <v xml:space="preserve">ATM UNP Loma de Cabrera </v>
      </c>
      <c r="D50" s="127" t="s">
        <v>2500</v>
      </c>
      <c r="E50" s="129" t="s">
        <v>2650</v>
      </c>
    </row>
    <row r="51" spans="1:5" ht="18" x14ac:dyDescent="0.25">
      <c r="A51" s="97" t="str">
        <f>VLOOKUP(B51,'[1]LISTADO ATM'!$A$2:$C$821,3,0)</f>
        <v>DISTRITO NACIONAL</v>
      </c>
      <c r="B51" s="155">
        <v>906</v>
      </c>
      <c r="C51" s="129" t="str">
        <f>VLOOKUP(B51,'[1]LISTADO ATM'!$A$2:$B$821,2,0)</f>
        <v xml:space="preserve">ATM MESCYT  </v>
      </c>
      <c r="D51" s="127" t="s">
        <v>2500</v>
      </c>
      <c r="E51" s="129" t="s">
        <v>2648</v>
      </c>
    </row>
    <row r="52" spans="1:5" ht="18" x14ac:dyDescent="0.25">
      <c r="A52" s="97" t="str">
        <f>VLOOKUP(B52,'[1]LISTADO ATM'!$A$2:$C$821,3,0)</f>
        <v>DISTRITO NACIONAL</v>
      </c>
      <c r="B52" s="155">
        <v>281</v>
      </c>
      <c r="C52" s="129" t="str">
        <f>VLOOKUP(B52,'[1]LISTADO ATM'!$A$2:$B$821,2,0)</f>
        <v xml:space="preserve">ATM S/M Pola Independencia </v>
      </c>
      <c r="D52" s="127" t="s">
        <v>2500</v>
      </c>
      <c r="E52" s="129" t="s">
        <v>2647</v>
      </c>
    </row>
    <row r="53" spans="1:5" ht="18.75" thickBot="1" x14ac:dyDescent="0.3">
      <c r="A53" s="119" t="s">
        <v>2476</v>
      </c>
      <c r="B53" s="139">
        <f>COUNT(B42:B52)</f>
        <v>11</v>
      </c>
      <c r="C53" s="108"/>
      <c r="D53" s="108"/>
      <c r="E53" s="108"/>
    </row>
    <row r="54" spans="1:5" ht="15.75" thickBot="1" x14ac:dyDescent="0.3">
      <c r="B54" s="102"/>
      <c r="E54" s="102"/>
    </row>
    <row r="55" spans="1:5" ht="18" x14ac:dyDescent="0.25">
      <c r="A55" s="172" t="s">
        <v>2479</v>
      </c>
      <c r="B55" s="173"/>
      <c r="C55" s="173"/>
      <c r="D55" s="173"/>
      <c r="E55" s="174"/>
    </row>
    <row r="56" spans="1:5" ht="18" x14ac:dyDescent="0.25">
      <c r="A56" s="99" t="s">
        <v>15</v>
      </c>
      <c r="B56" s="99" t="s">
        <v>2416</v>
      </c>
      <c r="C56" s="101" t="s">
        <v>46</v>
      </c>
      <c r="D56" s="132" t="s">
        <v>2419</v>
      </c>
      <c r="E56" s="143" t="s">
        <v>2417</v>
      </c>
    </row>
    <row r="57" spans="1:5" ht="18" x14ac:dyDescent="0.25">
      <c r="A57" s="97" t="str">
        <f>VLOOKUP(B57,'[1]LISTADO ATM'!$A$2:$C$821,3,0)</f>
        <v>DISTRITO NACIONAL</v>
      </c>
      <c r="B57" s="127">
        <v>536</v>
      </c>
      <c r="C57" s="129" t="str">
        <f>VLOOKUP(B57,'[1]LISTADO ATM'!$A$2:$B$821,2,0)</f>
        <v xml:space="preserve">ATM Super Lama San Isidro </v>
      </c>
      <c r="D57" s="125" t="s">
        <v>2569</v>
      </c>
      <c r="E57" s="129" t="s">
        <v>2603</v>
      </c>
    </row>
    <row r="58" spans="1:5" ht="18" x14ac:dyDescent="0.25">
      <c r="A58" s="97" t="str">
        <f>VLOOKUP(B58,'[1]LISTADO ATM'!$A$2:$C$821,3,0)</f>
        <v>DISTRITO NACIONAL</v>
      </c>
      <c r="B58" s="127">
        <v>559</v>
      </c>
      <c r="C58" s="129" t="str">
        <f>VLOOKUP(B58,'[1]LISTADO ATM'!$A$2:$B$821,2,0)</f>
        <v xml:space="preserve">ATM UNP Metro I </v>
      </c>
      <c r="D58" s="125" t="s">
        <v>2569</v>
      </c>
      <c r="E58" s="129" t="s">
        <v>2645</v>
      </c>
    </row>
    <row r="59" spans="1:5" ht="18" x14ac:dyDescent="0.25">
      <c r="A59" s="97" t="str">
        <f>VLOOKUP(B59,'[1]LISTADO ATM'!$A$2:$C$821,3,0)</f>
        <v>DISTRITO NACIONAL</v>
      </c>
      <c r="B59" s="127">
        <v>743</v>
      </c>
      <c r="C59" s="129" t="str">
        <f>VLOOKUP(B59,'[1]LISTADO ATM'!$A$2:$B$821,2,0)</f>
        <v xml:space="preserve">ATM Oficina Los Frailes </v>
      </c>
      <c r="D59" s="125" t="s">
        <v>2569</v>
      </c>
      <c r="E59" s="129" t="s">
        <v>2644</v>
      </c>
    </row>
    <row r="60" spans="1:5" ht="18" x14ac:dyDescent="0.25">
      <c r="A60" s="97" t="str">
        <f>VLOOKUP(B60,'[1]LISTADO ATM'!$A$2:$C$821,3,0)</f>
        <v>DISTRITO NACIONAL</v>
      </c>
      <c r="B60" s="127">
        <v>2</v>
      </c>
      <c r="C60" s="129" t="str">
        <f>VLOOKUP(B60,'[1]LISTADO ATM'!$A$2:$B$821,2,0)</f>
        <v>ATM Autoservicio Padre Castellano</v>
      </c>
      <c r="D60" s="125" t="s">
        <v>2569</v>
      </c>
      <c r="E60" s="129" t="s">
        <v>2643</v>
      </c>
    </row>
    <row r="61" spans="1:5" ht="18" x14ac:dyDescent="0.25">
      <c r="A61" s="97" t="str">
        <f>VLOOKUP(B61,'[1]LISTADO ATM'!$A$2:$C$821,3,0)</f>
        <v>DISTRITO NACIONAL</v>
      </c>
      <c r="B61" s="127">
        <v>39</v>
      </c>
      <c r="C61" s="129" t="str">
        <f>VLOOKUP(B61,'[1]LISTADO ATM'!$A$2:$B$821,2,0)</f>
        <v xml:space="preserve">ATM Oficina Ovando </v>
      </c>
      <c r="D61" s="146" t="s">
        <v>2566</v>
      </c>
      <c r="E61" s="129" t="s">
        <v>2597</v>
      </c>
    </row>
    <row r="62" spans="1:5" ht="18" x14ac:dyDescent="0.25">
      <c r="A62" s="97" t="str">
        <f>VLOOKUP(B62,'[1]LISTADO ATM'!$A$2:$C$821,3,0)</f>
        <v>NORTE</v>
      </c>
      <c r="B62" s="127">
        <v>910</v>
      </c>
      <c r="C62" s="129" t="str">
        <f>VLOOKUP(B62,'[1]LISTADO ATM'!$A$2:$B$821,2,0)</f>
        <v xml:space="preserve">ATM Oficina El Sol II (Santiago) </v>
      </c>
      <c r="D62" s="146" t="s">
        <v>2566</v>
      </c>
      <c r="E62" s="129" t="s">
        <v>2608</v>
      </c>
    </row>
    <row r="63" spans="1:5" ht="18" x14ac:dyDescent="0.25">
      <c r="A63" s="97" t="e">
        <f>VLOOKUP(B63,'[1]LISTADO ATM'!$A$2:$C$821,3,0)</f>
        <v>#N/A</v>
      </c>
      <c r="B63" s="127"/>
      <c r="C63" s="129" t="e">
        <f>VLOOKUP(B63,'[1]LISTADO ATM'!$A$2:$B$821,2,0)</f>
        <v>#N/A</v>
      </c>
      <c r="D63" s="125"/>
      <c r="E63" s="129"/>
    </row>
    <row r="64" spans="1:5" ht="18" x14ac:dyDescent="0.25">
      <c r="A64" s="97" t="e">
        <f>VLOOKUP(B64,'[1]LISTADO ATM'!$A$2:$C$821,3,0)</f>
        <v>#N/A</v>
      </c>
      <c r="B64" s="127"/>
      <c r="C64" s="129" t="e">
        <f>VLOOKUP(B64,'[1]LISTADO ATM'!$A$2:$B$821,2,0)</f>
        <v>#N/A</v>
      </c>
      <c r="D64" s="125"/>
      <c r="E64" s="129"/>
    </row>
    <row r="65" spans="1:5" ht="18.75" thickBot="1" x14ac:dyDescent="0.3">
      <c r="A65" s="100" t="s">
        <v>2476</v>
      </c>
      <c r="B65" s="139">
        <f>COUNT(B57:B64)</f>
        <v>6</v>
      </c>
      <c r="C65" s="108"/>
      <c r="D65" s="133"/>
      <c r="E65" s="133"/>
    </row>
    <row r="66" spans="1:5" ht="15.75" thickBot="1" x14ac:dyDescent="0.3">
      <c r="B66" s="102"/>
      <c r="E66" s="102"/>
    </row>
    <row r="67" spans="1:5" ht="18.75" thickBot="1" x14ac:dyDescent="0.3">
      <c r="A67" s="175" t="s">
        <v>2480</v>
      </c>
      <c r="B67" s="176"/>
      <c r="C67" s="96" t="s">
        <v>2412</v>
      </c>
      <c r="D67" s="102"/>
      <c r="E67" s="102"/>
    </row>
    <row r="68" spans="1:5" ht="18.75" thickBot="1" x14ac:dyDescent="0.3">
      <c r="A68" s="156">
        <f>+B38+B53+B65</f>
        <v>35</v>
      </c>
      <c r="B68" s="141"/>
    </row>
    <row r="69" spans="1:5" ht="15.75" thickBot="1" x14ac:dyDescent="0.3">
      <c r="B69" s="102"/>
      <c r="E69" s="102"/>
    </row>
    <row r="70" spans="1:5" ht="18.75" thickBot="1" x14ac:dyDescent="0.3">
      <c r="A70" s="169" t="s">
        <v>2481</v>
      </c>
      <c r="B70" s="170"/>
      <c r="C70" s="170"/>
      <c r="D70" s="170"/>
      <c r="E70" s="171"/>
    </row>
    <row r="71" spans="1:5" ht="17.25" customHeight="1" x14ac:dyDescent="0.25">
      <c r="A71" s="103" t="s">
        <v>15</v>
      </c>
      <c r="B71" s="103" t="s">
        <v>2416</v>
      </c>
      <c r="C71" s="101" t="s">
        <v>46</v>
      </c>
      <c r="D71" s="177"/>
      <c r="E71" s="178"/>
    </row>
    <row r="72" spans="1:5" ht="17.25" customHeight="1" x14ac:dyDescent="0.25">
      <c r="A72" s="144" t="str">
        <f>VLOOKUP(B72,'[1]LISTADO ATM'!$A$2:$C$821,3,0)</f>
        <v>DISTRITO NACIONAL</v>
      </c>
      <c r="B72" s="127">
        <v>624</v>
      </c>
      <c r="C72" s="127" t="str">
        <f>VLOOKUP(B72,'[1]LISTADO ATM'!$A$2:$B$821,2,0)</f>
        <v xml:space="preserve">ATM Policía Nacional I </v>
      </c>
      <c r="D72" s="167" t="s">
        <v>2570</v>
      </c>
      <c r="E72" s="168"/>
    </row>
    <row r="73" spans="1:5" ht="17.25" customHeight="1" x14ac:dyDescent="0.25">
      <c r="A73" s="144" t="str">
        <f>VLOOKUP(B73,'[1]LISTADO ATM'!$A$2:$C$821,3,0)</f>
        <v>DISTRITO NACIONAL</v>
      </c>
      <c r="B73" s="127">
        <v>949</v>
      </c>
      <c r="C73" s="127" t="str">
        <f>VLOOKUP(B73,'[1]LISTADO ATM'!$A$2:$B$821,2,0)</f>
        <v xml:space="preserve">ATM S/M Bravo San Isidro Coral Mall </v>
      </c>
      <c r="D73" s="167" t="s">
        <v>2570</v>
      </c>
      <c r="E73" s="168"/>
    </row>
    <row r="74" spans="1:5" ht="17.25" customHeight="1" x14ac:dyDescent="0.25">
      <c r="A74" s="144" t="str">
        <f>VLOOKUP(B74,'[1]LISTADO ATM'!$A$2:$C$821,3,0)</f>
        <v>ESTE</v>
      </c>
      <c r="B74" s="127">
        <v>480</v>
      </c>
      <c r="C74" s="127" t="str">
        <f>VLOOKUP(B74,'[1]LISTADO ATM'!$A$2:$B$821,2,0)</f>
        <v>ATM UNP Farmaconal Higuey</v>
      </c>
      <c r="D74" s="167" t="s">
        <v>2570</v>
      </c>
      <c r="E74" s="168"/>
    </row>
    <row r="75" spans="1:5" ht="17.25" customHeight="1" x14ac:dyDescent="0.25">
      <c r="A75" s="127" t="str">
        <f>VLOOKUP(B75,'[1]LISTADO ATM'!$A$2:$C$821,3,0)</f>
        <v>NORTE</v>
      </c>
      <c r="B75" s="127">
        <v>599</v>
      </c>
      <c r="C75" s="127" t="str">
        <f>VLOOKUP(B75,'[1]LISTADO ATM'!$A$2:$B$821,2,0)</f>
        <v xml:space="preserve">ATM Oficina Plaza Internacional (Santiago) </v>
      </c>
      <c r="D75" s="167" t="s">
        <v>2570</v>
      </c>
      <c r="E75" s="168"/>
    </row>
    <row r="76" spans="1:5" ht="17.25" customHeight="1" x14ac:dyDescent="0.25">
      <c r="A76" s="127" t="str">
        <f>VLOOKUP(B76,'[1]LISTADO ATM'!$A$2:$C$821,3,0)</f>
        <v>NORTE</v>
      </c>
      <c r="B76" s="127">
        <v>687</v>
      </c>
      <c r="C76" s="127" t="str">
        <f>VLOOKUP(B76,'[1]LISTADO ATM'!$A$2:$B$821,2,0)</f>
        <v>ATM Oficina Monterrico II</v>
      </c>
      <c r="D76" s="167" t="s">
        <v>2570</v>
      </c>
      <c r="E76" s="168"/>
    </row>
    <row r="77" spans="1:5" ht="17.25" customHeight="1" x14ac:dyDescent="0.25">
      <c r="A77" s="127" t="str">
        <f>VLOOKUP(B77,'[1]LISTADO ATM'!$A$2:$C$821,3,0)</f>
        <v>DISTRITO NACIONAL</v>
      </c>
      <c r="B77" s="127">
        <v>813</v>
      </c>
      <c r="C77" s="127" t="str">
        <f>VLOOKUP(B77,'[1]LISTADO ATM'!$A$2:$B$821,2,0)</f>
        <v>ATM Oficina Occidental Mall</v>
      </c>
      <c r="D77" s="167" t="s">
        <v>2570</v>
      </c>
      <c r="E77" s="168"/>
    </row>
    <row r="78" spans="1:5" ht="17.25" customHeight="1" x14ac:dyDescent="0.25">
      <c r="A78" s="127" t="str">
        <f>VLOOKUP(B78,'[1]LISTADO ATM'!$A$2:$C$821,3,0)</f>
        <v>NORTE</v>
      </c>
      <c r="B78" s="127">
        <v>63</v>
      </c>
      <c r="C78" s="127" t="str">
        <f>VLOOKUP(B78,'[1]LISTADO ATM'!$A$2:$B$821,2,0)</f>
        <v xml:space="preserve">ATM Oficina Villa Vásquez (Montecristi) </v>
      </c>
      <c r="D78" s="167" t="s">
        <v>2570</v>
      </c>
      <c r="E78" s="168"/>
    </row>
    <row r="79" spans="1:5" ht="17.25" customHeight="1" x14ac:dyDescent="0.25">
      <c r="A79" s="127" t="str">
        <f>VLOOKUP(B79,'[1]LISTADO ATM'!$A$2:$C$821,3,0)</f>
        <v>ESTE</v>
      </c>
      <c r="B79" s="127">
        <v>117</v>
      </c>
      <c r="C79" s="127" t="str">
        <f>VLOOKUP(B79,'[1]LISTADO ATM'!$A$2:$B$821,2,0)</f>
        <v xml:space="preserve">ATM Oficina El Seybo </v>
      </c>
      <c r="D79" s="167" t="s">
        <v>2570</v>
      </c>
      <c r="E79" s="168"/>
    </row>
    <row r="80" spans="1:5" ht="17.25" customHeight="1" x14ac:dyDescent="0.25">
      <c r="A80" s="127" t="str">
        <f>VLOOKUP(B80,'[1]LISTADO ATM'!$A$2:$C$821,3,0)</f>
        <v>NORTE</v>
      </c>
      <c r="B80" s="127">
        <v>288</v>
      </c>
      <c r="C80" s="127" t="str">
        <f>VLOOKUP(B80,'[1]LISTADO ATM'!$A$2:$B$821,2,0)</f>
        <v xml:space="preserve">ATM Oficina Camino Real II (Puerto Plata) </v>
      </c>
      <c r="D80" s="167" t="s">
        <v>2570</v>
      </c>
      <c r="E80" s="168"/>
    </row>
    <row r="81" spans="1:5" ht="17.25" customHeight="1" x14ac:dyDescent="0.25">
      <c r="A81" s="127" t="str">
        <f>VLOOKUP(B81,'[1]LISTADO ATM'!$A$2:$C$821,3,0)</f>
        <v>DISTRITO NACIONAL</v>
      </c>
      <c r="B81" s="127">
        <v>387</v>
      </c>
      <c r="C81" s="127" t="str">
        <f>VLOOKUP(B81,'[1]LISTADO ATM'!$A$2:$B$821,2,0)</f>
        <v xml:space="preserve">ATM S/M La Cadena San Vicente de Paul </v>
      </c>
      <c r="D81" s="167" t="s">
        <v>2570</v>
      </c>
      <c r="E81" s="168"/>
    </row>
    <row r="82" spans="1:5" ht="17.25" customHeight="1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67" t="s">
        <v>2570</v>
      </c>
      <c r="E82" s="168"/>
    </row>
    <row r="83" spans="1:5" ht="17.25" customHeight="1" x14ac:dyDescent="0.25">
      <c r="A83" s="127" t="str">
        <f>VLOOKUP(B83,'[1]LISTADO ATM'!$A$2:$C$821,3,0)</f>
        <v>DISTRITO NACIONAL</v>
      </c>
      <c r="B83" s="127">
        <v>60</v>
      </c>
      <c r="C83" s="127" t="str">
        <f>VLOOKUP(B83,'[1]LISTADO ATM'!$A$2:$B$821,2,0)</f>
        <v xml:space="preserve">ATM Autobanco 27 de Febrero </v>
      </c>
      <c r="D83" s="167" t="s">
        <v>2570</v>
      </c>
      <c r="E83" s="168"/>
    </row>
    <row r="84" spans="1:5" ht="17.25" customHeight="1" x14ac:dyDescent="0.25">
      <c r="A84" s="127" t="str">
        <f>VLOOKUP(B84,'[1]LISTADO ATM'!$A$2:$C$821,3,0)</f>
        <v>ESTE</v>
      </c>
      <c r="B84" s="127">
        <v>673</v>
      </c>
      <c r="C84" s="127" t="str">
        <f>VLOOKUP(B84,'[1]LISTADO ATM'!$A$2:$B$821,2,0)</f>
        <v>ATM Clínica Dr. Cruz Jiminián</v>
      </c>
      <c r="D84" s="167" t="s">
        <v>2570</v>
      </c>
      <c r="E84" s="168"/>
    </row>
    <row r="85" spans="1:5" ht="17.25" customHeight="1" x14ac:dyDescent="0.25">
      <c r="A85" s="127" t="str">
        <f>VLOOKUP(B85,'[1]LISTADO ATM'!$A$2:$C$821,3,0)</f>
        <v>ESTE</v>
      </c>
      <c r="B85" s="127">
        <v>159</v>
      </c>
      <c r="C85" s="127" t="str">
        <f>VLOOKUP(B85,'[1]LISTADO ATM'!$A$2:$B$821,2,0)</f>
        <v xml:space="preserve">ATM Hotel Dreams Bayahibe I </v>
      </c>
      <c r="D85" s="167" t="s">
        <v>2570</v>
      </c>
      <c r="E85" s="168"/>
    </row>
    <row r="86" spans="1:5" ht="17.25" customHeight="1" x14ac:dyDescent="0.25">
      <c r="A86" s="127" t="str">
        <f>VLOOKUP(B86,'[1]LISTADO ATM'!$A$2:$C$821,3,0)</f>
        <v>DISTRITO NACIONAL</v>
      </c>
      <c r="B86" s="127">
        <v>577</v>
      </c>
      <c r="C86" s="127" t="str">
        <f>VLOOKUP(B86,'[1]LISTADO ATM'!$A$2:$B$821,2,0)</f>
        <v xml:space="preserve">ATM Olé Ave. Duarte </v>
      </c>
      <c r="D86" s="167" t="s">
        <v>2573</v>
      </c>
      <c r="E86" s="168"/>
    </row>
    <row r="87" spans="1:5" ht="17.25" customHeight="1" x14ac:dyDescent="0.25">
      <c r="A87" s="127" t="str">
        <f>VLOOKUP(B87,'[1]LISTADO ATM'!$A$2:$C$821,3,0)</f>
        <v>DISTRITO NACIONAL</v>
      </c>
      <c r="B87" s="127">
        <v>486</v>
      </c>
      <c r="C87" s="127" t="str">
        <f>VLOOKUP(B87,'[1]LISTADO ATM'!$A$2:$B$821,2,0)</f>
        <v xml:space="preserve">ATM Olé La Caleta </v>
      </c>
      <c r="D87" s="167" t="s">
        <v>2573</v>
      </c>
      <c r="E87" s="168"/>
    </row>
    <row r="88" spans="1:5" ht="17.25" customHeight="1" x14ac:dyDescent="0.25">
      <c r="A88" s="127" t="str">
        <f>VLOOKUP(B88,'[1]LISTADO ATM'!$A$2:$C$821,3,0)</f>
        <v>ESTE</v>
      </c>
      <c r="B88" s="127">
        <v>293</v>
      </c>
      <c r="C88" s="127" t="str">
        <f>VLOOKUP(B88,'[1]LISTADO ATM'!$A$2:$B$821,2,0)</f>
        <v xml:space="preserve">ATM S/M Nueva Visión (San Pedro) </v>
      </c>
      <c r="D88" s="167" t="s">
        <v>2570</v>
      </c>
      <c r="E88" s="168"/>
    </row>
    <row r="89" spans="1:5" ht="17.25" customHeight="1" x14ac:dyDescent="0.25">
      <c r="A89" s="127" t="str">
        <f>VLOOKUP(B89,'[1]LISTADO ATM'!$A$2:$C$821,3,0)</f>
        <v>DISTRITO NACIONAL</v>
      </c>
      <c r="B89" s="127">
        <v>180</v>
      </c>
      <c r="C89" s="127" t="str">
        <f>VLOOKUP(B89,'[1]LISTADO ATM'!$A$2:$B$821,2,0)</f>
        <v xml:space="preserve">ATM Megacentro II </v>
      </c>
      <c r="D89" s="167" t="s">
        <v>2573</v>
      </c>
      <c r="E89" s="168"/>
    </row>
    <row r="90" spans="1:5" ht="17.25" customHeight="1" x14ac:dyDescent="0.25">
      <c r="A90" s="127" t="str">
        <f>VLOOKUP(B90,'[1]LISTADO ATM'!$A$2:$C$821,3,0)</f>
        <v>NORTE</v>
      </c>
      <c r="B90" s="127">
        <v>888</v>
      </c>
      <c r="C90" s="127" t="str">
        <f>VLOOKUP(B90,'[1]LISTADO ATM'!$A$2:$B$821,2,0)</f>
        <v>ATM Oficina galeria 56 II (SFM)</v>
      </c>
      <c r="D90" s="167" t="s">
        <v>2573</v>
      </c>
      <c r="E90" s="168"/>
    </row>
    <row r="91" spans="1:5" ht="17.25" customHeight="1" x14ac:dyDescent="0.25">
      <c r="A91" s="127" t="str">
        <f>VLOOKUP(B91,'[1]LISTADO ATM'!$A$2:$C$821,3,0)</f>
        <v>ESTE</v>
      </c>
      <c r="B91" s="127">
        <v>294</v>
      </c>
      <c r="C91" s="127" t="str">
        <f>VLOOKUP(B91,'[1]LISTADO ATM'!$A$2:$B$821,2,0)</f>
        <v xml:space="preserve">ATM Plaza Zaglul San Pedro II </v>
      </c>
      <c r="D91" s="167" t="s">
        <v>2573</v>
      </c>
      <c r="E91" s="168"/>
    </row>
    <row r="92" spans="1:5" ht="17.25" customHeight="1" x14ac:dyDescent="0.25">
      <c r="A92" s="127" t="str">
        <f>VLOOKUP(B92,'[1]LISTADO ATM'!$A$2:$C$821,3,0)</f>
        <v>ESTE</v>
      </c>
      <c r="B92" s="127">
        <v>268</v>
      </c>
      <c r="C92" s="127" t="str">
        <f>VLOOKUP(B92,'[1]LISTADO ATM'!$A$2:$B$821,2,0)</f>
        <v xml:space="preserve">ATM Autobanco La Altagracia (Higuey) </v>
      </c>
      <c r="D92" s="167" t="s">
        <v>2570</v>
      </c>
      <c r="E92" s="168"/>
    </row>
    <row r="93" spans="1:5" ht="17.25" customHeight="1" x14ac:dyDescent="0.25">
      <c r="A93" s="127" t="str">
        <f>VLOOKUP(B93,'[1]LISTADO ATM'!$A$2:$C$821,3,0)</f>
        <v>NORTE</v>
      </c>
      <c r="B93" s="127">
        <v>411</v>
      </c>
      <c r="C93" s="127" t="str">
        <f>VLOOKUP(B93,'[1]LISTADO ATM'!$A$2:$B$821,2,0)</f>
        <v xml:space="preserve">ATM UNP Piedra Blanca </v>
      </c>
      <c r="D93" s="167" t="s">
        <v>2573</v>
      </c>
      <c r="E93" s="168"/>
    </row>
    <row r="94" spans="1:5" ht="17.25" customHeight="1" x14ac:dyDescent="0.25">
      <c r="A94" s="127" t="str">
        <f>VLOOKUP(B94,'[1]LISTADO ATM'!$A$2:$C$821,3,0)</f>
        <v>DISTRITO NACIONAL</v>
      </c>
      <c r="B94" s="127">
        <v>194</v>
      </c>
      <c r="C94" s="127" t="str">
        <f>VLOOKUP(B94,'[1]LISTADO ATM'!$A$2:$B$821,2,0)</f>
        <v xml:space="preserve">ATM UNP Pantoja </v>
      </c>
      <c r="D94" s="167" t="s">
        <v>2570</v>
      </c>
      <c r="E94" s="168"/>
    </row>
    <row r="95" spans="1:5" ht="17.25" customHeight="1" x14ac:dyDescent="0.25">
      <c r="A95" s="127" t="str">
        <f>VLOOKUP(B95,'[1]LISTADO ATM'!$A$2:$C$821,3,0)</f>
        <v>NORTE</v>
      </c>
      <c r="B95" s="127">
        <v>496</v>
      </c>
      <c r="C95" s="127" t="str">
        <f>VLOOKUP(B95,'[1]LISTADO ATM'!$A$2:$B$821,2,0)</f>
        <v xml:space="preserve">ATM Multicentro La Sirena Bonao </v>
      </c>
      <c r="D95" s="167" t="s">
        <v>2573</v>
      </c>
      <c r="E95" s="168"/>
    </row>
    <row r="96" spans="1:5" ht="17.25" customHeight="1" x14ac:dyDescent="0.25">
      <c r="A96" s="127" t="str">
        <f>VLOOKUP(B96,'[1]LISTADO ATM'!$A$2:$C$821,3,0)</f>
        <v>DISTRITO NACIONAL</v>
      </c>
      <c r="B96" s="127">
        <v>957</v>
      </c>
      <c r="C96" s="127" t="str">
        <f>VLOOKUP(B96,'[1]LISTADO ATM'!$A$2:$B$821,2,0)</f>
        <v xml:space="preserve">ATM Oficina Venezuela </v>
      </c>
      <c r="D96" s="167" t="s">
        <v>2573</v>
      </c>
      <c r="E96" s="168"/>
    </row>
    <row r="97" spans="1:5" ht="17.25" customHeight="1" x14ac:dyDescent="0.25">
      <c r="A97" s="127" t="str">
        <f>VLOOKUP(B97,'[1]LISTADO ATM'!$A$2:$C$821,3,0)</f>
        <v>DISTRITO NACIONAL</v>
      </c>
      <c r="B97" s="127">
        <v>241</v>
      </c>
      <c r="C97" s="127" t="str">
        <f>VLOOKUP(B97,'[1]LISTADO ATM'!$A$2:$B$821,2,0)</f>
        <v xml:space="preserve">ATM Palacio Nacional (Presidencia) </v>
      </c>
      <c r="D97" s="167" t="s">
        <v>2570</v>
      </c>
      <c r="E97" s="168"/>
    </row>
    <row r="98" spans="1:5" ht="17.25" customHeight="1" x14ac:dyDescent="0.25">
      <c r="A98" s="127" t="str">
        <f>VLOOKUP(B98,'[1]LISTADO ATM'!$A$2:$C$821,3,0)</f>
        <v>DISTRITO NACIONAL</v>
      </c>
      <c r="B98" s="127">
        <v>580</v>
      </c>
      <c r="C98" s="127" t="str">
        <f>VLOOKUP(B98,'[1]LISTADO ATM'!$A$2:$B$821,2,0)</f>
        <v xml:space="preserve">ATM Edificio Propagas </v>
      </c>
      <c r="D98" s="167" t="s">
        <v>2573</v>
      </c>
      <c r="E98" s="168"/>
    </row>
    <row r="99" spans="1:5" ht="17.25" customHeight="1" x14ac:dyDescent="0.25">
      <c r="A99" s="127" t="e">
        <f>VLOOKUP(B99,'[1]LISTADO ATM'!$A$2:$C$821,3,0)</f>
        <v>#N/A</v>
      </c>
      <c r="B99" s="127"/>
      <c r="C99" s="127" t="e">
        <f>VLOOKUP(B99,'[1]LISTADO ATM'!$A$2:$B$821,2,0)</f>
        <v>#N/A</v>
      </c>
      <c r="D99" s="167"/>
      <c r="E99" s="168"/>
    </row>
    <row r="100" spans="1:5" ht="17.25" customHeight="1" x14ac:dyDescent="0.25">
      <c r="A100" s="127" t="e">
        <f>VLOOKUP(B100,'[1]LISTADO ATM'!$A$2:$C$821,3,0)</f>
        <v>#N/A</v>
      </c>
      <c r="B100" s="127"/>
      <c r="C100" s="127" t="e">
        <f>VLOOKUP(B100,'[1]LISTADO ATM'!$A$2:$B$821,2,0)</f>
        <v>#N/A</v>
      </c>
      <c r="D100" s="167"/>
      <c r="E100" s="168"/>
    </row>
    <row r="101" spans="1:5" ht="18.75" thickBot="1" x14ac:dyDescent="0.3">
      <c r="A101" s="119" t="s">
        <v>2476</v>
      </c>
      <c r="B101" s="139">
        <f>COUNT(B72:B100)</f>
        <v>27</v>
      </c>
      <c r="C101" s="110"/>
      <c r="D101" s="110"/>
      <c r="E101" s="111"/>
    </row>
    <row r="106" spans="1:5" x14ac:dyDescent="0.25">
      <c r="B106" s="145"/>
    </row>
    <row r="107" spans="1:5" x14ac:dyDescent="0.25">
      <c r="B107" s="145"/>
    </row>
    <row r="108" spans="1:5" x14ac:dyDescent="0.25">
      <c r="B108" s="145"/>
    </row>
  </sheetData>
  <mergeCells count="41">
    <mergeCell ref="D100:E100"/>
    <mergeCell ref="D84:E84"/>
    <mergeCell ref="D85:E85"/>
    <mergeCell ref="D82:E82"/>
    <mergeCell ref="D81:E81"/>
    <mergeCell ref="D83:E83"/>
    <mergeCell ref="D96:E96"/>
    <mergeCell ref="D97:E97"/>
    <mergeCell ref="D90:E90"/>
    <mergeCell ref="D91:E91"/>
    <mergeCell ref="D86:E86"/>
    <mergeCell ref="D87:E87"/>
    <mergeCell ref="D88:E88"/>
    <mergeCell ref="D89:E89"/>
    <mergeCell ref="D92:E92"/>
    <mergeCell ref="D93:E93"/>
    <mergeCell ref="D99:E99"/>
    <mergeCell ref="C15:E15"/>
    <mergeCell ref="A17:E17"/>
    <mergeCell ref="A1:E1"/>
    <mergeCell ref="A2:E2"/>
    <mergeCell ref="A7:E7"/>
    <mergeCell ref="C10:E10"/>
    <mergeCell ref="A12:E12"/>
    <mergeCell ref="D94:E94"/>
    <mergeCell ref="D95:E95"/>
    <mergeCell ref="D77:E77"/>
    <mergeCell ref="D78:E78"/>
    <mergeCell ref="D79:E79"/>
    <mergeCell ref="D80:E80"/>
    <mergeCell ref="D98:E98"/>
    <mergeCell ref="D72:E72"/>
    <mergeCell ref="D73:E73"/>
    <mergeCell ref="D74:E74"/>
    <mergeCell ref="D75:E75"/>
    <mergeCell ref="D76:E76"/>
    <mergeCell ref="A40:E40"/>
    <mergeCell ref="A55:E55"/>
    <mergeCell ref="A67:B67"/>
    <mergeCell ref="A70:E70"/>
    <mergeCell ref="D71:E7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6" priority="2"/>
  </conditionalFormatting>
  <conditionalFormatting sqref="A827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2431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58"/>
  </conditionalFormatting>
  <conditionalFormatting sqref="B7">
    <cfRule type="duplicateValues" dxfId="51" priority="42"/>
    <cfRule type="duplicateValues" dxfId="50" priority="43"/>
    <cfRule type="duplicateValues" dxfId="49" priority="44"/>
  </conditionalFormatting>
  <conditionalFormatting sqref="B7">
    <cfRule type="duplicateValues" dxfId="48" priority="41"/>
  </conditionalFormatting>
  <conditionalFormatting sqref="B7">
    <cfRule type="duplicateValues" dxfId="47" priority="39"/>
    <cfRule type="duplicateValues" dxfId="46" priority="40"/>
  </conditionalFormatting>
  <conditionalFormatting sqref="B7">
    <cfRule type="duplicateValues" dxfId="45" priority="36"/>
    <cfRule type="duplicateValues" dxfId="44" priority="37"/>
    <cfRule type="duplicateValues" dxfId="43" priority="38"/>
  </conditionalFormatting>
  <conditionalFormatting sqref="B7">
    <cfRule type="duplicateValues" dxfId="42" priority="35"/>
  </conditionalFormatting>
  <conditionalFormatting sqref="B7">
    <cfRule type="duplicateValues" dxfId="41" priority="33"/>
    <cfRule type="duplicateValues" dxfId="40" priority="34"/>
  </conditionalFormatting>
  <conditionalFormatting sqref="B7">
    <cfRule type="duplicateValues" dxfId="39" priority="32"/>
  </conditionalFormatting>
  <conditionalFormatting sqref="B7">
    <cfRule type="duplicateValues" dxfId="38" priority="29"/>
    <cfRule type="duplicateValues" dxfId="37" priority="30"/>
    <cfRule type="duplicateValues" dxfId="36" priority="31"/>
  </conditionalFormatting>
  <conditionalFormatting sqref="B7">
    <cfRule type="duplicateValues" dxfId="35" priority="28"/>
  </conditionalFormatting>
  <conditionalFormatting sqref="B7">
    <cfRule type="duplicateValues" dxfId="34" priority="27"/>
  </conditionalFormatting>
  <conditionalFormatting sqref="B9">
    <cfRule type="duplicateValues" dxfId="33" priority="26"/>
  </conditionalFormatting>
  <conditionalFormatting sqref="B9">
    <cfRule type="duplicateValues" dxfId="32" priority="23"/>
    <cfRule type="duplicateValues" dxfId="31" priority="24"/>
    <cfRule type="duplicateValues" dxfId="30" priority="25"/>
  </conditionalFormatting>
  <conditionalFormatting sqref="B9">
    <cfRule type="duplicateValues" dxfId="29" priority="21"/>
    <cfRule type="duplicateValues" dxfId="28" priority="22"/>
  </conditionalFormatting>
  <conditionalFormatting sqref="B9">
    <cfRule type="duplicateValues" dxfId="27" priority="18"/>
    <cfRule type="duplicateValues" dxfId="26" priority="19"/>
    <cfRule type="duplicateValues" dxfId="25" priority="20"/>
  </conditionalFormatting>
  <conditionalFormatting sqref="B9">
    <cfRule type="duplicateValues" dxfId="24" priority="17"/>
  </conditionalFormatting>
  <conditionalFormatting sqref="B9">
    <cfRule type="duplicateValues" dxfId="23" priority="16"/>
  </conditionalFormatting>
  <conditionalFormatting sqref="B9">
    <cfRule type="duplicateValues" dxfId="22" priority="15"/>
  </conditionalFormatting>
  <conditionalFormatting sqref="B9">
    <cfRule type="duplicateValues" dxfId="21" priority="12"/>
    <cfRule type="duplicateValues" dxfId="20" priority="13"/>
    <cfRule type="duplicateValues" dxfId="19" priority="14"/>
  </conditionalFormatting>
  <conditionalFormatting sqref="B9">
    <cfRule type="duplicateValues" dxfId="18" priority="10"/>
    <cfRule type="duplicateValues" dxfId="17" priority="11"/>
  </conditionalFormatting>
  <conditionalFormatting sqref="C9">
    <cfRule type="duplicateValues" dxfId="16" priority="9"/>
  </conditionalFormatting>
  <conditionalFormatting sqref="E3">
    <cfRule type="duplicateValues" dxfId="15" priority="121621"/>
  </conditionalFormatting>
  <conditionalFormatting sqref="E3">
    <cfRule type="duplicateValues" dxfId="14" priority="121622"/>
    <cfRule type="duplicateValues" dxfId="13" priority="121623"/>
  </conditionalFormatting>
  <conditionalFormatting sqref="E3">
    <cfRule type="duplicateValues" dxfId="12" priority="121624"/>
    <cfRule type="duplicateValues" dxfId="11" priority="121625"/>
    <cfRule type="duplicateValues" dxfId="10" priority="121626"/>
    <cfRule type="duplicateValues" dxfId="9" priority="121627"/>
  </conditionalFormatting>
  <conditionalFormatting sqref="B3">
    <cfRule type="duplicateValues" dxfId="8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1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2021-05-19T03:07:53Z</cp:lastPrinted>
  <dcterms:created xsi:type="dcterms:W3CDTF">2014-10-01T23:18:29Z</dcterms:created>
  <dcterms:modified xsi:type="dcterms:W3CDTF">2021-05-21T15:04:24Z</dcterms:modified>
</cp:coreProperties>
</file>