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1\"/>
    </mc:Choice>
  </mc:AlternateContent>
  <bookViews>
    <workbookView xWindow="0" yWindow="0" windowWidth="4320" windowHeight="756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" i="16" l="1"/>
  <c r="A95" i="16"/>
  <c r="C94" i="16"/>
  <c r="A94" i="16"/>
  <c r="C93" i="16"/>
  <c r="A93" i="16"/>
  <c r="C92" i="16"/>
  <c r="A92" i="16"/>
  <c r="C91" i="16"/>
  <c r="A91" i="16"/>
  <c r="B58" i="16"/>
  <c r="C55" i="16"/>
  <c r="A55" i="16"/>
  <c r="C54" i="16"/>
  <c r="A54" i="16"/>
  <c r="C53" i="16"/>
  <c r="A53" i="16"/>
  <c r="C52" i="16"/>
  <c r="A52" i="16"/>
  <c r="C56" i="16"/>
  <c r="A5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48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43" i="16"/>
  <c r="A43" i="16"/>
  <c r="C42" i="16"/>
  <c r="A42" i="16"/>
  <c r="C45" i="16"/>
  <c r="A45" i="16"/>
  <c r="C44" i="16"/>
  <c r="A44" i="16"/>
  <c r="C46" i="16"/>
  <c r="A46" i="16"/>
  <c r="A154" i="1"/>
  <c r="F154" i="1"/>
  <c r="G154" i="1"/>
  <c r="H154" i="1"/>
  <c r="I154" i="1"/>
  <c r="J154" i="1"/>
  <c r="K154" i="1"/>
  <c r="A155" i="1"/>
  <c r="F155" i="1"/>
  <c r="G155" i="1"/>
  <c r="H155" i="1"/>
  <c r="I155" i="1"/>
  <c r="J155" i="1"/>
  <c r="K155" i="1"/>
  <c r="A132" i="1"/>
  <c r="F132" i="1"/>
  <c r="G132" i="1"/>
  <c r="H132" i="1"/>
  <c r="I132" i="1"/>
  <c r="J132" i="1"/>
  <c r="K132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51" i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22" i="1"/>
  <c r="F122" i="1"/>
  <c r="G122" i="1"/>
  <c r="H122" i="1"/>
  <c r="I122" i="1"/>
  <c r="J122" i="1"/>
  <c r="K122" i="1"/>
  <c r="A128" i="1"/>
  <c r="F128" i="1"/>
  <c r="G128" i="1"/>
  <c r="H128" i="1"/>
  <c r="I128" i="1"/>
  <c r="J128" i="1"/>
  <c r="K128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91" i="1"/>
  <c r="F91" i="1"/>
  <c r="G91" i="1"/>
  <c r="H91" i="1"/>
  <c r="I91" i="1"/>
  <c r="J91" i="1"/>
  <c r="K91" i="1"/>
  <c r="A108" i="1"/>
  <c r="F108" i="1"/>
  <c r="G108" i="1"/>
  <c r="H108" i="1"/>
  <c r="I108" i="1"/>
  <c r="J108" i="1"/>
  <c r="K108" i="1"/>
  <c r="A109" i="1"/>
  <c r="F109" i="1"/>
  <c r="G109" i="1"/>
  <c r="H109" i="1"/>
  <c r="I109" i="1"/>
  <c r="J109" i="1"/>
  <c r="K109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0" i="1"/>
  <c r="F90" i="1"/>
  <c r="G90" i="1"/>
  <c r="H90" i="1"/>
  <c r="I90" i="1"/>
  <c r="J90" i="1"/>
  <c r="K90" i="1"/>
  <c r="F89" i="1" l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A89" i="1"/>
  <c r="A88" i="1"/>
  <c r="A87" i="1"/>
  <c r="A86" i="1"/>
  <c r="A85" i="1"/>
  <c r="A84" i="1"/>
  <c r="B129" i="16" l="1"/>
  <c r="B81" i="16"/>
  <c r="B101" i="16"/>
  <c r="B113" i="16"/>
  <c r="A109" i="16" l="1"/>
  <c r="C109" i="16"/>
  <c r="A110" i="16"/>
  <c r="C110" i="16"/>
  <c r="A111" i="16"/>
  <c r="C111" i="16"/>
  <c r="A112" i="16"/>
  <c r="C112" i="16"/>
  <c r="A108" i="16"/>
  <c r="C108" i="16"/>
  <c r="A96" i="16"/>
  <c r="C96" i="16"/>
  <c r="A97" i="16"/>
  <c r="C97" i="16"/>
  <c r="A98" i="16"/>
  <c r="C98" i="16"/>
  <c r="A77" i="16"/>
  <c r="C77" i="16"/>
  <c r="A78" i="16"/>
  <c r="C78" i="16"/>
  <c r="A79" i="16"/>
  <c r="C79" i="16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127" i="16"/>
  <c r="C127" i="16"/>
  <c r="C128" i="16"/>
  <c r="A128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07" i="16"/>
  <c r="A107" i="16"/>
  <c r="C106" i="16"/>
  <c r="A106" i="16"/>
  <c r="C105" i="16"/>
  <c r="A105" i="16"/>
  <c r="C100" i="16"/>
  <c r="A100" i="16"/>
  <c r="C99" i="16"/>
  <c r="A99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47" i="16"/>
  <c r="A47" i="16"/>
  <c r="A116" i="16" l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A7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<sst xmlns="http://schemas.openxmlformats.org/spreadsheetml/2006/main" count="14095" uniqueCount="2735">
  <si>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</si>
  <si>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</si>
  <si>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</si>
  <si>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</si>
  <si>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</si>
  <si>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</si>
  <si>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</si>
  <si>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</si>
  <si>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</si>
  <si>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</si>
  <si>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</si>
  <si>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</si>
  <si>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</si>
  <si>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</si>
  <si>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</si>
  <si>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</si>
  <si>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</si>
  <si>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</si>
  <si>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</si>
  <si>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</si>
  <si>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</si>
  <si>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</si>
  <si>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</si>
  <si>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</si>
  <si>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</si>
  <si>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</si>
  <si>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</si>
  <si>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</si>
  <si>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</si>
  <si>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</si>
  <si>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</si>
  <si>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</si>
  <si>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</si>
  <si>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</si>
  <si>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</si>
  <si>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</si>
  <si>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</si>
  <si>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</si>
  <si>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</si>
  <si>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</si>
  <si>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</si>
  <si>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</si>
  <si>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</si>
  <si>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</si>
  <si>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</si>
  <si>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</si>
  <si>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</si>
  <si>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</si>
  <si>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</si>
  <si>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</si>
  <si>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</si>
  <si>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</si>
  <si>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</si>
  <si>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</si>
  <si>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</si>
  <si>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</si>
  <si>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</si>
  <si>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</si>
  <si>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</si>
  <si>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</si>
  <si>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</si>
  <si>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</si>
  <si>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</si>
  <si>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</si>
  <si>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</si>
  <si>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</si>
  <si>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</si>
  <si>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</si>
  <si>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</si>
  <si>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</si>
  <si>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</si>
  <si>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</si>
  <si>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</si>
  <si>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</si>
  <si>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</si>
  <si>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</si>
  <si>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</si>
  <si>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</si>
  <si>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</si>
  <si>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</si>
  <si>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</si>
  <si>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</si>
  <si>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</si>
  <si>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</si>
  <si>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</si>
  <si>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</si>
  <si>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</si>
  <si>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</si>
  <si>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</si>
  <si>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</si>
  <si>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</si>
  <si>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</si>
  <si>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</si>
  <si>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</si>
  <si>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</si>
  <si>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</si>
  <si>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</si>
  <si>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</si>
  <si>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</si>
  <si>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</si>
  <si>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</si>
  <si>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</si>
  <si>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</si>
  <si>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</si>
  <si>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</si>
  <si>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</si>
  <si>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</si>
  <si>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</si>
  <si>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</si>
  <si>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</si>
  <si>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</si>
  <si>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</si>
  <si>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</si>
  <si>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</si>
  <si>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</si>
  <si>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</si>
  <si>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</si>
  <si>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</si>
  <si>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</si>
  <si>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</si>
  <si>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</si>
  <si>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</si>
  <si>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</si>
  <si>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</si>
  <si>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</si>
  <si>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</si>
  <si>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</si>
  <si>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</si>
  <si>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</si>
  <si>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</si>
  <si>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</si>
  <si>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</si>
  <si>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</si>
  <si>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</si>
  <si>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</si>
  <si>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</si>
  <si>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</si>
  <si>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</si>
  <si>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</si>
  <si>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</si>
  <si>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</si>
  <si>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</si>
  <si>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</si>
  <si>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</si>
  <si>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</si>
  <si>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</si>
  <si>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</si>
  <si>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</si>
  <si>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</si>
  <si>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</si>
  <si>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</si>
  <si>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</si>
  <si>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</si>
  <si>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</si>
  <si>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</si>
  <si>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</si>
  <si>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</si>
  <si>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</si>
  <si>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</si>
  <si>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</si>
  <si>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</si>
  <si>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</si>
  <si>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</si>
  <si>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</si>
  <si>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</si>
  <si>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</si>
  <si>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</si>
  <si>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</si>
  <si>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</si>
  <si>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</si>
  <si>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</si>
  <si>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</si>
  <si>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</si>
  <si>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</si>
  <si>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</si>
  <si>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</si>
  <si>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</si>
  <si>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</si>
  <si>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</si>
  <si>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</si>
  <si>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</si>
  <si>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</si>
  <si>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</si>
  <si>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</si>
  <si>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</si>
  <si>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</si>
  <si>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</si>
  <si>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</si>
  <si>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</si>
  <si>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</si>
  <si>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</si>
  <si>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</si>
  <si>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</si>
  <si>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</si>
  <si>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</si>
  <si>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</si>
  <si>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</si>
  <si>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</si>
  <si>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</si>
  <si>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</si>
  <si>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</si>
  <si>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</si>
  <si>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</si>
  <si>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</si>
  <si>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</si>
  <si>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</si>
  <si>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</si>
  <si>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</si>
  <si>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</si>
  <si>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</si>
  <si>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</si>
  <si>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</si>
  <si>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</si>
  <si>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</si>
  <si>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</si>
  <si>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</si>
  <si>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</si>
  <si>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</si>
  <si>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</si>
  <si>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</si>
  <si>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</si>
  <si>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</si>
  <si>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</si>
  <si>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</si>
  <si>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</si>
  <si>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</si>
  <si>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</si>
  <si>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</si>
  <si>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</si>
  <si>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</si>
  <si>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</si>
  <si>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</si>
  <si>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</si>
  <si>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</si>
  <si>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</si>
  <si>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</si>
  <si>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</si>
  <si>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</si>
  <si>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</si>
  <si>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</si>
  <si>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</si>
  <si>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</si>
  <si>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</si>
  <si>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</si>
  <si>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</si>
  <si>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</si>
  <si>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</si>
  <si>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</si>
  <si>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</si>
  <si>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</si>
  <si>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</si>
  <si>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</si>
  <si>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</si>
  <si>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</si>
  <si>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</si>
  <si>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</si>
  <si>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</si>
  <si>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</si>
  <si>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</si>
  <si>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</si>
  <si>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</si>
  <si>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</si>
  <si>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</si>
  <si>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</si>
  <si>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</si>
  <si>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</si>
  <si>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</si>
  <si>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</si>
  <si>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</si>
  <si>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</si>
  <si>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</si>
  <si>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</si>
  <si>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</si>
  <si>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</si>
  <si>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</si>
  <si>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</si>
  <si>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</si>
  <si>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</si>
  <si>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</si>
  <si>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</si>
  <si>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</si>
  <si>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</si>
  <si>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</si>
  <si>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</si>
  <si>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</si>
  <si>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</si>
  <si>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</si>
  <si>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</si>
  <si>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</si>
  <si>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</si>
  <si>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</si>
  <si>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</si>
  <si>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</si>
  <si>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</si>
  <si>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</si>
  <si>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</si>
  <si>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</si>
  <si>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</si>
  <si>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</si>
  <si>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</si>
  <si>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</si>
  <si>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</si>
  <si>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</si>
  <si>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</si>
  <si>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</si>
  <si>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</si>
  <si>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</si>
  <si>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</si>
  <si>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</si>
  <si>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</si>
  <si>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</si>
  <si>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</si>
  <si>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</si>
  <si>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</si>
  <si>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</si>
  <si>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</si>
  <si>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</si>
  <si>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</si>
  <si>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</si>
  <si>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</si>
  <si>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</si>
  <si>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</si>
  <si>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</si>
  <si>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</si>
  <si>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</si>
  <si>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</si>
  <si>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</si>
  <si>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</si>
  <si>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</si>
  <si>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</si>
  <si>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</si>
  <si>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</si>
  <si>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</si>
  <si>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</si>
  <si>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</si>
  <si>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</si>
  <si>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</si>
  <si>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</si>
  <si>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</si>
  <si>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</si>
  <si>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</si>
  <si>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</si>
  <si>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</si>
  <si>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</si>
  <si>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</si>
  <si>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</si>
  <si>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</si>
  <si>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</si>
  <si>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</si>
  <si>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</si>
  <si>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</si>
  <si>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</si>
  <si>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</si>
  <si>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</si>
  <si>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</si>
  <si>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</si>
  <si>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</si>
  <si>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</si>
  <si>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</si>
  <si>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</si>
  <si>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</si>
  <si>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</si>
  <si>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</si>
  <si>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</si>
  <si>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</si>
  <si>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</si>
  <si>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</si>
  <si>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</si>
  <si>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</si>
  <si>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</si>
  <si>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</si>
  <si>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</si>
  <si>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</si>
  <si>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</si>
  <si>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</si>
  <si>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</si>
  <si>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</si>
  <si>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</si>
  <si>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</si>
  <si>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</si>
  <si>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</si>
  <si>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</si>
  <si>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</si>
  <si>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</si>
  <si>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</si>
  <si>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</si>
  <si>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</si>
  <si>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</si>
  <si>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</si>
  <si>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</si>
  <si>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</si>
  <si>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</si>
  <si>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</si>
  <si>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</si>
  <si>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</si>
  <si>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</si>
  <si>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</si>
  <si>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</si>
  <si>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</si>
  <si>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</si>
  <si>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</si>
  <si>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</si>
  <si>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</si>
  <si>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</si>
  <si>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</si>
  <si>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</si>
  <si>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</si>
  <si>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</si>
  <si>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</si>
  <si>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</si>
  <si>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</si>
  <si>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</si>
  <si>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</si>
  <si>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</si>
  <si>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</si>
  <si>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</si>
  <si>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</si>
  <si>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</si>
  <si>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</si>
  <si>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</si>
  <si>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</si>
  <si>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</si>
  <si>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</si>
  <si>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</si>
  <si>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</si>
  <si>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</si>
  <si>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</si>
  <si>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</si>
  <si>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</si>
  <si>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</si>
  <si>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</si>
  <si>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</si>
  <si>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</si>
  <si>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</si>
  <si>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</si>
  <si>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</si>
  <si>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</si>
  <si>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</si>
  <si>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</si>
  <si>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</si>
  <si>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</si>
  <si>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</si>
  <si>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</si>
  <si>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</si>
  <si>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</si>
  <si>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</si>
  <si>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</si>
  <si>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</si>
  <si>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</si>
  <si>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</si>
  <si>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</si>
  <si>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</si>
  <si>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</si>
  <si>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</si>
  <si>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</si>
  <si>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</si>
  <si>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</si>
  <si>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</si>
  <si>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</si>
  <si>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</si>
  <si>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</si>
  <si>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</si>
  <si>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</si>
  <si>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</si>
  <si>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</si>
  <si>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</si>
  <si>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</si>
  <si>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</si>
  <si>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</si>
  <si>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</si>
  <si>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</si>
  <si>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</si>
  <si>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</si>
  <si>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</si>
  <si>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</si>
  <si>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</si>
  <si>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</si>
  <si>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</si>
  <si>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</si>
  <si>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</si>
  <si>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</si>
  <si>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</si>
  <si>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</si>
  <si>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</si>
  <si>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</si>
  <si>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</si>
  <si>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</si>
  <si>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</si>
  <si>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</si>
  <si>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</si>
  <si>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</si>
  <si>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</si>
  <si>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</si>
  <si>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</si>
  <si>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</si>
  <si>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</si>
  <si>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</si>
  <si>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</si>
  <si>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</si>
  <si>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</si>
  <si>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</si>
  <si>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</si>
  <si>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</si>
  <si>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</si>
  <si>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</si>
  <si>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</si>
  <si>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</si>
  <si>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</si>
  <si>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</si>
  <si>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</si>
  <si>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</si>
  <si>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</si>
  <si>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</si>
  <si>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</si>
  <si>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</si>
  <si>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</si>
  <si>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</si>
  <si>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</si>
  <si>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</si>
  <si>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</si>
  <si>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</si>
  <si>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</si>
  <si>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</si>
  <si>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</si>
  <si>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</si>
  <si>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</si>
  <si>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</si>
  <si>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</si>
  <si>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</si>
  <si>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</si>
  <si>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</si>
  <si>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</si>
  <si>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</si>
  <si>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</si>
  <si>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</si>
  <si>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</si>
  <si>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</si>
  <si>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</si>
  <si>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</si>
  <si>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</si>
  <si>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</si>
  <si>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</si>
  <si>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</si>
  <si>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</si>
  <si>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</si>
  <si>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</si>
  <si>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</si>
  <si>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</si>
  <si>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</si>
  <si>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</si>
  <si>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</si>
  <si>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</si>
  <si>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</si>
  <si>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</si>
  <si>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</si>
  <si>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</si>
  <si>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</si>
  <si>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</si>
  <si>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</si>
  <si>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</si>
  <si>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</si>
  <si>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</si>
  <si>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</si>
  <si>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</si>
  <si>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</si>
  <si>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</si>
  <si>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</si>
  <si>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</si>
  <si>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</si>
  <si>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</si>
  <si>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</si>
  <si>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</si>
  <si>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</si>
  <si>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</si>
  <si>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</si>
  <si>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</si>
  <si>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</si>
  <si>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</si>
  <si>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</si>
  <si>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</si>
  <si>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</si>
  <si>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</si>
  <si>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</si>
  <si>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</si>
  <si>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</si>
  <si>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</si>
  <si>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</si>
  <si>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</si>
  <si>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</si>
  <si>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</si>
  <si>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</si>
  <si>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</si>
  <si>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</si>
  <si>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</si>
  <si>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</si>
  <si>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</si>
  <si>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</si>
  <si>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</si>
  <si>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</si>
  <si>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</si>
  <si>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</si>
  <si>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</si>
  <si>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</si>
  <si>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</si>
  <si>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</si>
  <si>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</si>
  <si>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</si>
  <si>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</si>
  <si>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</si>
  <si>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</si>
  <si>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</si>
  <si>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</si>
  <si>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</si>
  <si>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</si>
  <si>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</si>
  <si>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</si>
  <si>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</si>
  <si>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</si>
  <si>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</si>
  <si>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</si>
  <si>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</si>
  <si>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</si>
  <si>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</si>
  <si>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</si>
  <si>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</si>
  <si>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</si>
  <si>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</si>
  <si>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</si>
  <si>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</si>
  <si>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</si>
  <si>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</si>
  <si>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</si>
  <si>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</si>
  <si>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</si>
  <si>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</si>
  <si>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</si>
  <si>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</si>
  <si>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</si>
  <si>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</si>
  <si>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</si>
  <si>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</si>
  <si>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</si>
  <si>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</si>
  <si>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</si>
  <si>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</si>
  <si>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</si>
  <si>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</si>
  <si>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</si>
  <si>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</si>
  <si>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</si>
  <si>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</si>
  <si>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</si>
  <si>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</si>
  <si>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</si>
  <si>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</si>
  <si>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</si>
  <si>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</si>
  <si>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</si>
  <si>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</si>
  <si>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</si>
  <si>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</si>
  <si>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</si>
  <si>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</si>
  <si>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</si>
  <si>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</si>
  <si>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</si>
  <si>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</si>
  <si>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</si>
  <si>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</si>
  <si>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</si>
  <si>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</si>
  <si>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</si>
  <si>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</si>
  <si>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</si>
  <si>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</si>
  <si>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</si>
  <si>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</si>
  <si>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</si>
  <si>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</si>
  <si>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</si>
  <si>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</si>
  <si>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</si>
  <si>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</si>
  <si>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</si>
  <si>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</si>
  <si>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</si>
  <si>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</si>
  <si>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</si>
  <si>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</si>
  <si>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</si>
  <si>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</si>
  <si>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</si>
  <si>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</si>
  <si>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</si>
  <si>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</si>
  <si>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</si>
  <si>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</si>
  <si>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</si>
  <si>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</si>
  <si>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</si>
  <si>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</si>
  <si>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</si>
  <si>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</si>
  <si>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</si>
  <si>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</si>
  <si>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</si>
  <si>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</si>
  <si>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</si>
  <si>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</si>
  <si>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</si>
  <si>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</si>
  <si>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</si>
  <si>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</si>
  <si>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</si>
  <si>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</si>
  <si>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</si>
  <si>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</si>
  <si>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</si>
  <si>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</si>
  <si>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</si>
  <si>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</si>
  <si>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</si>
  <si>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</si>
  <si>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</si>
  <si>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</si>
  <si>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</si>
  <si>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</si>
  <si>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</si>
  <si>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</si>
  <si>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</si>
  <si>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</si>
  <si>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</si>
  <si>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</si>
  <si>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</si>
  <si>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</si>
  <si>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</si>
  <si>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</si>
  <si>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</si>
  <si>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</si>
  <si>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</si>
  <si>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</si>
  <si>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</si>
  <si>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</si>
  <si>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</si>
  <si>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</si>
  <si>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</si>
  <si>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</si>
  <si>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</si>
  <si>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</si>
  <si>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</si>
  <si>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</si>
  <si>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</si>
  <si>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</si>
  <si>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</si>
  <si>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</si>
  <si>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</si>
  <si>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</si>
  <si>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</si>
  <si>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</si>
  <si>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</si>
  <si>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</si>
  <si>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</si>
  <si>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</si>
  <si>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</si>
  <si>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</si>
  <si>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</si>
  <si>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</si>
  <si>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</si>
  <si>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</si>
  <si>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</si>
  <si>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</si>
  <si>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</si>
  <si>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</si>
  <si>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</si>
  <si>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</si>
  <si>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</si>
  <si>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</si>
  <si>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</si>
  <si>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</si>
  <si>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</si>
  <si>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</si>
  <si>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</si>
  <si>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</si>
  <si>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</si>
  <si>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</si>
  <si>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</si>
  <si>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</si>
  <si>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</si>
  <si>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</si>
  <si>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</si>
  <si>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</si>
  <si>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</si>
  <si>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</si>
  <si>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</si>
  <si>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</si>
  <si>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</si>
  <si>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</si>
  <si>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</si>
  <si>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</si>
  <si>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</si>
  <si>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</si>
  <si>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</si>
  <si>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</si>
  <si>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</si>
  <si>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</si>
  <si>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</si>
  <si>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</si>
  <si>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</si>
  <si>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</si>
  <si>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</si>
  <si>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</si>
  <si>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</si>
  <si>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</si>
  <si>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</si>
  <si>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</si>
  <si>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</si>
  <si>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</si>
  <si>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</si>
  <si>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</si>
  <si>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</si>
  <si>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</si>
  <si>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</si>
  <si>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</si>
  <si>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</si>
  <si>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</si>
  <si>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</si>
  <si>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</si>
  <si>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</si>
  <si>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</si>
  <si>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</si>
  <si>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</si>
  <si>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</si>
  <si>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</si>
  <si>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</si>
  <si>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</si>
  <si>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</si>
  <si>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</si>
  <si>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</si>
  <si>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</si>
  <si>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</si>
  <si>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</si>
  <si>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</si>
  <si>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</si>
  <si>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</si>
  <si>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</si>
  <si>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</si>
  <si>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</si>
  <si>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</si>
  <si>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</si>
  <si>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</si>
  <si>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</si>
  <si>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</si>
  <si>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</si>
  <si>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</si>
  <si>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</si>
  <si>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</si>
  <si>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</si>
  <si>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</si>
  <si>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</si>
  <si>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</si>
  <si>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</si>
  <si>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</si>
  <si>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</si>
  <si>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</si>
  <si>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</si>
  <si>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</si>
  <si>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</si>
  <si>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</si>
  <si>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</si>
  <si>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</si>
  <si>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</si>
  <si>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</si>
  <si>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</si>
  <si>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</si>
  <si>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</si>
  <si>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</si>
  <si>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</si>
  <si>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</si>
  <si>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</si>
  <si>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</si>
  <si>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</si>
  <si>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</si>
  <si>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</si>
  <si>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</si>
  <si>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</si>
  <si>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</si>
  <si>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</si>
  <si>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</si>
  <si>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</si>
  <si>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</si>
  <si>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</si>
  <si>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</si>
  <si>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</si>
  <si>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</si>
  <si>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</si>
  <si>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</si>
  <si>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</si>
  <si>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</si>
  <si>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</si>
  <si>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</si>
  <si>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</si>
  <si>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</si>
  <si>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</si>
  <si>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</si>
  <si>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</si>
  <si>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</si>
  <si>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</si>
  <si>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</si>
  <si>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</si>
  <si>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</si>
  <si>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</si>
  <si>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</si>
  <si>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</si>
  <si>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</si>
  <si>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</si>
  <si>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</si>
  <si>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</si>
  <si>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</si>
  <si>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</si>
  <si>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</si>
  <si>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</si>
  <si>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</si>
  <si>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</si>
  <si>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</si>
  <si>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</si>
  <si>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</si>
  <si>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</si>
  <si>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</si>
  <si>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</si>
  <si>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</si>
  <si>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</si>
  <si>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</si>
  <si>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</si>
  <si>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</si>
  <si>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</si>
  <si>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</si>
  <si>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</si>
  <si>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</si>
  <si>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</si>
  <si>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</si>
  <si>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</si>
  <si>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</si>
  <si>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</si>
  <si>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</si>
  <si>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</si>
  <si>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</si>
  <si>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</si>
  <si>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</si>
  <si>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</si>
  <si>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</si>
  <si>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</si>
  <si>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</si>
  <si>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</si>
  <si>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</si>
  <si>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</si>
  <si>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</si>
  <si>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</si>
  <si>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</si>
  <si>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</si>
  <si>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</si>
  <si>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</si>
  <si>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</si>
  <si>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</si>
  <si>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</si>
  <si>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</si>
  <si>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</si>
  <si>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</si>
  <si>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</si>
  <si>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</si>
  <si>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</si>
  <si>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</si>
  <si>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</si>
  <si>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</si>
  <si>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</si>
  <si>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</si>
  <si>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</si>
  <si>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</si>
  <si>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</si>
  <si>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</si>
  <si>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</si>
  <si>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</si>
  <si>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</si>
  <si>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</si>
  <si>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</si>
  <si>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</si>
  <si>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</si>
  <si>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</si>
  <si>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</si>
  <si>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</si>
  <si>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</si>
  <si>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</si>
  <si>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</si>
  <si>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</si>
  <si>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</si>
  <si>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</si>
  <si>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</si>
  <si>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</si>
  <si>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</si>
  <si>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</si>
  <si>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</si>
  <si>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</si>
  <si>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</si>
  <si>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</si>
  <si>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</si>
  <si>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</si>
  <si>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</si>
  <si>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</si>
  <si>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</si>
  <si>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</si>
  <si>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</si>
  <si>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</si>
  <si>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</si>
  <si>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</si>
  <si>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</si>
  <si>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</si>
  <si>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</si>
  <si>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</si>
  <si>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</si>
  <si>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</si>
  <si>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</si>
  <si>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</si>
  <si>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</si>
  <si>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</si>
  <si>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</si>
  <si>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</si>
  <si>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</si>
  <si>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</si>
  <si>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</si>
  <si>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</si>
  <si>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</si>
  <si>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</si>
  <si>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</si>
  <si>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</si>
  <si>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</si>
  <si>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</si>
  <si>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</si>
  <si>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</si>
  <si>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</si>
  <si>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</si>
  <si>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</si>
  <si>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</si>
  <si>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</si>
  <si>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</si>
  <si>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</si>
  <si>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</si>
  <si>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</si>
  <si>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</si>
  <si>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</si>
  <si>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</si>
  <si>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</si>
  <si>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</si>
  <si>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</si>
  <si>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</si>
  <si>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</si>
  <si>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</si>
  <si>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</si>
  <si>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</si>
  <si>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</si>
  <si>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</si>
  <si>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</si>
  <si>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</si>
  <si>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</si>
  <si>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</si>
  <si>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</si>
  <si>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</si>
  <si>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</si>
  <si>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</si>
  <si>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</si>
  <si>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</si>
  <si>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</si>
  <si>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</si>
  <si>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</si>
  <si>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</si>
  <si>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</si>
  <si>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</si>
  <si>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</si>
  <si>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</si>
  <si>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</si>
  <si>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</si>
  <si>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</si>
  <si>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</si>
  <si>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</si>
  <si>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</si>
  <si>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</si>
  <si>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</si>
  <si>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</si>
  <si>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</si>
  <si>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</si>
  <si>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</si>
  <si>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</si>
  <si>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</si>
  <si>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</si>
  <si>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</si>
  <si>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</si>
  <si>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</si>
  <si>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</si>
  <si>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</si>
  <si>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</si>
  <si>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</si>
  <si>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</si>
  <si>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</si>
  <si>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</si>
  <si>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</si>
  <si>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</si>
  <si>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</si>
  <si>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</si>
  <si>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</si>
  <si>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</si>
  <si>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</si>
  <si>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</si>
  <si>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</si>
  <si>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</si>
  <si>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</si>
  <si>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</si>
  <si>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</si>
  <si>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</si>
  <si>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</si>
  <si>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</si>
  <si>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</si>
  <si>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</si>
  <si>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</si>
  <si>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</si>
  <si>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</si>
  <si>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</si>
  <si>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</si>
  <si>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</si>
  <si>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</si>
  <si>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</si>
  <si>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</si>
  <si>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</si>
  <si>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</si>
  <si>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</si>
  <si>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</si>
  <si>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</si>
  <si>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</si>
  <si>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</si>
  <si>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</si>
  <si>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</si>
  <si>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</si>
  <si>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</si>
  <si>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</si>
  <si>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</si>
  <si>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</si>
  <si>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</si>
  <si>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</si>
  <si>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</si>
  <si>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</si>
  <si>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</si>
  <si>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</si>
  <si>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</si>
  <si>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</si>
  <si>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</si>
  <si>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</si>
  <si>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</si>
  <si>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</si>
  <si>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</si>
  <si>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</si>
  <si>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</si>
  <si>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</si>
  <si>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</si>
  <si>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</si>
  <si>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</si>
  <si>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</si>
  <si>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</si>
  <si>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</si>
  <si>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</si>
  <si>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</si>
  <si>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</si>
  <si>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</si>
  <si>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</si>
  <si>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</si>
  <si>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</si>
  <si>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</si>
  <si>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</si>
  <si>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</si>
  <si>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</si>
  <si>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</si>
  <si>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</si>
  <si>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</si>
  <si>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</si>
  <si>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</si>
  <si>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</si>
  <si>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</si>
  <si>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</si>
  <si>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</si>
  <si>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</si>
  <si>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</si>
  <si>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</si>
  <si>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</si>
  <si>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</si>
  <si>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</si>
  <si>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</si>
  <si>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</si>
  <si>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</si>
  <si>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</si>
  <si>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</si>
  <si>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</si>
  <si>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</si>
  <si>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</si>
  <si>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</si>
  <si>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</si>
  <si>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</si>
  <si>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</si>
  <si>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</si>
  <si>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</si>
  <si>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</si>
  <si>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</si>
  <si>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</si>
  <si>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</si>
  <si>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</si>
  <si>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</si>
  <si>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</si>
  <si>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</si>
  <si>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</si>
  <si>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</si>
  <si>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</si>
  <si>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</si>
  <si>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</si>
  <si>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</si>
  <si>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</si>
  <si>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</si>
  <si>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</si>
  <si>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</si>
  <si>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</si>
  <si>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</si>
  <si>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</si>
  <si>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</si>
  <si>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</si>
  <si>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</si>
  <si>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</si>
  <si>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</si>
  <si>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</si>
  <si>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</si>
  <si>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</si>
  <si>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</si>
  <si>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</si>
  <si>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</si>
  <si>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</si>
  <si>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</si>
  <si>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</si>
  <si>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</si>
  <si>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</si>
  <si>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</si>
  <si>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</si>
  <si>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</si>
  <si>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</si>
  <si>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</si>
  <si>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</si>
  <si>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</si>
  <si>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</si>
  <si>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</si>
  <si>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</si>
  <si>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</si>
  <si>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</si>
  <si>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</si>
  <si>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</si>
  <si>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</si>
  <si>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</si>
  <si>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</si>
  <si>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</si>
  <si>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</si>
  <si>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</si>
  <si>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</si>
  <si>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</si>
  <si>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</si>
  <si>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</si>
  <si>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</si>
  <si>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</si>
  <si>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</si>
  <si>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</si>
  <si>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</si>
  <si>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</si>
  <si>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</si>
  <si>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</si>
  <si>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</si>
  <si>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</si>
  <si>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</si>
  <si>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</si>
  <si>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</si>
  <si>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</si>
  <si>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</si>
  <si>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</si>
  <si>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</si>
  <si>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</si>
  <si>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</si>
  <si>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</si>
  <si>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</si>
  <si>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</si>
  <si>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</si>
  <si>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</si>
  <si>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</si>
  <si>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</si>
  <si>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</si>
  <si>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</si>
  <si>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</si>
  <si>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</si>
  <si>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</si>
  <si>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</si>
  <si>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</si>
  <si>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</si>
  <si>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</si>
  <si>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</si>
  <si>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</si>
  <si>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</si>
  <si>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</si>
  <si>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</si>
  <si>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</si>
  <si>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</si>
  <si>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</si>
  <si>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</si>
  <si>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</si>
  <si>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</si>
  <si>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</si>
  <si>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</si>
  <si>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</si>
  <si>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</si>
  <si>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</si>
  <si>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</si>
  <si>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</si>
  <si>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</si>
  <si>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</si>
  <si>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</si>
  <si>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</si>
  <si>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</si>
  <si>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</si>
  <si>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</si>
  <si>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</si>
  <si>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</si>
  <si>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</si>
  <si>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</si>
  <si>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</si>
  <si>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</si>
  <si>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</si>
  <si>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</si>
  <si>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</si>
  <si>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</si>
  <si>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</si>
  <si>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</si>
  <si>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</si>
  <si>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</si>
  <si>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</si>
  <si>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</si>
  <si>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</si>
  <si>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</si>
  <si>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</si>
  <si>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</si>
  <si>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</si>
  <si>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</si>
  <si>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</si>
  <si>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</si>
  <si>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</si>
  <si>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</si>
  <si>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</si>
  <si>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</si>
  <si>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</si>
  <si>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</si>
  <si>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</si>
  <si>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</si>
  <si>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</si>
  <si>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</si>
  <si>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</si>
  <si>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</si>
  <si>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</si>
  <si>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</si>
  <si>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</si>
  <si>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</si>
  <si>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</si>
  <si>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</si>
  <si>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</si>
  <si>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</si>
  <si>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</si>
  <si>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</si>
  <si>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</si>
  <si>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</si>
  <si>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</si>
  <si>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</si>
  <si>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</si>
  <si>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</si>
  <si>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</si>
  <si>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</si>
  <si>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</si>
  <si>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</si>
  <si>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</si>
  <si>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</si>
  <si>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</si>
  <si>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</si>
  <si>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</si>
  <si>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</si>
  <si>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</si>
  <si>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</si>
  <si>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</si>
  <si>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</si>
  <si>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</si>
  <si>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</si>
  <si>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</si>
  <si>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</si>
  <si>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</si>
  <si>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</si>
  <si>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</si>
  <si>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</si>
  <si>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</si>
  <si>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</si>
  <si>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</si>
  <si>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</si>
  <si>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</si>
  <si>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</si>
  <si>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</si>
  <si>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</si>
  <si>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</si>
  <si>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</si>
  <si>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</si>
  <si>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</si>
  <si>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</si>
  <si>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</si>
  <si>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</si>
  <si>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</si>
  <si>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</si>
  <si>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</si>
  <si>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</si>
  <si>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</si>
  <si>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</si>
  <si>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</si>
  <si>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</si>
  <si>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</si>
  <si>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</si>
  <si>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</si>
  <si>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</si>
  <si>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</si>
  <si>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</si>
  <si>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</si>
  <si>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</si>
  <si>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</si>
  <si>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</si>
  <si>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</si>
  <si>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</si>
  <si>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</si>
  <si>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</si>
  <si>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</si>
  <si>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</si>
  <si>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</si>
  <si>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</si>
  <si>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</si>
  <si>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</si>
  <si>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</si>
  <si>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</si>
  <si>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</si>
  <si>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</si>
  <si>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</si>
  <si>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</si>
  <si>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</si>
  <si>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</si>
  <si>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</si>
  <si>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</si>
  <si>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</si>
  <si>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</si>
  <si>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</si>
  <si>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</si>
  <si>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</si>
  <si>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</si>
  <si>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</si>
  <si>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</si>
  <si>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</si>
  <si>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</si>
  <si>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</si>
  <si>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</si>
  <si>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</si>
  <si>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</si>
  <si>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</si>
  <si>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</si>
  <si>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</si>
  <si>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</si>
  <si>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</si>
  <si>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</si>
  <si>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</si>
  <si>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</si>
  <si>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</si>
  <si>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</si>
  <si>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</si>
  <si>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</si>
  <si>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</si>
  <si>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</si>
  <si>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</si>
  <si>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</si>
  <si>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</si>
  <si>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</si>
  <si>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</si>
  <si>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</si>
  <si>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</si>
  <si>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</si>
  <si>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</si>
  <si>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</si>
  <si>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</si>
  <si>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</si>
  <si>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</si>
  <si>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</si>
  <si>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</si>
  <si>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</si>
  <si>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</si>
  <si>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</si>
  <si>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</si>
  <si>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</si>
  <si>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</si>
  <si>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</si>
  <si>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</si>
  <si>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</si>
  <si>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</si>
  <si>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</si>
  <si>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</si>
  <si>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</si>
  <si>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</si>
  <si>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</si>
  <si>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</si>
  <si>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</si>
  <si>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</si>
  <si>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</si>
  <si>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</si>
  <si>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</si>
  <si>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</si>
  <si>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</si>
  <si>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</si>
  <si>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</si>
  <si>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</si>
  <si>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</si>
  <si>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</si>
  <si>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</si>
  <si>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</si>
  <si>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</si>
  <si>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</si>
  <si>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</si>
  <si>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</si>
  <si>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</si>
  <si>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</si>
  <si>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</si>
  <si>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</si>
  <si>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</si>
  <si>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</si>
  <si>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</si>
  <si>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</si>
  <si>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</si>
  <si>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</si>
  <si>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</si>
  <si>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</si>
  <si>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</si>
  <si>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</si>
  <si>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</si>
  <si>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</si>
  <si>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</si>
  <si>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</si>
  <si>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</si>
  <si>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</si>
  <si>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</si>
  <si>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</si>
  <si>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</si>
  <si>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</si>
  <si>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</si>
  <si>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</si>
  <si>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</si>
  <si>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</si>
  <si>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</si>
  <si>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</si>
  <si>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</si>
  <si>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</si>
  <si>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</si>
  <si>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</si>
  <si>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</si>
  <si>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</si>
  <si>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</si>
  <si>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</si>
  <si>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</si>
  <si>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</si>
  <si>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</si>
  <si>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</si>
  <si>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</si>
  <si>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</si>
  <si>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</si>
  <si>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</si>
  <si>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</si>
  <si>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</si>
  <si>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</si>
  <si>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</si>
  <si>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</si>
  <si>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</si>
  <si>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</si>
  <si>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</si>
  <si>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</si>
  <si>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</si>
  <si>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</si>
  <si>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</si>
  <si>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</si>
  <si>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</si>
  <si>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</si>
  <si>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</si>
  <si>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</si>
  <si>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</si>
  <si>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</si>
  <si>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</si>
  <si>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</si>
  <si>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</si>
  <si>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</si>
  <si>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</si>
  <si>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</si>
  <si>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</si>
  <si>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</si>
  <si>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</si>
  <si>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</si>
  <si>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</si>
  <si>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</si>
  <si>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</si>
  <si>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</si>
  <si>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</si>
  <si>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</si>
  <si>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</si>
  <si>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</si>
  <si>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</si>
  <si>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</si>
  <si>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</si>
  <si>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</si>
  <si>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</si>
  <si>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</si>
  <si>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</si>
  <si>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</si>
  <si>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</si>
  <si>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</si>
  <si>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</si>
  <si>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</si>
  <si>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</si>
  <si>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</si>
  <si>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</si>
  <si>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</si>
  <si>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</si>
  <si>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</si>
  <si>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</si>
  <si>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</si>
  <si>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</si>
  <si>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</si>
  <si>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</si>
  <si>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</si>
  <si>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</si>
  <si>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</si>
  <si>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</si>
  <si>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</si>
  <si>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</si>
  <si>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</si>
  <si>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</si>
  <si>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</si>
  <si>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</si>
  <si>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</si>
  <si>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</si>
  <si>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</si>
  <si>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</si>
  <si>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</si>
  <si>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</si>
  <si>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</si>
  <si>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</si>
  <si>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</si>
  <si>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</si>
  <si>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</si>
  <si>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</si>
  <si>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</si>
  <si>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</si>
  <si>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</si>
  <si>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</si>
  <si>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</si>
  <si>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</si>
  <si>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</si>
  <si>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</si>
  <si>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</si>
  <si>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</si>
  <si>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</si>
  <si>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</si>
  <si>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</si>
  <si>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</si>
  <si>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</si>
  <si>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</si>
  <si>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</si>
  <si>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</si>
  <si>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</si>
  <si>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</si>
  <si>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</si>
  <si>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</si>
  <si>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</si>
  <si>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</si>
  <si>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</si>
  <si>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</si>
  <si>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</si>
  <si>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</si>
  <si>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</si>
  <si>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</si>
  <si>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</si>
  <si>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</si>
  <si>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</si>
  <si>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</si>
  <si>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</si>
  <si>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</si>
  <si>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</si>
  <si>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</si>
  <si>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</si>
  <si>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</si>
  <si>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</si>
  <si>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</si>
  <si>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</si>
  <si>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</si>
  <si>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</si>
  <si>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</si>
  <si>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</si>
  <si>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</si>
  <si>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</si>
  <si>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</si>
  <si>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</si>
  <si>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</si>
  <si>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</si>
  <si>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</si>
  <si>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</si>
  <si>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</si>
  <si>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</si>
  <si>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</si>
  <si>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</si>
  <si>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</si>
  <si>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</si>
  <si>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</si>
  <si>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</si>
  <si>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</si>
  <si>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</si>
  <si>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</si>
  <si>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</si>
  <si>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</si>
  <si>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</si>
  <si>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</si>
  <si>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</si>
  <si>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</si>
  <si>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</si>
  <si>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</si>
  <si>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</si>
  <si>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</si>
  <si>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</si>
  <si>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</si>
  <si>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</si>
  <si>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</si>
  <si>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</si>
  <si>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</si>
  <si>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</si>
  <si>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</si>
  <si>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</si>
  <si>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</si>
  <si>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</si>
  <si>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</si>
  <si>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</si>
  <si>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</si>
  <si>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</si>
  <si>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</si>
  <si>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</si>
  <si>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</si>
  <si>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</si>
  <si>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</si>
  <si>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</si>
  <si>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</si>
  <si>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</si>
  <si>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</si>
  <si>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</si>
  <si>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</si>
  <si>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</si>
  <si>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</si>
  <si>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</si>
  <si>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</si>
  <si>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</si>
  <si>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</si>
  <si>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</si>
  <si>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</si>
  <si>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</si>
  <si>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</si>
  <si>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</si>
  <si>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</si>
  <si>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</si>
  <si>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</si>
  <si>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</si>
  <si>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</si>
  <si>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</si>
  <si>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</si>
  <si>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</si>
  <si>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</si>
  <si>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</si>
  <si>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</si>
  <si>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</si>
  <si>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</si>
  <si>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</si>
  <si>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</si>
  <si>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</si>
  <si>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</si>
  <si>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</si>
  <si>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</si>
  <si>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</si>
  <si>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</si>
  <si>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</si>
  <si>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</si>
  <si>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</si>
  <si>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</si>
  <si>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</si>
  <si>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</si>
  <si>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</si>
  <si>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</si>
  <si>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</si>
  <si>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</si>
  <si>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</si>
  <si>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</si>
  <si>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</si>
  <si>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</si>
  <si>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</si>
  <si>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</si>
  <si>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</si>
  <si>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</si>
  <si>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</si>
  <si>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</si>
  <si>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</si>
  <si>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</si>
  <si>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</si>
  <si>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</si>
  <si>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</si>
  <si>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</si>
  <si>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</si>
  <si>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</si>
  <si>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</si>
  <si>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</si>
  <si>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</si>
  <si>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</si>
  <si>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</si>
  <si>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</si>
  <si>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</si>
  <si>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</si>
  <si>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</si>
  <si>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</si>
  <si>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</si>
  <si>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</si>
  <si>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</si>
  <si>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</si>
  <si>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</si>
  <si>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</si>
  <si>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</si>
  <si>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</si>
  <si>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</si>
  <si>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</si>
  <si>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</si>
  <si>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</si>
  <si>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</si>
  <si>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</si>
  <si>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</si>
  <si>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</si>
  <si>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</si>
  <si>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</si>
  <si>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</si>
  <si>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</si>
  <si>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</si>
  <si>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</si>
  <si>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</si>
  <si>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</si>
  <si>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</si>
  <si>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</si>
  <si>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</si>
  <si>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</si>
  <si>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</si>
  <si>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</si>
  <si>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</si>
  <si>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</si>
  <si>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</si>
  <si>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</si>
  <si>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</si>
  <si>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</si>
  <si>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</si>
  <si>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</si>
  <si>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</si>
  <si>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</si>
  <si>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</si>
  <si>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</si>
  <si>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</si>
  <si>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</si>
  <si>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</si>
  <si>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</si>
  <si>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</si>
  <si>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</si>
  <si>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</si>
  <si>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</si>
  <si>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</si>
  <si>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</si>
  <si>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</si>
  <si>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</si>
  <si>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</si>
  <si>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</si>
  <si>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</si>
  <si>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</si>
  <si>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</si>
  <si>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</si>
  <si>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</si>
  <si>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</si>
  <si>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</si>
  <si>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</si>
  <si>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</si>
  <si>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</si>
  <si>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</si>
  <si>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</si>
  <si>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</si>
  <si>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</si>
  <si>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</si>
  <si>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</si>
  <si>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</si>
  <si>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</si>
  <si>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</si>
  <si>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</si>
  <si>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</si>
  <si>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</si>
  <si>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</si>
  <si>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</si>
  <si>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</si>
  <si>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</si>
  <si>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</si>
  <si>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</si>
  <si>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</si>
  <si>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</si>
  <si>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</si>
  <si>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</si>
  <si>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</si>
  <si>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</si>
  <si>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</si>
  <si>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</si>
  <si>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</si>
  <si>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</si>
  <si>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</si>
  <si>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</si>
  <si>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</si>
  <si>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</si>
  <si>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</si>
  <si>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</si>
  <si>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</si>
  <si>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</si>
  <si>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</si>
  <si>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</si>
  <si>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</si>
  <si>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</si>
  <si>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</si>
  <si>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</si>
  <si>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</si>
  <si>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</si>
  <si>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</si>
  <si>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</si>
  <si>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</si>
  <si>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</si>
  <si>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</si>
  <si>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</si>
  <si>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</si>
  <si>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</si>
  <si>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</si>
  <si>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</si>
  <si>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</si>
  <si>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</si>
  <si>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</si>
  <si>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</si>
  <si>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</si>
  <si>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</si>
  <si>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</si>
  <si>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</si>
  <si>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</si>
  <si>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</si>
  <si>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</si>
  <si>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</si>
  <si>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</si>
  <si>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</si>
  <si>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</si>
  <si>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</si>
  <si>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</si>
  <si>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</si>
  <si>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</si>
  <si>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</si>
  <si>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</si>
  <si>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</si>
  <si>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</si>
  <si>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</si>
  <si>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</si>
  <si>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</si>
  <si>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</si>
  <si>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</si>
  <si>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</si>
  <si>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</si>
  <si>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</si>
  <si>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</si>
  <si>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</si>
  <si>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</si>
  <si>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</si>
  <si>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</si>
  <si>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</si>
  <si>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</si>
  <si>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</si>
  <si>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</si>
  <si>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</si>
  <si>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</si>
  <si>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</si>
  <si>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</si>
  <si>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</si>
  <si>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</si>
  <si>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</si>
  <si>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</si>
  <si>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</si>
  <si>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</si>
  <si>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</si>
  <si>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</si>
  <si>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</si>
  <si>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</si>
  <si>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</si>
  <si>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</si>
  <si>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</si>
  <si>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</si>
  <si>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</si>
  <si>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</si>
  <si>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</si>
  <si>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</si>
  <si>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</si>
  <si>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</si>
  <si>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</si>
  <si>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</si>
  <si>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</si>
  <si>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</si>
  <si>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</si>
  <si>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</si>
  <si>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</si>
  <si>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</si>
  <si>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</si>
  <si>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</si>
  <si>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</si>
  <si>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</si>
  <si>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</si>
  <si>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</si>
  <si>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</si>
  <si>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</si>
  <si>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</si>
  <si>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</si>
  <si>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</si>
  <si>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</si>
  <si>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</si>
  <si>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</si>
  <si>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</si>
  <si>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</si>
  <si>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</si>
  <si>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</si>
  <si>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</si>
  <si>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</si>
  <si>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</si>
  <si>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</si>
  <si>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</si>
  <si>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</si>
  <si>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</si>
  <si>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</si>
  <si>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</si>
  <si>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</si>
  <si>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</si>
  <si>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</si>
  <si>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</si>
  <si>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</si>
  <si>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</si>
  <si>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</si>
  <si>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</si>
  <si>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</si>
  <si>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</si>
  <si>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</si>
  <si>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</si>
  <si>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</si>
  <si>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</si>
  <si>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</si>
  <si>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</si>
  <si>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</si>
  <si>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</si>
  <si>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</si>
  <si>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</si>
  <si>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</si>
  <si>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</si>
  <si>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</si>
  <si>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</si>
  <si>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</si>
  <si>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</si>
  <si>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</si>
  <si>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</si>
  <si>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</si>
  <si>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</si>
  <si>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</si>
  <si>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</si>
  <si>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</si>
  <si>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</si>
  <si>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</si>
  <si>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</si>
  <si>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</si>
  <si>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</si>
  <si>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</si>
  <si>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</si>
  <si>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</si>
  <si>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</si>
  <si>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</si>
  <si>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</si>
  <si>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</si>
  <si>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</si>
  <si>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</si>
  <si>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</si>
  <si>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</si>
  <si>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</si>
  <si>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</si>
  <si>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</si>
  <si>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</si>
  <si>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</si>
  <si>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</si>
  <si>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</si>
  <si>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</si>
  <si>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</si>
  <si>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</si>
  <si>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</si>
  <si>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</si>
  <si>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</si>
  <si>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</si>
  <si>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</si>
  <si>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</si>
  <si>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</si>
  <si>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</si>
  <si>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</si>
  <si>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</si>
  <si>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</si>
  <si>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</si>
  <si>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</si>
  <si>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</si>
  <si>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</si>
  <si>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</si>
  <si>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</si>
  <si>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</si>
  <si>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</si>
  <si>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</si>
  <si>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</si>
  <si>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</si>
  <si>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</si>
  <si>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</si>
  <si>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</si>
  <si>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</si>
  <si>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</si>
  <si>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</si>
  <si>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</si>
  <si>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</si>
  <si>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</si>
  <si>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</si>
  <si>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</si>
  <si>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</si>
  <si>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</si>
  <si>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</si>
  <si>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</si>
  <si>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</si>
  <si>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</si>
  <si>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</si>
  <si>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</si>
  <si>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</si>
  <si>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</si>
  <si>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</si>
  <si>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</si>
  <si>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</si>
  <si>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</si>
  <si>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</si>
  <si>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</si>
  <si>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</si>
  <si>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</si>
  <si>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</si>
  <si>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</si>
  <si>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</si>
  <si>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</si>
  <si>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</si>
  <si>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</si>
  <si>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</si>
  <si>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</si>
  <si>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</si>
  <si>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</si>
  <si>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</si>
  <si>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</si>
  <si>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</si>
  <si>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</si>
  <si>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</si>
  <si>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</si>
  <si>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</si>
  <si>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</si>
  <si>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</si>
  <si>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</si>
  <si>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</si>
  <si>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</si>
  <si>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</si>
  <si>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</si>
  <si>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</si>
  <si>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</si>
  <si>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</si>
  <si>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</si>
  <si>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</si>
  <si>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</si>
  <si>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</si>
  <si>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</si>
  <si>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</si>
  <si>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</si>
  <si>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</si>
  <si>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</si>
  <si>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</si>
  <si>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</si>
  <si>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</si>
  <si>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</si>
  <si>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</si>
  <si>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</si>
  <si>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</si>
  <si>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</si>
  <si>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</si>
  <si>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</si>
  <si>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</si>
  <si>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</si>
  <si>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</si>
  <si>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</si>
  <si>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</si>
  <si>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</si>
  <si>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</si>
  <si>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</si>
  <si>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</si>
  <si>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</si>
  <si>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</si>
  <si>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</si>
  <si>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</si>
  <si>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</si>
  <si>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</si>
  <si>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</si>
  <si>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</si>
  <si>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</si>
  <si>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</si>
  <si>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</si>
  <si>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</si>
  <si>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</si>
  <si>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</si>
  <si>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</si>
  <si>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</si>
  <si>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</si>
  <si>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</si>
  <si>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</si>
  <si>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</si>
  <si>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</si>
  <si>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</si>
  <si>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</si>
  <si>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</si>
  <si>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</si>
  <si>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</si>
  <si>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</si>
  <si>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</si>
  <si>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</si>
  <si>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</si>
  <si>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</si>
  <si>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</si>
  <si>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</si>
  <si>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</si>
  <si>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</si>
  <si>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</si>
  <si>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</si>
  <si>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</si>
  <si>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</si>
  <si>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</si>
  <si>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</si>
  <si>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</si>
  <si>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</si>
  <si>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</si>
  <si>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</si>
  <si>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</si>
  <si>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</si>
  <si>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</si>
  <si>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</si>
  <si>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</si>
  <si>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</si>
  <si>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</si>
  <si>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</si>
  <si>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</si>
  <si>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</si>
  <si>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</si>
  <si>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</si>
  <si>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</si>
  <si>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</si>
  <si>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</si>
  <si>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</si>
  <si>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</si>
  <si>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</si>
  <si>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</si>
  <si>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</si>
  <si>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</si>
  <si>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</si>
  <si>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</si>
  <si>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</si>
  <si>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</si>
  <si>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</si>
  <si>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</si>
  <si>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</si>
  <si>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</si>
  <si>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</si>
  <si>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</si>
  <si>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</si>
  <si>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</si>
  <si>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</si>
  <si>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</si>
  <si>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</si>
  <si>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</si>
  <si>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</si>
  <si>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</si>
  <si>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</si>
  <si>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</si>
  <si>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</si>
  <si>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</si>
  <si>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</si>
  <si>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</si>
  <si>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</si>
  <si>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</si>
  <si>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</si>
  <si>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</si>
  <si>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</si>
  <si>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</si>
  <si>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</si>
  <si>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</si>
  <si>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</si>
  <si>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</si>
  <si>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</si>
  <si>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</si>
  <si>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</si>
  <si>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</si>
  <si>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</si>
  <si>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</si>
  <si>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</si>
  <si>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</si>
  <si>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</si>
  <si>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</si>
  <si>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</si>
  <si>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</si>
  <si>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</si>
  <si>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</si>
  <si>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</si>
  <si>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</si>
  <si>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</si>
  <si>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</si>
  <si>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</si>
  <si>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</si>
  <si>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</si>
  <si>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</si>
  <si>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</si>
  <si>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</si>
  <si>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</si>
  <si>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</si>
  <si>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</si>
  <si>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</si>
  <si>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</si>
  <si>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</si>
  <si>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</si>
  <si>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</si>
  <si>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</si>
  <si>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</si>
  <si>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</si>
  <si>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</si>
  <si>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</si>
  <si>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</si>
  <si>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</si>
  <si>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</si>
  <si>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</si>
  <si>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</si>
  <si>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</si>
  <si>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</si>
  <si>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</si>
  <si>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</si>
  <si>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</si>
  <si>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</si>
  <si>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</si>
  <si>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</si>
  <si>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</si>
  <si>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</si>
  <si>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</si>
  <si>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</si>
  <si>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</si>
  <si>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</si>
  <si>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</si>
  <si>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</si>
  <si>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</si>
  <si>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</si>
  <si>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</si>
  <si>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</si>
  <si>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</si>
  <si>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</si>
  <si>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</si>
  <si>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</si>
  <si>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</si>
  <si>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</si>
  <si>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</si>
  <si>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</si>
  <si>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</si>
  <si>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</si>
  <si>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</si>
  <si>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</si>
  <si>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</si>
  <si>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</si>
  <si>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</si>
  <si>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</si>
  <si>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</si>
  <si>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</si>
  <si>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</si>
  <si>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</si>
  <si>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</si>
  <si>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</si>
  <si>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</si>
  <si>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</si>
  <si>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</si>
  <si>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</si>
  <si>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</si>
  <si>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</si>
  <si>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</si>
  <si>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</si>
  <si>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</si>
  <si>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</si>
  <si>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</si>
  <si>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</si>
  <si>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</si>
  <si>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</si>
  <si>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</si>
  <si>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</si>
  <si>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</si>
  <si>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</si>
  <si>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</si>
  <si>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</si>
  <si>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</si>
  <si>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</si>
  <si>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</si>
  <si>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</si>
  <si>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</si>
  <si>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</si>
  <si>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</si>
  <si>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</si>
  <si>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</si>
  <si>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</si>
  <si>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</si>
  <si>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</si>
  <si>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</si>
  <si>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</si>
  <si>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</si>
  <si>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</si>
  <si>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</si>
  <si>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</si>
  <si>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</si>
  <si>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</si>
  <si>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</si>
  <si>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</si>
  <si>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</si>
  <si>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</si>
  <si>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</si>
  <si>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</si>
  <si>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</si>
  <si>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</si>
  <si>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</si>
  <si>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</si>
  <si>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</si>
  <si>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</si>
  <si>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</si>
  <si>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</si>
  <si>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</si>
  <si>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</si>
  <si>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</si>
  <si>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</si>
  <si>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</si>
  <si>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</si>
  <si>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</si>
  <si>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</si>
  <si>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</si>
  <si>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</si>
  <si>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</si>
  <si>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</si>
  <si>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</si>
  <si>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</si>
  <si>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</si>
  <si>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</si>
  <si>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</si>
  <si>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</si>
  <si>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</si>
  <si>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</si>
  <si>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</si>
  <si>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</si>
  <si>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</si>
  <si>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</si>
  <si>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</si>
  <si>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</si>
  <si>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</si>
  <si>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</si>
  <si>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</si>
  <si>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</si>
  <si>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</si>
  <si>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</si>
  <si>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</si>
  <si>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</si>
  <si>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</si>
  <si>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</si>
  <si>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</si>
  <si>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</si>
  <si>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</si>
  <si>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</si>
  <si>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</si>
  <si>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</si>
  <si>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</si>
  <si>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</si>
  <si>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</si>
  <si>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</si>
  <si>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</si>
  <si>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</si>
  <si>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</si>
  <si>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</si>
  <si>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</si>
  <si>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</si>
  <si>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</si>
  <si>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</si>
  <si>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</si>
  <si>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</si>
  <si>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</si>
  <si>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</si>
  <si>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</si>
  <si>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</si>
  <si>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</si>
  <si>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</si>
  <si>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</si>
  <si>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</si>
  <si>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</si>
  <si>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</si>
  <si>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</si>
  <si>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</si>
  <si>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</si>
  <si>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</si>
  <si>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</si>
  <si>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</si>
  <si>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</si>
  <si>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</si>
  <si>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</si>
  <si>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</si>
  <si>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</si>
  <si>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</si>
  <si>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</si>
  <si>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</si>
  <si>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</si>
  <si>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</si>
  <si>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</si>
  <si>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</si>
  <si>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</si>
  <si>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</si>
  <si>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</si>
  <si>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</si>
  <si>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</si>
  <si>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</si>
  <si>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</si>
  <si>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</si>
  <si>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</si>
  <si>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</si>
  <si>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</si>
  <si>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</si>
  <si>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</si>
  <si>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</si>
  <si>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</si>
  <si>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</si>
  <si>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</si>
  <si>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</si>
  <si>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</si>
  <si>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</si>
  <si>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</si>
  <si>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</si>
  <si>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</si>
  <si>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</si>
  <si>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</si>
  <si>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</si>
  <si>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</si>
  <si>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</si>
  <si>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</si>
  <si>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</si>
  <si>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</si>
  <si>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</si>
  <si>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</si>
  <si>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</si>
  <si>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</si>
  <si>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</si>
  <si>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</si>
  <si>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>2 Gavetas Vacias y 1 Fallando</t>
  </si>
  <si>
    <t>TECLADO</t>
  </si>
  <si>
    <t>3335891728</t>
  </si>
  <si>
    <t>3335891978</t>
  </si>
  <si>
    <t>3335892221</t>
  </si>
  <si>
    <t>3335892419</t>
  </si>
  <si>
    <t xml:space="preserve">Gil Carrera, Santiago </t>
  </si>
  <si>
    <t>3335892936</t>
  </si>
  <si>
    <t>3335892866</t>
  </si>
  <si>
    <t>3335892792</t>
  </si>
  <si>
    <t>3335893658</t>
  </si>
  <si>
    <t>3335893654</t>
  </si>
  <si>
    <t>3335893543</t>
  </si>
  <si>
    <t>3335893816</t>
  </si>
  <si>
    <t>3335893810</t>
  </si>
  <si>
    <t>3335893807</t>
  </si>
  <si>
    <t>3335893806</t>
  </si>
  <si>
    <t>3335893805</t>
  </si>
  <si>
    <t>3335893802</t>
  </si>
  <si>
    <t>3335893799</t>
  </si>
  <si>
    <t>3335893798</t>
  </si>
  <si>
    <t>3335893797</t>
  </si>
  <si>
    <t>3335893795</t>
  </si>
  <si>
    <t>3335893779</t>
  </si>
  <si>
    <t>3335893775</t>
  </si>
  <si>
    <t>3335893720</t>
  </si>
  <si>
    <t>3335893689</t>
  </si>
  <si>
    <t>3335894102</t>
  </si>
  <si>
    <t>3335894101</t>
  </si>
  <si>
    <t>3335894096</t>
  </si>
  <si>
    <t>3335894094</t>
  </si>
  <si>
    <t>3335894093</t>
  </si>
  <si>
    <t>3335894092</t>
  </si>
  <si>
    <t>3335894063</t>
  </si>
  <si>
    <t>3335894059</t>
  </si>
  <si>
    <t>3335894052</t>
  </si>
  <si>
    <t>3335894040</t>
  </si>
  <si>
    <t>3335894033</t>
  </si>
  <si>
    <t>3335893955</t>
  </si>
  <si>
    <t>3335893950</t>
  </si>
  <si>
    <t>3335893947</t>
  </si>
  <si>
    <t>3335893872</t>
  </si>
  <si>
    <t>Morales Payano, Wilfredy Leandro</t>
  </si>
  <si>
    <t>3335894136</t>
  </si>
  <si>
    <t>3335894134</t>
  </si>
  <si>
    <t>3335894133</t>
  </si>
  <si>
    <t>3335894132</t>
  </si>
  <si>
    <t>3335894130</t>
  </si>
  <si>
    <t>3335894129</t>
  </si>
  <si>
    <t>3335894128</t>
  </si>
  <si>
    <t>3335894127</t>
  </si>
  <si>
    <t>3335894126</t>
  </si>
  <si>
    <t>3335894124</t>
  </si>
  <si>
    <t>3335894123</t>
  </si>
  <si>
    <t>3335894122</t>
  </si>
  <si>
    <t>3335894121</t>
  </si>
  <si>
    <t>3335894120</t>
  </si>
  <si>
    <t>3335894117</t>
  </si>
  <si>
    <t>3335894113</t>
  </si>
  <si>
    <t>3335894109</t>
  </si>
  <si>
    <t>3335894168</t>
  </si>
  <si>
    <t>3335894167</t>
  </si>
  <si>
    <t>3335894166</t>
  </si>
  <si>
    <t>3335894165</t>
  </si>
  <si>
    <t>3335894164</t>
  </si>
  <si>
    <t>3335894163</t>
  </si>
  <si>
    <t>3335894162</t>
  </si>
  <si>
    <t>3335894161</t>
  </si>
  <si>
    <t>3335894160</t>
  </si>
  <si>
    <t>3335894159</t>
  </si>
  <si>
    <t>3335894158</t>
  </si>
  <si>
    <t>3335894157</t>
  </si>
  <si>
    <t>3335894156</t>
  </si>
  <si>
    <t>3335894155</t>
  </si>
  <si>
    <t>3335894154</t>
  </si>
  <si>
    <t>3335894153</t>
  </si>
  <si>
    <t>3335894152</t>
  </si>
  <si>
    <t>3335894151</t>
  </si>
  <si>
    <t>3335894149</t>
  </si>
  <si>
    <t>3335894141</t>
  </si>
  <si>
    <t>3335894140</t>
  </si>
  <si>
    <t>3335894139</t>
  </si>
  <si>
    <t>3335894138</t>
  </si>
  <si>
    <t>Abastecidos</t>
  </si>
  <si>
    <t>21 Mayo de 2021</t>
  </si>
  <si>
    <t>3335894180</t>
  </si>
  <si>
    <t>3335894179</t>
  </si>
  <si>
    <t>3335894178</t>
  </si>
  <si>
    <t>3335894172</t>
  </si>
  <si>
    <t>3335894171</t>
  </si>
  <si>
    <t>3335894169</t>
  </si>
  <si>
    <t>En Servicio</t>
  </si>
  <si>
    <t>3335894437</t>
  </si>
  <si>
    <t>3335894421</t>
  </si>
  <si>
    <t>3335894383</t>
  </si>
  <si>
    <t>3335894354</t>
  </si>
  <si>
    <t>3335894349</t>
  </si>
  <si>
    <t>3335894316</t>
  </si>
  <si>
    <t>3335894310</t>
  </si>
  <si>
    <t>3335894305</t>
  </si>
  <si>
    <t>3335894300</t>
  </si>
  <si>
    <t>3335894299</t>
  </si>
  <si>
    <t>3335894296</t>
  </si>
  <si>
    <t>3335894292</t>
  </si>
  <si>
    <t>3335894279</t>
  </si>
  <si>
    <t>3335894214</t>
  </si>
  <si>
    <t>3335894647</t>
  </si>
  <si>
    <t>3335894644</t>
  </si>
  <si>
    <t>3335894603</t>
  </si>
  <si>
    <t>3335894536</t>
  </si>
  <si>
    <t>3335894487</t>
  </si>
  <si>
    <t>3335894467</t>
  </si>
  <si>
    <t>3335894458</t>
  </si>
  <si>
    <t>3335894280 </t>
  </si>
  <si>
    <t>REINICIO-LECTOR</t>
  </si>
  <si>
    <t xml:space="preserve">CARGA </t>
  </si>
  <si>
    <t>REINICIO-INHIBIDO</t>
  </si>
  <si>
    <t>Closed</t>
  </si>
  <si>
    <t>Moreta, Christian Aury</t>
  </si>
  <si>
    <t>Soriano Castillo, Pedro Maria</t>
  </si>
  <si>
    <t>REINICIO-EXITOSO</t>
  </si>
  <si>
    <t>CARGA-EXITOSA</t>
  </si>
  <si>
    <t>3335894853</t>
  </si>
  <si>
    <t>3335894852</t>
  </si>
  <si>
    <t>3335894848</t>
  </si>
  <si>
    <t>3335894756</t>
  </si>
  <si>
    <t>3335894752</t>
  </si>
  <si>
    <t>3335894751</t>
  </si>
  <si>
    <t>3335894749</t>
  </si>
  <si>
    <t>3335894747</t>
  </si>
  <si>
    <t>3335894692</t>
  </si>
  <si>
    <t>3335894689</t>
  </si>
  <si>
    <t>3335894685</t>
  </si>
  <si>
    <t>3335894683</t>
  </si>
  <si>
    <t>3335894676</t>
  </si>
  <si>
    <t>3335894673</t>
  </si>
  <si>
    <t>3335894669</t>
  </si>
  <si>
    <t>3335894667</t>
  </si>
  <si>
    <t xml:space="preserve">SIN EFECTIVO </t>
  </si>
  <si>
    <t>3335895069</t>
  </si>
  <si>
    <t>3335895068</t>
  </si>
  <si>
    <t>3335895064</t>
  </si>
  <si>
    <t>3335895012</t>
  </si>
  <si>
    <t>3335895007</t>
  </si>
  <si>
    <t>3335895006</t>
  </si>
  <si>
    <t>3335894981</t>
  </si>
  <si>
    <t>3335894979</t>
  </si>
  <si>
    <t>3335894975</t>
  </si>
  <si>
    <t>3335894970</t>
  </si>
  <si>
    <t>3335894938</t>
  </si>
  <si>
    <t>3335894930</t>
  </si>
  <si>
    <t>3335894928</t>
  </si>
  <si>
    <t>3335894923</t>
  </si>
  <si>
    <t>3335894922</t>
  </si>
  <si>
    <t>3335894920</t>
  </si>
  <si>
    <t>3335894919</t>
  </si>
  <si>
    <t>3335894911</t>
  </si>
  <si>
    <t>3335894910</t>
  </si>
  <si>
    <t>3335894884</t>
  </si>
  <si>
    <t>3335894877</t>
  </si>
  <si>
    <t>3335894876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</si>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</sst>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9" xfId="0" applyFont="1" applyFill="1" applyBorder="1" applyAlignment="1">
      <alignment horizontal="center" vertical="center"/>
    </xf>
    <xf numFmtId="22" fontId="6" fillId="5" borderId="2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5"/>
      <tableStyleElement type="headerRow" dxfId="134"/>
      <tableStyleElement type="totalRow" dxfId="133"/>
      <tableStyleElement type="firstColumn" dxfId="132"/>
      <tableStyleElement type="lastColumn" dxfId="131"/>
      <tableStyleElement type="firstRowStripe" dxfId="130"/>
      <tableStyleElement type="firstColumnStripe" dxfId="12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5"/>
  <sheetViews>
    <sheetView tabSelected="1" zoomScale="85" zoomScaleNormal="85" workbookViewId="0">
      <pane ySplit="4" topLeftCell="A5" activePane="bottomLeft" state="frozen"/>
      <selection pane="bottomLeft" activeCell="R7" sqref="R7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bestFit="1" customWidth="1"/>
    <col min="3" max="3" width="17" style="44" customWidth="1"/>
    <col min="4" max="4" width="29.28515625" style="87" customWidth="1"/>
    <col min="5" max="5" width="12.140625" style="82" bestFit="1" customWidth="1"/>
    <col min="6" max="6" width="11.140625" style="45" customWidth="1"/>
    <col min="7" max="7" width="52.140625" style="45" customWidth="1"/>
    <col min="8" max="11" width="5.28515625" style="45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5.5703125" style="89" customWidth="1"/>
    <col min="17" max="17" width="51.85546875" style="75" bestFit="1" customWidth="1"/>
    <col min="18" max="16384" width="25.8554687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2657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3335891247</v>
      </c>
      <c r="C5" s="136">
        <v>44335.047210648147</v>
      </c>
      <c r="D5" s="136" t="s">
        <v>2180</v>
      </c>
      <c r="E5" s="124">
        <v>831</v>
      </c>
      <c r="F5" s="147" t="str">
        <f>VLOOKUP(E5,VIP!$A$2:$O13232,2,0)</f>
        <v>DRBR831</v>
      </c>
      <c r="G5" s="134" t="str">
        <f>VLOOKUP(E5,'LISTADO ATM'!$A$2:$B$897,2,0)</f>
        <v xml:space="preserve">ATM Politécnico Loyola San Cristóbal </v>
      </c>
      <c r="H5" s="134" t="str">
        <f>VLOOKUP(E5,VIP!$A$2:$O18095,7,FALSE)</f>
        <v>Si</v>
      </c>
      <c r="I5" s="134" t="str">
        <f>VLOOKUP(E5,VIP!$A$2:$O10060,8,FALSE)</f>
        <v>Si</v>
      </c>
      <c r="J5" s="134" t="str">
        <f>VLOOKUP(E5,VIP!$A$2:$O10010,8,FALSE)</f>
        <v>Si</v>
      </c>
      <c r="K5" s="134" t="str">
        <f>VLOOKUP(E5,VIP!$A$2:$O13584,6,0)</f>
        <v>NO</v>
      </c>
      <c r="L5" s="125" t="s">
        <v>2574</v>
      </c>
      <c r="M5" s="135" t="s">
        <v>2447</v>
      </c>
      <c r="N5" s="135" t="s">
        <v>2454</v>
      </c>
      <c r="O5" s="134" t="s">
        <v>2456</v>
      </c>
      <c r="P5" s="137"/>
      <c r="Q5" s="135" t="s">
        <v>2574</v>
      </c>
    </row>
    <row r="6" spans="1:17" ht="18" x14ac:dyDescent="0.25">
      <c r="A6" s="134" t="str">
        <f>VLOOKUP(E6,'LISTADO ATM'!$A$2:$C$898,3,0)</f>
        <v>DISTRITO NACIONAL</v>
      </c>
      <c r="B6" s="129" t="s">
        <v>2575</v>
      </c>
      <c r="C6" s="136">
        <v>44335.43</v>
      </c>
      <c r="D6" s="136" t="s">
        <v>2473</v>
      </c>
      <c r="E6" s="124">
        <v>239</v>
      </c>
      <c r="F6" s="147" t="str">
        <f>VLOOKUP(E6,VIP!$A$2:$O13247,2,0)</f>
        <v>DRBR239</v>
      </c>
      <c r="G6" s="134" t="str">
        <f>VLOOKUP(E6,'LISTADO ATM'!$A$2:$B$897,2,0)</f>
        <v xml:space="preserve">ATM Autobanco Charles de Gaulle </v>
      </c>
      <c r="H6" s="134" t="str">
        <f>VLOOKUP(E6,VIP!$A$2:$O18110,7,FALSE)</f>
        <v>Si</v>
      </c>
      <c r="I6" s="134" t="str">
        <f>VLOOKUP(E6,VIP!$A$2:$O10075,8,FALSE)</f>
        <v>Si</v>
      </c>
      <c r="J6" s="134" t="str">
        <f>VLOOKUP(E6,VIP!$A$2:$O10025,8,FALSE)</f>
        <v>Si</v>
      </c>
      <c r="K6" s="134" t="str">
        <f>VLOOKUP(E6,VIP!$A$2:$O13599,6,0)</f>
        <v>SI</v>
      </c>
      <c r="L6" s="125" t="s">
        <v>2443</v>
      </c>
      <c r="M6" s="135" t="s">
        <v>2447</v>
      </c>
      <c r="N6" s="135" t="s">
        <v>2454</v>
      </c>
      <c r="O6" s="134" t="s">
        <v>2474</v>
      </c>
      <c r="P6" s="137"/>
      <c r="Q6" s="135" t="s">
        <v>2443</v>
      </c>
    </row>
    <row r="7" spans="1:17" ht="18" x14ac:dyDescent="0.25">
      <c r="A7" s="134" t="str">
        <f>VLOOKUP(E7,'LISTADO ATM'!$A$2:$C$898,3,0)</f>
        <v>DISTRITO NACIONAL</v>
      </c>
      <c r="B7" s="129" t="s">
        <v>2576</v>
      </c>
      <c r="C7" s="136">
        <v>44335.481041666666</v>
      </c>
      <c r="D7" s="136" t="s">
        <v>2180</v>
      </c>
      <c r="E7" s="124">
        <v>498</v>
      </c>
      <c r="F7" s="147" t="str">
        <f>VLOOKUP(E7,VIP!$A$2:$O13278,2,0)</f>
        <v>DRBR498</v>
      </c>
      <c r="G7" s="134" t="str">
        <f>VLOOKUP(E7,'LISTADO ATM'!$A$2:$B$897,2,0)</f>
        <v xml:space="preserve">ATM Estación Sunix 27 de Febrero </v>
      </c>
      <c r="H7" s="134" t="str">
        <f>VLOOKUP(E7,VIP!$A$2:$O18141,7,FALSE)</f>
        <v>Si</v>
      </c>
      <c r="I7" s="134" t="str">
        <f>VLOOKUP(E7,VIP!$A$2:$O10106,8,FALSE)</f>
        <v>Si</v>
      </c>
      <c r="J7" s="134" t="str">
        <f>VLOOKUP(E7,VIP!$A$2:$O10056,8,FALSE)</f>
        <v>Si</v>
      </c>
      <c r="K7" s="134" t="str">
        <f>VLOOKUP(E7,VIP!$A$2:$O13630,6,0)</f>
        <v>NO</v>
      </c>
      <c r="L7" s="125" t="s">
        <v>2245</v>
      </c>
      <c r="M7" s="202" t="s">
        <v>2664</v>
      </c>
      <c r="N7" s="135" t="s">
        <v>2454</v>
      </c>
      <c r="O7" s="134" t="s">
        <v>2456</v>
      </c>
      <c r="P7" s="137"/>
      <c r="Q7" s="136">
        <v>44337.44027777778</v>
      </c>
    </row>
    <row r="8" spans="1:17" ht="18" x14ac:dyDescent="0.25">
      <c r="A8" s="134" t="str">
        <f>VLOOKUP(E8,'LISTADO ATM'!$A$2:$C$898,3,0)</f>
        <v>DISTRITO NACIONAL</v>
      </c>
      <c r="B8" s="129" t="s">
        <v>2577</v>
      </c>
      <c r="C8" s="136">
        <v>44335.587962962964</v>
      </c>
      <c r="D8" s="136" t="s">
        <v>2180</v>
      </c>
      <c r="E8" s="124">
        <v>516</v>
      </c>
      <c r="F8" s="147" t="str">
        <f>VLOOKUP(E8,VIP!$A$2:$O13257,2,0)</f>
        <v>DRBR516</v>
      </c>
      <c r="G8" s="134" t="str">
        <f>VLOOKUP(E8,'LISTADO ATM'!$A$2:$B$897,2,0)</f>
        <v xml:space="preserve">ATM Oficina Gascue </v>
      </c>
      <c r="H8" s="134" t="str">
        <f>VLOOKUP(E8,VIP!$A$2:$O18120,7,FALSE)</f>
        <v>Si</v>
      </c>
      <c r="I8" s="134" t="str">
        <f>VLOOKUP(E8,VIP!$A$2:$O10085,8,FALSE)</f>
        <v>Si</v>
      </c>
      <c r="J8" s="134" t="str">
        <f>VLOOKUP(E8,VIP!$A$2:$O10035,8,FALSE)</f>
        <v>Si</v>
      </c>
      <c r="K8" s="134" t="str">
        <f>VLOOKUP(E8,VIP!$A$2:$O13609,6,0)</f>
        <v>SI</v>
      </c>
      <c r="L8" s="125" t="s">
        <v>2572</v>
      </c>
      <c r="M8" s="202" t="s">
        <v>2664</v>
      </c>
      <c r="N8" s="135" t="s">
        <v>2454</v>
      </c>
      <c r="O8" s="134" t="s">
        <v>2456</v>
      </c>
      <c r="P8" s="137"/>
      <c r="Q8" s="136">
        <v>44337.576388888891</v>
      </c>
    </row>
    <row r="9" spans="1:17" ht="18" x14ac:dyDescent="0.25">
      <c r="A9" s="134" t="str">
        <f>VLOOKUP(E9,'LISTADO ATM'!$A$2:$C$898,3,0)</f>
        <v>DISTRITO NACIONAL</v>
      </c>
      <c r="B9" s="129" t="s">
        <v>2578</v>
      </c>
      <c r="C9" s="136">
        <v>44335.648865740739</v>
      </c>
      <c r="D9" s="136" t="s">
        <v>2180</v>
      </c>
      <c r="E9" s="124">
        <v>676</v>
      </c>
      <c r="F9" s="148" t="str">
        <f>VLOOKUP(E9,VIP!$A$2:$O13312,2,0)</f>
        <v>DRBR676</v>
      </c>
      <c r="G9" s="134" t="str">
        <f>VLOOKUP(E9,'LISTADO ATM'!$A$2:$B$897,2,0)</f>
        <v>ATM S/M Bravo Colina Del Oeste</v>
      </c>
      <c r="H9" s="134" t="str">
        <f>VLOOKUP(E9,VIP!$A$2:$O18175,7,FALSE)</f>
        <v>Si</v>
      </c>
      <c r="I9" s="134" t="str">
        <f>VLOOKUP(E9,VIP!$A$2:$O10140,8,FALSE)</f>
        <v>Si</v>
      </c>
      <c r="J9" s="134" t="str">
        <f>VLOOKUP(E9,VIP!$A$2:$O10090,8,FALSE)</f>
        <v>Si</v>
      </c>
      <c r="K9" s="134" t="str">
        <f>VLOOKUP(E9,VIP!$A$2:$O13664,6,0)</f>
        <v>NO</v>
      </c>
      <c r="L9" s="125" t="s">
        <v>2469</v>
      </c>
      <c r="M9" s="202" t="s">
        <v>2664</v>
      </c>
      <c r="N9" s="135" t="s">
        <v>2454</v>
      </c>
      <c r="O9" s="134" t="s">
        <v>2456</v>
      </c>
      <c r="P9" s="137"/>
      <c r="Q9" s="136">
        <v>44337.517361111109</v>
      </c>
    </row>
    <row r="10" spans="1:17" ht="18" x14ac:dyDescent="0.25">
      <c r="A10" s="134" t="str">
        <f>VLOOKUP(E10,'LISTADO ATM'!$A$2:$C$898,3,0)</f>
        <v>DISTRITO NACIONAL</v>
      </c>
      <c r="B10" s="129" t="s">
        <v>2582</v>
      </c>
      <c r="C10" s="136">
        <v>44336.355358796296</v>
      </c>
      <c r="D10" s="136" t="s">
        <v>2473</v>
      </c>
      <c r="E10" s="124">
        <v>721</v>
      </c>
      <c r="F10" s="148" t="str">
        <f>VLOOKUP(E10,VIP!$A$2:$O13324,2,0)</f>
        <v>DRBR23A</v>
      </c>
      <c r="G10" s="134" t="str">
        <f>VLOOKUP(E10,'LISTADO ATM'!$A$2:$B$897,2,0)</f>
        <v xml:space="preserve">ATM Oficina Charles de Gaulle II </v>
      </c>
      <c r="H10" s="134" t="str">
        <f>VLOOKUP(E10,VIP!$A$2:$O18187,7,FALSE)</f>
        <v>Si</v>
      </c>
      <c r="I10" s="134" t="str">
        <f>VLOOKUP(E10,VIP!$A$2:$O10152,8,FALSE)</f>
        <v>Si</v>
      </c>
      <c r="J10" s="134" t="str">
        <f>VLOOKUP(E10,VIP!$A$2:$O10102,8,FALSE)</f>
        <v>Si</v>
      </c>
      <c r="K10" s="134" t="str">
        <f>VLOOKUP(E10,VIP!$A$2:$O13676,6,0)</f>
        <v>NO</v>
      </c>
      <c r="L10" s="125" t="s">
        <v>2418</v>
      </c>
      <c r="M10" s="202" t="s">
        <v>2664</v>
      </c>
      <c r="N10" s="135" t="s">
        <v>2454</v>
      </c>
      <c r="O10" s="134" t="s">
        <v>2474</v>
      </c>
      <c r="P10" s="137"/>
      <c r="Q10" s="136">
        <v>44337.436805555553</v>
      </c>
    </row>
    <row r="11" spans="1:17" ht="18" x14ac:dyDescent="0.25">
      <c r="A11" s="134" t="str">
        <f>VLOOKUP(E11,'LISTADO ATM'!$A$2:$C$898,3,0)</f>
        <v>DISTRITO NACIONAL</v>
      </c>
      <c r="B11" s="129" t="s">
        <v>2581</v>
      </c>
      <c r="C11" s="136">
        <v>44336.371423611112</v>
      </c>
      <c r="D11" s="136" t="s">
        <v>2180</v>
      </c>
      <c r="E11" s="124">
        <v>184</v>
      </c>
      <c r="F11" s="148" t="str">
        <f>VLOOKUP(E11,VIP!$A$2:$O13320,2,0)</f>
        <v>DRBR184</v>
      </c>
      <c r="G11" s="134" t="str">
        <f>VLOOKUP(E11,'LISTADO ATM'!$A$2:$B$897,2,0)</f>
        <v xml:space="preserve">ATM Hermanas Mirabal </v>
      </c>
      <c r="H11" s="134" t="str">
        <f>VLOOKUP(E11,VIP!$A$2:$O18183,7,FALSE)</f>
        <v>Si</v>
      </c>
      <c r="I11" s="134" t="str">
        <f>VLOOKUP(E11,VIP!$A$2:$O10148,8,FALSE)</f>
        <v>Si</v>
      </c>
      <c r="J11" s="134" t="str">
        <f>VLOOKUP(E11,VIP!$A$2:$O10098,8,FALSE)</f>
        <v>Si</v>
      </c>
      <c r="K11" s="134" t="str">
        <f>VLOOKUP(E11,VIP!$A$2:$O13672,6,0)</f>
        <v>SI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7"/>
      <c r="Q11" s="135" t="s">
        <v>2219</v>
      </c>
    </row>
    <row r="12" spans="1:17" ht="18" x14ac:dyDescent="0.25">
      <c r="A12" s="134" t="str">
        <f>VLOOKUP(E12,'LISTADO ATM'!$A$2:$C$898,3,0)</f>
        <v>DISTRITO NACIONAL</v>
      </c>
      <c r="B12" s="129" t="s">
        <v>2580</v>
      </c>
      <c r="C12" s="136">
        <v>44336.382928240739</v>
      </c>
      <c r="D12" s="136" t="s">
        <v>2450</v>
      </c>
      <c r="E12" s="124">
        <v>696</v>
      </c>
      <c r="F12" s="148" t="str">
        <f>VLOOKUP(E12,VIP!$A$2:$O13313,2,0)</f>
        <v>DRBR696</v>
      </c>
      <c r="G12" s="134" t="str">
        <f>VLOOKUP(E12,'LISTADO ATM'!$A$2:$B$897,2,0)</f>
        <v>ATM Olé Jacobo Majluta</v>
      </c>
      <c r="H12" s="134" t="str">
        <f>VLOOKUP(E12,VIP!$A$2:$O18176,7,FALSE)</f>
        <v>Si</v>
      </c>
      <c r="I12" s="134" t="str">
        <f>VLOOKUP(E12,VIP!$A$2:$O10141,8,FALSE)</f>
        <v>Si</v>
      </c>
      <c r="J12" s="134" t="str">
        <f>VLOOKUP(E12,VIP!$A$2:$O10091,8,FALSE)</f>
        <v>Si</v>
      </c>
      <c r="K12" s="134" t="str">
        <f>VLOOKUP(E12,VIP!$A$2:$O13665,6,0)</f>
        <v>NO</v>
      </c>
      <c r="L12" s="125" t="s">
        <v>2443</v>
      </c>
      <c r="M12" s="135" t="s">
        <v>2447</v>
      </c>
      <c r="N12" s="135" t="s">
        <v>2454</v>
      </c>
      <c r="O12" s="134" t="s">
        <v>2455</v>
      </c>
      <c r="P12" s="137"/>
      <c r="Q12" s="135" t="s">
        <v>2443</v>
      </c>
    </row>
    <row r="13" spans="1:17" ht="18" x14ac:dyDescent="0.25">
      <c r="A13" s="134" t="str">
        <f>VLOOKUP(E13,'LISTADO ATM'!$A$2:$C$898,3,0)</f>
        <v>SUR</v>
      </c>
      <c r="B13" s="129" t="s">
        <v>2585</v>
      </c>
      <c r="C13" s="136">
        <v>44336.550937499997</v>
      </c>
      <c r="D13" s="136" t="s">
        <v>2180</v>
      </c>
      <c r="E13" s="124">
        <v>962</v>
      </c>
      <c r="F13" s="148" t="str">
        <f>VLOOKUP(E13,VIP!$A$2:$O13301,2,0)</f>
        <v>DRBR962</v>
      </c>
      <c r="G13" s="134" t="str">
        <f>VLOOKUP(E13,'LISTADO ATM'!$A$2:$B$897,2,0)</f>
        <v xml:space="preserve">ATM Oficina Villa Ofelia II (San Juan) </v>
      </c>
      <c r="H13" s="134" t="str">
        <f>VLOOKUP(E13,VIP!$A$2:$O18164,7,FALSE)</f>
        <v>Si</v>
      </c>
      <c r="I13" s="134" t="str">
        <f>VLOOKUP(E13,VIP!$A$2:$O10129,8,FALSE)</f>
        <v>Si</v>
      </c>
      <c r="J13" s="134" t="str">
        <f>VLOOKUP(E13,VIP!$A$2:$O10079,8,FALSE)</f>
        <v>Si</v>
      </c>
      <c r="K13" s="134" t="str">
        <f>VLOOKUP(E13,VIP!$A$2:$O13653,6,0)</f>
        <v>NO</v>
      </c>
      <c r="L13" s="125" t="s">
        <v>2469</v>
      </c>
      <c r="M13" s="202" t="s">
        <v>2664</v>
      </c>
      <c r="N13" s="135" t="s">
        <v>2454</v>
      </c>
      <c r="O13" s="134" t="s">
        <v>2456</v>
      </c>
      <c r="P13" s="137"/>
      <c r="Q13" s="136">
        <v>44337.518055555556</v>
      </c>
    </row>
    <row r="14" spans="1:17" ht="18" x14ac:dyDescent="0.25">
      <c r="A14" s="134" t="str">
        <f>VLOOKUP(E14,'LISTADO ATM'!$A$2:$C$898,3,0)</f>
        <v>DISTRITO NACIONAL</v>
      </c>
      <c r="B14" s="129" t="s">
        <v>2584</v>
      </c>
      <c r="C14" s="136">
        <v>44336.60292824074</v>
      </c>
      <c r="D14" s="136" t="s">
        <v>2180</v>
      </c>
      <c r="E14" s="124">
        <v>836</v>
      </c>
      <c r="F14" s="148" t="str">
        <f>VLOOKUP(E14,VIP!$A$2:$O13297,2,0)</f>
        <v>DRBR836</v>
      </c>
      <c r="G14" s="134" t="str">
        <f>VLOOKUP(E14,'LISTADO ATM'!$A$2:$B$897,2,0)</f>
        <v xml:space="preserve">ATM UNP Plaza Luperón </v>
      </c>
      <c r="H14" s="134" t="str">
        <f>VLOOKUP(E14,VIP!$A$2:$O18160,7,FALSE)</f>
        <v>Si</v>
      </c>
      <c r="I14" s="134" t="str">
        <f>VLOOKUP(E14,VIP!$A$2:$O10125,8,FALSE)</f>
        <v>Si</v>
      </c>
      <c r="J14" s="134" t="str">
        <f>VLOOKUP(E14,VIP!$A$2:$O10075,8,FALSE)</f>
        <v>Si</v>
      </c>
      <c r="K14" s="134" t="str">
        <f>VLOOKUP(E14,VIP!$A$2:$O13649,6,0)</f>
        <v>NO</v>
      </c>
      <c r="L14" s="125" t="s">
        <v>2469</v>
      </c>
      <c r="M14" s="202" t="s">
        <v>2664</v>
      </c>
      <c r="N14" s="135" t="s">
        <v>2454</v>
      </c>
      <c r="O14" s="134" t="s">
        <v>2456</v>
      </c>
      <c r="P14" s="137"/>
      <c r="Q14" s="136">
        <v>44337.517361111109</v>
      </c>
    </row>
    <row r="15" spans="1:17" ht="18" x14ac:dyDescent="0.25">
      <c r="A15" s="134" t="str">
        <f>VLOOKUP(E15,'LISTADO ATM'!$A$2:$C$898,3,0)</f>
        <v>DISTRITO NACIONAL</v>
      </c>
      <c r="B15" s="129" t="s">
        <v>2583</v>
      </c>
      <c r="C15" s="136">
        <v>44336.603634259256</v>
      </c>
      <c r="D15" s="136" t="s">
        <v>2180</v>
      </c>
      <c r="E15" s="124">
        <v>165</v>
      </c>
      <c r="F15" s="148" t="str">
        <f>VLOOKUP(E15,VIP!$A$2:$O13296,2,0)</f>
        <v>DRBR165</v>
      </c>
      <c r="G15" s="134" t="str">
        <f>VLOOKUP(E15,'LISTADO ATM'!$A$2:$B$897,2,0)</f>
        <v>ATM Autoservicio Megacentro</v>
      </c>
      <c r="H15" s="134" t="str">
        <f>VLOOKUP(E15,VIP!$A$2:$O18159,7,FALSE)</f>
        <v>Si</v>
      </c>
      <c r="I15" s="134" t="str">
        <f>VLOOKUP(E15,VIP!$A$2:$O10124,8,FALSE)</f>
        <v>Si</v>
      </c>
      <c r="J15" s="134" t="str">
        <f>VLOOKUP(E15,VIP!$A$2:$O10074,8,FALSE)</f>
        <v>Si</v>
      </c>
      <c r="K15" s="134" t="str">
        <f>VLOOKUP(E15,VIP!$A$2:$O13648,6,0)</f>
        <v>SI</v>
      </c>
      <c r="L15" s="125" t="s">
        <v>2469</v>
      </c>
      <c r="M15" s="135" t="s">
        <v>2447</v>
      </c>
      <c r="N15" s="135" t="s">
        <v>2454</v>
      </c>
      <c r="O15" s="134" t="s">
        <v>2456</v>
      </c>
      <c r="P15" s="137"/>
      <c r="Q15" s="135" t="s">
        <v>2469</v>
      </c>
    </row>
    <row r="16" spans="1:17" ht="18" x14ac:dyDescent="0.25">
      <c r="A16" s="134" t="str">
        <f>VLOOKUP(E16,'LISTADO ATM'!$A$2:$C$898,3,0)</f>
        <v>DISTRITO NACIONAL</v>
      </c>
      <c r="B16" s="129" t="s">
        <v>2599</v>
      </c>
      <c r="C16" s="136">
        <v>44336.611759259256</v>
      </c>
      <c r="D16" s="136" t="s">
        <v>2450</v>
      </c>
      <c r="E16" s="124">
        <v>272</v>
      </c>
      <c r="F16" s="148" t="str">
        <f>VLOOKUP(E16,VIP!$A$2:$O13310,2,0)</f>
        <v>DRBR272</v>
      </c>
      <c r="G16" s="134" t="str">
        <f>VLOOKUP(E16,'LISTADO ATM'!$A$2:$B$897,2,0)</f>
        <v xml:space="preserve">ATM Cámara de Diputados </v>
      </c>
      <c r="H16" s="134" t="str">
        <f>VLOOKUP(E16,VIP!$A$2:$O18173,7,FALSE)</f>
        <v>Si</v>
      </c>
      <c r="I16" s="134" t="str">
        <f>VLOOKUP(E16,VIP!$A$2:$O10138,8,FALSE)</f>
        <v>Si</v>
      </c>
      <c r="J16" s="134" t="str">
        <f>VLOOKUP(E16,VIP!$A$2:$O10088,8,FALSE)</f>
        <v>Si</v>
      </c>
      <c r="K16" s="134" t="str">
        <f>VLOOKUP(E16,VIP!$A$2:$O13662,6,0)</f>
        <v>NO</v>
      </c>
      <c r="L16" s="125" t="s">
        <v>2418</v>
      </c>
      <c r="M16" s="202" t="s">
        <v>2664</v>
      </c>
      <c r="N16" s="135" t="s">
        <v>2454</v>
      </c>
      <c r="O16" s="134" t="s">
        <v>2455</v>
      </c>
      <c r="P16" s="137"/>
      <c r="Q16" s="136">
        <v>44337.511111111111</v>
      </c>
    </row>
    <row r="17" spans="1:17" ht="18" x14ac:dyDescent="0.25">
      <c r="A17" s="134" t="str">
        <f>VLOOKUP(E17,'LISTADO ATM'!$A$2:$C$898,3,0)</f>
        <v>DISTRITO NACIONAL</v>
      </c>
      <c r="B17" s="129" t="s">
        <v>2598</v>
      </c>
      <c r="C17" s="136">
        <v>44336.62259259259</v>
      </c>
      <c r="D17" s="136" t="s">
        <v>2180</v>
      </c>
      <c r="E17" s="124">
        <v>919</v>
      </c>
      <c r="F17" s="148" t="str">
        <f>VLOOKUP(E17,VIP!$A$2:$O13309,2,0)</f>
        <v>DRBR16F</v>
      </c>
      <c r="G17" s="134" t="str">
        <f>VLOOKUP(E17,'LISTADO ATM'!$A$2:$B$897,2,0)</f>
        <v xml:space="preserve">ATM S/M La Cadena Sarasota </v>
      </c>
      <c r="H17" s="134" t="str">
        <f>VLOOKUP(E17,VIP!$A$2:$O18172,7,FALSE)</f>
        <v>Si</v>
      </c>
      <c r="I17" s="134" t="str">
        <f>VLOOKUP(E17,VIP!$A$2:$O10137,8,FALSE)</f>
        <v>Si</v>
      </c>
      <c r="J17" s="134" t="str">
        <f>VLOOKUP(E17,VIP!$A$2:$O10087,8,FALSE)</f>
        <v>Si</v>
      </c>
      <c r="K17" s="134" t="str">
        <f>VLOOKUP(E17,VIP!$A$2:$O13661,6,0)</f>
        <v>SI</v>
      </c>
      <c r="L17" s="125" t="s">
        <v>2219</v>
      </c>
      <c r="M17" s="202" t="s">
        <v>2664</v>
      </c>
      <c r="N17" s="135" t="s">
        <v>2454</v>
      </c>
      <c r="O17" s="134" t="s">
        <v>2456</v>
      </c>
      <c r="P17" s="137"/>
      <c r="Q17" s="136">
        <v>44337.486805555556</v>
      </c>
    </row>
    <row r="18" spans="1:17" ht="18" x14ac:dyDescent="0.25">
      <c r="A18" s="134" t="str">
        <f>VLOOKUP(E18,'LISTADO ATM'!$A$2:$C$898,3,0)</f>
        <v>DISTRITO NACIONAL</v>
      </c>
      <c r="B18" s="129" t="s">
        <v>2597</v>
      </c>
      <c r="C18" s="136">
        <v>44336.636354166665</v>
      </c>
      <c r="D18" s="136" t="s">
        <v>2473</v>
      </c>
      <c r="E18" s="124">
        <v>39</v>
      </c>
      <c r="F18" s="148" t="str">
        <f>VLOOKUP(E18,VIP!$A$2:$O13308,2,0)</f>
        <v>DRBR039</v>
      </c>
      <c r="G18" s="134" t="str">
        <f>VLOOKUP(E18,'LISTADO ATM'!$A$2:$B$897,2,0)</f>
        <v xml:space="preserve">ATM Oficina Ovando </v>
      </c>
      <c r="H18" s="134" t="str">
        <f>VLOOKUP(E18,VIP!$A$2:$O18171,7,FALSE)</f>
        <v>Si</v>
      </c>
      <c r="I18" s="134" t="str">
        <f>VLOOKUP(E18,VIP!$A$2:$O10136,8,FALSE)</f>
        <v>No</v>
      </c>
      <c r="J18" s="134" t="str">
        <f>VLOOKUP(E18,VIP!$A$2:$O10086,8,FALSE)</f>
        <v>No</v>
      </c>
      <c r="K18" s="134" t="str">
        <f>VLOOKUP(E18,VIP!$A$2:$O13660,6,0)</f>
        <v>NO</v>
      </c>
      <c r="L18" s="125" t="s">
        <v>2566</v>
      </c>
      <c r="M18" s="202" t="s">
        <v>2664</v>
      </c>
      <c r="N18" s="135" t="s">
        <v>2454</v>
      </c>
      <c r="O18" s="134" t="s">
        <v>2474</v>
      </c>
      <c r="P18" s="137"/>
      <c r="Q18" s="136">
        <v>44337.381249999999</v>
      </c>
    </row>
    <row r="19" spans="1:17" ht="18" x14ac:dyDescent="0.25">
      <c r="A19" s="134" t="str">
        <f>VLOOKUP(E19,'LISTADO ATM'!$A$2:$C$898,3,0)</f>
        <v>DISTRITO NACIONAL</v>
      </c>
      <c r="B19" s="129" t="s">
        <v>2596</v>
      </c>
      <c r="C19" s="136">
        <v>44336.637997685182</v>
      </c>
      <c r="D19" s="136" t="s">
        <v>2180</v>
      </c>
      <c r="E19" s="124">
        <v>542</v>
      </c>
      <c r="F19" s="148" t="str">
        <f>VLOOKUP(E19,VIP!$A$2:$O13307,2,0)</f>
        <v>DRBR542</v>
      </c>
      <c r="G19" s="134" t="str">
        <f>VLOOKUP(E19,'LISTADO ATM'!$A$2:$B$897,2,0)</f>
        <v>ATM S/M la Cadena Carretera Mella</v>
      </c>
      <c r="H19" s="134" t="str">
        <f>VLOOKUP(E19,VIP!$A$2:$O18170,7,FALSE)</f>
        <v>NO</v>
      </c>
      <c r="I19" s="134" t="str">
        <f>VLOOKUP(E19,VIP!$A$2:$O10135,8,FALSE)</f>
        <v>SI</v>
      </c>
      <c r="J19" s="134" t="str">
        <f>VLOOKUP(E19,VIP!$A$2:$O10085,8,FALSE)</f>
        <v>SI</v>
      </c>
      <c r="K19" s="134" t="str">
        <f>VLOOKUP(E19,VIP!$A$2:$O13659,6,0)</f>
        <v>NO</v>
      </c>
      <c r="L19" s="125" t="s">
        <v>2219</v>
      </c>
      <c r="M19" s="135" t="s">
        <v>2447</v>
      </c>
      <c r="N19" s="135" t="s">
        <v>2454</v>
      </c>
      <c r="O19" s="134" t="s">
        <v>2456</v>
      </c>
      <c r="P19" s="137"/>
      <c r="Q19" s="135" t="s">
        <v>2219</v>
      </c>
    </row>
    <row r="20" spans="1:17" ht="18" x14ac:dyDescent="0.25">
      <c r="A20" s="134" t="str">
        <f>VLOOKUP(E20,'LISTADO ATM'!$A$2:$C$898,3,0)</f>
        <v>DISTRITO NACIONAL</v>
      </c>
      <c r="B20" s="129" t="s">
        <v>2595</v>
      </c>
      <c r="C20" s="136">
        <v>44336.642384259256</v>
      </c>
      <c r="D20" s="136" t="s">
        <v>2180</v>
      </c>
      <c r="E20" s="124">
        <v>917</v>
      </c>
      <c r="F20" s="148" t="str">
        <f>VLOOKUP(E20,VIP!$A$2:$O13306,2,0)</f>
        <v>DRBR01B</v>
      </c>
      <c r="G20" s="134" t="str">
        <f>VLOOKUP(E20,'LISTADO ATM'!$A$2:$B$897,2,0)</f>
        <v xml:space="preserve">ATM Oficina Los Mina </v>
      </c>
      <c r="H20" s="134" t="str">
        <f>VLOOKUP(E20,VIP!$A$2:$O18169,7,FALSE)</f>
        <v>Si</v>
      </c>
      <c r="I20" s="134" t="str">
        <f>VLOOKUP(E20,VIP!$A$2:$O10134,8,FALSE)</f>
        <v>Si</v>
      </c>
      <c r="J20" s="134" t="str">
        <f>VLOOKUP(E20,VIP!$A$2:$O10084,8,FALSE)</f>
        <v>Si</v>
      </c>
      <c r="K20" s="134" t="str">
        <f>VLOOKUP(E20,VIP!$A$2:$O13658,6,0)</f>
        <v>NO</v>
      </c>
      <c r="L20" s="125" t="s">
        <v>2219</v>
      </c>
      <c r="M20" s="202" t="s">
        <v>2664</v>
      </c>
      <c r="N20" s="135" t="s">
        <v>2454</v>
      </c>
      <c r="O20" s="134" t="s">
        <v>2456</v>
      </c>
      <c r="P20" s="137"/>
      <c r="Q20" s="136">
        <v>44337.518750000003</v>
      </c>
    </row>
    <row r="21" spans="1:17" ht="18" x14ac:dyDescent="0.25">
      <c r="A21" s="134" t="str">
        <f>VLOOKUP(E21,'LISTADO ATM'!$A$2:$C$898,3,0)</f>
        <v>DISTRITO NACIONAL</v>
      </c>
      <c r="B21" s="129" t="s">
        <v>2594</v>
      </c>
      <c r="C21" s="136">
        <v>44336.642789351848</v>
      </c>
      <c r="D21" s="136" t="s">
        <v>2180</v>
      </c>
      <c r="E21" s="124">
        <v>10</v>
      </c>
      <c r="F21" s="148" t="str">
        <f>VLOOKUP(E21,VIP!$A$2:$O13305,2,0)</f>
        <v>DRBR010</v>
      </c>
      <c r="G21" s="134" t="str">
        <f>VLOOKUP(E21,'LISTADO ATM'!$A$2:$B$897,2,0)</f>
        <v xml:space="preserve">ATM Ministerio Salud Pública </v>
      </c>
      <c r="H21" s="134" t="str">
        <f>VLOOKUP(E21,VIP!$A$2:$O18168,7,FALSE)</f>
        <v>Si</v>
      </c>
      <c r="I21" s="134" t="str">
        <f>VLOOKUP(E21,VIP!$A$2:$O10133,8,FALSE)</f>
        <v>Si</v>
      </c>
      <c r="J21" s="134" t="str">
        <f>VLOOKUP(E21,VIP!$A$2:$O10083,8,FALSE)</f>
        <v>Si</v>
      </c>
      <c r="K21" s="134" t="str">
        <f>VLOOKUP(E21,VIP!$A$2:$O13657,6,0)</f>
        <v>NO</v>
      </c>
      <c r="L21" s="125" t="s">
        <v>2219</v>
      </c>
      <c r="M21" s="135" t="s">
        <v>2447</v>
      </c>
      <c r="N21" s="135" t="s">
        <v>2454</v>
      </c>
      <c r="O21" s="134" t="s">
        <v>2456</v>
      </c>
      <c r="P21" s="137"/>
      <c r="Q21" s="135" t="s">
        <v>2219</v>
      </c>
    </row>
    <row r="22" spans="1:17" ht="18" x14ac:dyDescent="0.25">
      <c r="A22" s="134" t="str">
        <f>VLOOKUP(E22,'LISTADO ATM'!$A$2:$C$898,3,0)</f>
        <v>DISTRITO NACIONAL</v>
      </c>
      <c r="B22" s="129" t="s">
        <v>2593</v>
      </c>
      <c r="C22" s="136">
        <v>44336.643206018518</v>
      </c>
      <c r="D22" s="136" t="s">
        <v>2180</v>
      </c>
      <c r="E22" s="124">
        <v>35</v>
      </c>
      <c r="F22" s="148" t="str">
        <f>VLOOKUP(E22,VIP!$A$2:$O13304,2,0)</f>
        <v>DRBR035</v>
      </c>
      <c r="G22" s="134" t="str">
        <f>VLOOKUP(E22,'LISTADO ATM'!$A$2:$B$897,2,0)</f>
        <v xml:space="preserve">ATM Dirección General de Aduanas I </v>
      </c>
      <c r="H22" s="134" t="str">
        <f>VLOOKUP(E22,VIP!$A$2:$O18167,7,FALSE)</f>
        <v>Si</v>
      </c>
      <c r="I22" s="134" t="str">
        <f>VLOOKUP(E22,VIP!$A$2:$O10132,8,FALSE)</f>
        <v>Si</v>
      </c>
      <c r="J22" s="134" t="str">
        <f>VLOOKUP(E22,VIP!$A$2:$O10082,8,FALSE)</f>
        <v>Si</v>
      </c>
      <c r="K22" s="134" t="str">
        <f>VLOOKUP(E22,VIP!$A$2:$O13656,6,0)</f>
        <v>NO</v>
      </c>
      <c r="L22" s="125" t="s">
        <v>2219</v>
      </c>
      <c r="M22" s="202" t="s">
        <v>2664</v>
      </c>
      <c r="N22" s="135" t="s">
        <v>2454</v>
      </c>
      <c r="O22" s="134" t="s">
        <v>2456</v>
      </c>
      <c r="P22" s="137"/>
      <c r="Q22" s="136">
        <v>44337.477083333331</v>
      </c>
    </row>
    <row r="23" spans="1:17" s="96" customFormat="1" ht="18" x14ac:dyDescent="0.25">
      <c r="A23" s="134" t="str">
        <f>VLOOKUP(E23,'LISTADO ATM'!$A$2:$C$898,3,0)</f>
        <v>NORTE</v>
      </c>
      <c r="B23" s="129" t="s">
        <v>2592</v>
      </c>
      <c r="C23" s="136">
        <v>44336.643379629626</v>
      </c>
      <c r="D23" s="136" t="s">
        <v>2181</v>
      </c>
      <c r="E23" s="124">
        <v>136</v>
      </c>
      <c r="F23" s="149" t="str">
        <f>VLOOKUP(E23,VIP!$A$2:$O13303,2,0)</f>
        <v>DRBR136</v>
      </c>
      <c r="G23" s="134" t="str">
        <f>VLOOKUP(E23,'LISTADO ATM'!$A$2:$B$897,2,0)</f>
        <v>ATM S/M Xtra (Santiago)</v>
      </c>
      <c r="H23" s="134" t="str">
        <f>VLOOKUP(E23,VIP!$A$2:$O18166,7,FALSE)</f>
        <v>Si</v>
      </c>
      <c r="I23" s="134" t="str">
        <f>VLOOKUP(E23,VIP!$A$2:$O10131,8,FALSE)</f>
        <v>Si</v>
      </c>
      <c r="J23" s="134" t="str">
        <f>VLOOKUP(E23,VIP!$A$2:$O10081,8,FALSE)</f>
        <v>Si</v>
      </c>
      <c r="K23" s="134" t="str">
        <f>VLOOKUP(E23,VIP!$A$2:$O13655,6,0)</f>
        <v>NO</v>
      </c>
      <c r="L23" s="125" t="s">
        <v>2469</v>
      </c>
      <c r="M23" s="202" t="s">
        <v>2664</v>
      </c>
      <c r="N23" s="135" t="s">
        <v>2454</v>
      </c>
      <c r="O23" s="134" t="s">
        <v>2579</v>
      </c>
      <c r="P23" s="137"/>
      <c r="Q23" s="136">
        <v>44337.442361111112</v>
      </c>
    </row>
    <row r="24" spans="1:17" s="96" customFormat="1" ht="18" x14ac:dyDescent="0.25">
      <c r="A24" s="134" t="str">
        <f>VLOOKUP(E24,'LISTADO ATM'!$A$2:$C$898,3,0)</f>
        <v>DISTRITO NACIONAL</v>
      </c>
      <c r="B24" s="129" t="s">
        <v>2591</v>
      </c>
      <c r="C24" s="136">
        <v>44336.643877314818</v>
      </c>
      <c r="D24" s="136" t="s">
        <v>2180</v>
      </c>
      <c r="E24" s="124">
        <v>264</v>
      </c>
      <c r="F24" s="149" t="str">
        <f>VLOOKUP(E24,VIP!$A$2:$O13302,2,0)</f>
        <v>DRBR264</v>
      </c>
      <c r="G24" s="134" t="str">
        <f>VLOOKUP(E24,'LISTADO ATM'!$A$2:$B$897,2,0)</f>
        <v xml:space="preserve">ATM S/M Nacional Independencia </v>
      </c>
      <c r="H24" s="134" t="str">
        <f>VLOOKUP(E24,VIP!$A$2:$O18165,7,FALSE)</f>
        <v>Si</v>
      </c>
      <c r="I24" s="134" t="str">
        <f>VLOOKUP(E24,VIP!$A$2:$O10130,8,FALSE)</f>
        <v>Si</v>
      </c>
      <c r="J24" s="134" t="str">
        <f>VLOOKUP(E24,VIP!$A$2:$O10080,8,FALSE)</f>
        <v>Si</v>
      </c>
      <c r="K24" s="134" t="str">
        <f>VLOOKUP(E24,VIP!$A$2:$O13654,6,0)</f>
        <v>SI</v>
      </c>
      <c r="L24" s="125" t="s">
        <v>2219</v>
      </c>
      <c r="M24" s="202" t="s">
        <v>2664</v>
      </c>
      <c r="N24" s="135" t="s">
        <v>2454</v>
      </c>
      <c r="O24" s="134" t="s">
        <v>2456</v>
      </c>
      <c r="P24" s="137"/>
      <c r="Q24" s="136">
        <v>44337.482638888891</v>
      </c>
    </row>
    <row r="25" spans="1:17" s="96" customFormat="1" ht="18" x14ac:dyDescent="0.25">
      <c r="A25" s="134" t="str">
        <f>VLOOKUP(E25,'LISTADO ATM'!$A$2:$C$898,3,0)</f>
        <v>DISTRITO NACIONAL</v>
      </c>
      <c r="B25" s="129" t="s">
        <v>2590</v>
      </c>
      <c r="C25" s="136">
        <v>44336.644270833334</v>
      </c>
      <c r="D25" s="136" t="s">
        <v>2180</v>
      </c>
      <c r="E25" s="124">
        <v>327</v>
      </c>
      <c r="F25" s="149" t="str">
        <f>VLOOKUP(E25,VIP!$A$2:$O13301,2,0)</f>
        <v>DRBR327</v>
      </c>
      <c r="G25" s="134" t="str">
        <f>VLOOKUP(E25,'LISTADO ATM'!$A$2:$B$897,2,0)</f>
        <v xml:space="preserve">ATM UNP CCN (Nacional 27 de Febrero) </v>
      </c>
      <c r="H25" s="134" t="str">
        <f>VLOOKUP(E25,VIP!$A$2:$O18164,7,FALSE)</f>
        <v>Si</v>
      </c>
      <c r="I25" s="134" t="str">
        <f>VLOOKUP(E25,VIP!$A$2:$O10129,8,FALSE)</f>
        <v>Si</v>
      </c>
      <c r="J25" s="134" t="str">
        <f>VLOOKUP(E25,VIP!$A$2:$O10079,8,FALSE)</f>
        <v>Si</v>
      </c>
      <c r="K25" s="134" t="str">
        <f>VLOOKUP(E25,VIP!$A$2:$O13653,6,0)</f>
        <v>NO</v>
      </c>
      <c r="L25" s="125" t="s">
        <v>2219</v>
      </c>
      <c r="M25" s="202" t="s">
        <v>2664</v>
      </c>
      <c r="N25" s="135" t="s">
        <v>2454</v>
      </c>
      <c r="O25" s="134" t="s">
        <v>2456</v>
      </c>
      <c r="P25" s="137"/>
      <c r="Q25" s="136">
        <v>44337.443749999999</v>
      </c>
    </row>
    <row r="26" spans="1:17" s="96" customFormat="1" ht="18" x14ac:dyDescent="0.25">
      <c r="A26" s="134" t="str">
        <f>VLOOKUP(E26,'LISTADO ATM'!$A$2:$C$898,3,0)</f>
        <v>DISTRITO NACIONAL</v>
      </c>
      <c r="B26" s="129" t="s">
        <v>2589</v>
      </c>
      <c r="C26" s="136">
        <v>44336.644837962966</v>
      </c>
      <c r="D26" s="136" t="s">
        <v>2180</v>
      </c>
      <c r="E26" s="124">
        <v>499</v>
      </c>
      <c r="F26" s="149" t="str">
        <f>VLOOKUP(E26,VIP!$A$2:$O13300,2,0)</f>
        <v>DRBR499</v>
      </c>
      <c r="G26" s="134" t="str">
        <f>VLOOKUP(E26,'LISTADO ATM'!$A$2:$B$897,2,0)</f>
        <v xml:space="preserve">ATM Estación Sunix Tiradentes </v>
      </c>
      <c r="H26" s="134" t="str">
        <f>VLOOKUP(E26,VIP!$A$2:$O18163,7,FALSE)</f>
        <v>Si</v>
      </c>
      <c r="I26" s="134" t="str">
        <f>VLOOKUP(E26,VIP!$A$2:$O10128,8,FALSE)</f>
        <v>Si</v>
      </c>
      <c r="J26" s="134" t="str">
        <f>VLOOKUP(E26,VIP!$A$2:$O10078,8,FALSE)</f>
        <v>Si</v>
      </c>
      <c r="K26" s="134" t="str">
        <f>VLOOKUP(E26,VIP!$A$2:$O13652,6,0)</f>
        <v>NO</v>
      </c>
      <c r="L26" s="125" t="s">
        <v>2219</v>
      </c>
      <c r="M26" s="202" t="s">
        <v>2664</v>
      </c>
      <c r="N26" s="135" t="s">
        <v>2454</v>
      </c>
      <c r="O26" s="134" t="s">
        <v>2456</v>
      </c>
      <c r="P26" s="137"/>
      <c r="Q26" s="136">
        <v>44337.482638888891</v>
      </c>
    </row>
    <row r="27" spans="1:17" s="96" customFormat="1" ht="18" x14ac:dyDescent="0.25">
      <c r="A27" s="134" t="str">
        <f>VLOOKUP(E27,'LISTADO ATM'!$A$2:$C$898,3,0)</f>
        <v>DISTRITO NACIONAL</v>
      </c>
      <c r="B27" s="129" t="s">
        <v>2588</v>
      </c>
      <c r="C27" s="136">
        <v>44336.645243055558</v>
      </c>
      <c r="D27" s="136" t="s">
        <v>2180</v>
      </c>
      <c r="E27" s="124">
        <v>952</v>
      </c>
      <c r="F27" s="149" t="str">
        <f>VLOOKUP(E27,VIP!$A$2:$O13299,2,0)</f>
        <v>DRBR16L</v>
      </c>
      <c r="G27" s="134" t="str">
        <f>VLOOKUP(E27,'LISTADO ATM'!$A$2:$B$897,2,0)</f>
        <v xml:space="preserve">ATM Alvarez Rivas </v>
      </c>
      <c r="H27" s="134" t="str">
        <f>VLOOKUP(E27,VIP!$A$2:$O18162,7,FALSE)</f>
        <v>Si</v>
      </c>
      <c r="I27" s="134" t="str">
        <f>VLOOKUP(E27,VIP!$A$2:$O10127,8,FALSE)</f>
        <v>Si</v>
      </c>
      <c r="J27" s="134" t="str">
        <f>VLOOKUP(E27,VIP!$A$2:$O10077,8,FALSE)</f>
        <v>Si</v>
      </c>
      <c r="K27" s="134" t="str">
        <f>VLOOKUP(E27,VIP!$A$2:$O13651,6,0)</f>
        <v>NO</v>
      </c>
      <c r="L27" s="125" t="s">
        <v>2219</v>
      </c>
      <c r="M27" s="202" t="s">
        <v>2664</v>
      </c>
      <c r="N27" s="135" t="s">
        <v>2454</v>
      </c>
      <c r="O27" s="134" t="s">
        <v>2456</v>
      </c>
      <c r="P27" s="137"/>
      <c r="Q27" s="136">
        <v>44337.54583333333</v>
      </c>
    </row>
    <row r="28" spans="1:17" s="96" customFormat="1" ht="18" x14ac:dyDescent="0.25">
      <c r="A28" s="134" t="str">
        <f>VLOOKUP(E28,'LISTADO ATM'!$A$2:$C$898,3,0)</f>
        <v>DISTRITO NACIONAL</v>
      </c>
      <c r="B28" s="129" t="s">
        <v>2587</v>
      </c>
      <c r="C28" s="136">
        <v>44336.645601851851</v>
      </c>
      <c r="D28" s="136" t="s">
        <v>2180</v>
      </c>
      <c r="E28" s="124">
        <v>642</v>
      </c>
      <c r="F28" s="149" t="str">
        <f>VLOOKUP(E28,VIP!$A$2:$O13298,2,0)</f>
        <v>DRBR24O</v>
      </c>
      <c r="G28" s="134" t="str">
        <f>VLOOKUP(E28,'LISTADO ATM'!$A$2:$B$897,2,0)</f>
        <v xml:space="preserve">ATM OMSA Sto. Dgo. </v>
      </c>
      <c r="H28" s="134" t="str">
        <f>VLOOKUP(E28,VIP!$A$2:$O18161,7,FALSE)</f>
        <v>Si</v>
      </c>
      <c r="I28" s="134" t="str">
        <f>VLOOKUP(E28,VIP!$A$2:$O10126,8,FALSE)</f>
        <v>Si</v>
      </c>
      <c r="J28" s="134" t="str">
        <f>VLOOKUP(E28,VIP!$A$2:$O10076,8,FALSE)</f>
        <v>Si</v>
      </c>
      <c r="K28" s="134" t="str">
        <f>VLOOKUP(E28,VIP!$A$2:$O13650,6,0)</f>
        <v>NO</v>
      </c>
      <c r="L28" s="125" t="s">
        <v>2219</v>
      </c>
      <c r="M28" s="135" t="s">
        <v>2447</v>
      </c>
      <c r="N28" s="135" t="s">
        <v>2454</v>
      </c>
      <c r="O28" s="134" t="s">
        <v>2456</v>
      </c>
      <c r="P28" s="137"/>
      <c r="Q28" s="135" t="s">
        <v>2219</v>
      </c>
    </row>
    <row r="29" spans="1:17" s="96" customFormat="1" ht="18" x14ac:dyDescent="0.25">
      <c r="A29" s="134" t="str">
        <f>VLOOKUP(E29,'LISTADO ATM'!$A$2:$C$898,3,0)</f>
        <v>DISTRITO NACIONAL</v>
      </c>
      <c r="B29" s="129" t="s">
        <v>2586</v>
      </c>
      <c r="C29" s="136">
        <v>44336.647037037037</v>
      </c>
      <c r="D29" s="136" t="s">
        <v>2180</v>
      </c>
      <c r="E29" s="124">
        <v>355</v>
      </c>
      <c r="F29" s="149" t="str">
        <f>VLOOKUP(E29,VIP!$A$2:$O13297,2,0)</f>
        <v>DRBR355</v>
      </c>
      <c r="G29" s="134" t="str">
        <f>VLOOKUP(E29,'LISTADO ATM'!$A$2:$B$897,2,0)</f>
        <v xml:space="preserve">ATM UNP Metro II </v>
      </c>
      <c r="H29" s="134" t="str">
        <f>VLOOKUP(E29,VIP!$A$2:$O18160,7,FALSE)</f>
        <v>Si</v>
      </c>
      <c r="I29" s="134" t="str">
        <f>VLOOKUP(E29,VIP!$A$2:$O10125,8,FALSE)</f>
        <v>Si</v>
      </c>
      <c r="J29" s="134" t="str">
        <f>VLOOKUP(E29,VIP!$A$2:$O10075,8,FALSE)</f>
        <v>Si</v>
      </c>
      <c r="K29" s="134" t="str">
        <f>VLOOKUP(E29,VIP!$A$2:$O13649,6,0)</f>
        <v>SI</v>
      </c>
      <c r="L29" s="125" t="s">
        <v>2469</v>
      </c>
      <c r="M29" s="202" t="s">
        <v>2664</v>
      </c>
      <c r="N29" s="135" t="s">
        <v>2454</v>
      </c>
      <c r="O29" s="134" t="s">
        <v>2456</v>
      </c>
      <c r="P29" s="137"/>
      <c r="Q29" s="136">
        <v>44337.584027777775</v>
      </c>
    </row>
    <row r="30" spans="1:17" s="96" customFormat="1" ht="18" x14ac:dyDescent="0.25">
      <c r="A30" s="134" t="str">
        <f>VLOOKUP(E30,'LISTADO ATM'!$A$2:$C$898,3,0)</f>
        <v>ESTE</v>
      </c>
      <c r="B30" s="129" t="s">
        <v>2614</v>
      </c>
      <c r="C30" s="136">
        <v>44336.660428240742</v>
      </c>
      <c r="D30" s="136" t="s">
        <v>2450</v>
      </c>
      <c r="E30" s="124">
        <v>838</v>
      </c>
      <c r="F30" s="149" t="str">
        <f>VLOOKUP(E30,VIP!$A$2:$O13317,2,0)</f>
        <v>DRBR838</v>
      </c>
      <c r="G30" s="134" t="str">
        <f>VLOOKUP(E30,'LISTADO ATM'!$A$2:$B$897,2,0)</f>
        <v xml:space="preserve">ATM UNP Consuelo </v>
      </c>
      <c r="H30" s="134" t="str">
        <f>VLOOKUP(E30,VIP!$A$2:$O18180,7,FALSE)</f>
        <v>Si</v>
      </c>
      <c r="I30" s="134" t="str">
        <f>VLOOKUP(E30,VIP!$A$2:$O10145,8,FALSE)</f>
        <v>Si</v>
      </c>
      <c r="J30" s="134" t="str">
        <f>VLOOKUP(E30,VIP!$A$2:$O10095,8,FALSE)</f>
        <v>Si</v>
      </c>
      <c r="K30" s="134" t="str">
        <f>VLOOKUP(E30,VIP!$A$2:$O13669,6,0)</f>
        <v>NO</v>
      </c>
      <c r="L30" s="125" t="s">
        <v>2418</v>
      </c>
      <c r="M30" s="202" t="s">
        <v>2664</v>
      </c>
      <c r="N30" s="135" t="s">
        <v>2454</v>
      </c>
      <c r="O30" s="134" t="s">
        <v>2455</v>
      </c>
      <c r="P30" s="137"/>
      <c r="Q30" s="136">
        <v>44337.512499999997</v>
      </c>
    </row>
    <row r="31" spans="1:17" s="96" customFormat="1" ht="18" x14ac:dyDescent="0.25">
      <c r="A31" s="134" t="str">
        <f>VLOOKUP(E31,'LISTADO ATM'!$A$2:$C$898,3,0)</f>
        <v>NORTE</v>
      </c>
      <c r="B31" s="129" t="s">
        <v>2613</v>
      </c>
      <c r="C31" s="136">
        <v>44336.680532407408</v>
      </c>
      <c r="D31" s="136" t="s">
        <v>2567</v>
      </c>
      <c r="E31" s="124">
        <v>775</v>
      </c>
      <c r="F31" s="149" t="str">
        <f>VLOOKUP(E31,VIP!$A$2:$O13314,2,0)</f>
        <v>DRBR450</v>
      </c>
      <c r="G31" s="134" t="str">
        <f>VLOOKUP(E31,'LISTADO ATM'!$A$2:$B$897,2,0)</f>
        <v xml:space="preserve">ATM S/M Lilo (Montecristi) </v>
      </c>
      <c r="H31" s="134" t="str">
        <f>VLOOKUP(E31,VIP!$A$2:$O18177,7,FALSE)</f>
        <v>Si</v>
      </c>
      <c r="I31" s="134" t="str">
        <f>VLOOKUP(E31,VIP!$A$2:$O10142,8,FALSE)</f>
        <v>Si</v>
      </c>
      <c r="J31" s="134" t="str">
        <f>VLOOKUP(E31,VIP!$A$2:$O10092,8,FALSE)</f>
        <v>Si</v>
      </c>
      <c r="K31" s="134" t="str">
        <f>VLOOKUP(E31,VIP!$A$2:$O13666,6,0)</f>
        <v>NO</v>
      </c>
      <c r="L31" s="125" t="s">
        <v>2443</v>
      </c>
      <c r="M31" s="202" t="s">
        <v>2664</v>
      </c>
      <c r="N31" s="135" t="s">
        <v>2454</v>
      </c>
      <c r="O31" s="134" t="s">
        <v>2568</v>
      </c>
      <c r="P31" s="137"/>
      <c r="Q31" s="136">
        <v>44337.386805555558</v>
      </c>
    </row>
    <row r="32" spans="1:17" s="96" customFormat="1" ht="18" x14ac:dyDescent="0.25">
      <c r="A32" s="134" t="str">
        <f>VLOOKUP(E32,'LISTADO ATM'!$A$2:$C$898,3,0)</f>
        <v>DISTRITO NACIONAL</v>
      </c>
      <c r="B32" s="129" t="s">
        <v>2612</v>
      </c>
      <c r="C32" s="136">
        <v>44336.68172453704</v>
      </c>
      <c r="D32" s="136" t="s">
        <v>2473</v>
      </c>
      <c r="E32" s="124">
        <v>160</v>
      </c>
      <c r="F32" s="149" t="str">
        <f>VLOOKUP(E32,VIP!$A$2:$O13313,2,0)</f>
        <v>DRBR160</v>
      </c>
      <c r="G32" s="134" t="str">
        <f>VLOOKUP(E32,'LISTADO ATM'!$A$2:$B$897,2,0)</f>
        <v xml:space="preserve">ATM Oficina Herrera </v>
      </c>
      <c r="H32" s="134" t="str">
        <f>VLOOKUP(E32,VIP!$A$2:$O18176,7,FALSE)</f>
        <v>Si</v>
      </c>
      <c r="I32" s="134" t="str">
        <f>VLOOKUP(E32,VIP!$A$2:$O10141,8,FALSE)</f>
        <v>Si</v>
      </c>
      <c r="J32" s="134" t="str">
        <f>VLOOKUP(E32,VIP!$A$2:$O10091,8,FALSE)</f>
        <v>Si</v>
      </c>
      <c r="K32" s="134" t="str">
        <f>VLOOKUP(E32,VIP!$A$2:$O13665,6,0)</f>
        <v>NO</v>
      </c>
      <c r="L32" s="125" t="s">
        <v>2443</v>
      </c>
      <c r="M32" s="135" t="s">
        <v>2447</v>
      </c>
      <c r="N32" s="135" t="s">
        <v>2454</v>
      </c>
      <c r="O32" s="134" t="s">
        <v>2615</v>
      </c>
      <c r="P32" s="137"/>
      <c r="Q32" s="135" t="s">
        <v>2443</v>
      </c>
    </row>
    <row r="33" spans="1:17" s="96" customFormat="1" ht="18" x14ac:dyDescent="0.25">
      <c r="A33" s="134" t="str">
        <f>VLOOKUP(E33,'LISTADO ATM'!$A$2:$C$898,3,0)</f>
        <v>ESTE</v>
      </c>
      <c r="B33" s="129" t="s">
        <v>2611</v>
      </c>
      <c r="C33" s="136">
        <v>44336.68378472222</v>
      </c>
      <c r="D33" s="136" t="s">
        <v>2180</v>
      </c>
      <c r="E33" s="124">
        <v>368</v>
      </c>
      <c r="F33" s="149" t="str">
        <f>VLOOKUP(E33,VIP!$A$2:$O13312,2,0)</f>
        <v xml:space="preserve">DRBR368 </v>
      </c>
      <c r="G33" s="134" t="str">
        <f>VLOOKUP(E33,'LISTADO ATM'!$A$2:$B$897,2,0)</f>
        <v>ATM Ayuntamiento Peralvillo</v>
      </c>
      <c r="H33" s="134" t="str">
        <f>VLOOKUP(E33,VIP!$A$2:$O18175,7,FALSE)</f>
        <v>N/A</v>
      </c>
      <c r="I33" s="134" t="str">
        <f>VLOOKUP(E33,VIP!$A$2:$O10140,8,FALSE)</f>
        <v>N/A</v>
      </c>
      <c r="J33" s="134" t="str">
        <f>VLOOKUP(E33,VIP!$A$2:$O10090,8,FALSE)</f>
        <v>N/A</v>
      </c>
      <c r="K33" s="134" t="str">
        <f>VLOOKUP(E33,VIP!$A$2:$O13664,6,0)</f>
        <v>N/A</v>
      </c>
      <c r="L33" s="125" t="s">
        <v>2245</v>
      </c>
      <c r="M33" s="135" t="s">
        <v>2447</v>
      </c>
      <c r="N33" s="135" t="s">
        <v>2454</v>
      </c>
      <c r="O33" s="134" t="s">
        <v>2456</v>
      </c>
      <c r="P33" s="137"/>
      <c r="Q33" s="135" t="s">
        <v>2245</v>
      </c>
    </row>
    <row r="34" spans="1:17" s="96" customFormat="1" ht="18" x14ac:dyDescent="0.25">
      <c r="A34" s="134" t="str">
        <f>VLOOKUP(E34,'LISTADO ATM'!$A$2:$C$898,3,0)</f>
        <v>NORTE</v>
      </c>
      <c r="B34" s="129" t="s">
        <v>2610</v>
      </c>
      <c r="C34" s="136">
        <v>44336.702627314815</v>
      </c>
      <c r="D34" s="136" t="s">
        <v>2181</v>
      </c>
      <c r="E34" s="124">
        <v>840</v>
      </c>
      <c r="F34" s="149" t="str">
        <f>VLOOKUP(E34,VIP!$A$2:$O13310,2,0)</f>
        <v>DRBR840</v>
      </c>
      <c r="G34" s="134" t="str">
        <f>VLOOKUP(E34,'LISTADO ATM'!$A$2:$B$897,2,0)</f>
        <v xml:space="preserve">ATM PUCMM (Santiago) </v>
      </c>
      <c r="H34" s="134" t="str">
        <f>VLOOKUP(E34,VIP!$A$2:$O18173,7,FALSE)</f>
        <v>Si</v>
      </c>
      <c r="I34" s="134" t="str">
        <f>VLOOKUP(E34,VIP!$A$2:$O10138,8,FALSE)</f>
        <v>Si</v>
      </c>
      <c r="J34" s="134" t="str">
        <f>VLOOKUP(E34,VIP!$A$2:$O10088,8,FALSE)</f>
        <v>Si</v>
      </c>
      <c r="K34" s="134" t="str">
        <f>VLOOKUP(E34,VIP!$A$2:$O13662,6,0)</f>
        <v>NO</v>
      </c>
      <c r="L34" s="125" t="s">
        <v>2572</v>
      </c>
      <c r="M34" s="202" t="s">
        <v>2664</v>
      </c>
      <c r="N34" s="135" t="s">
        <v>2454</v>
      </c>
      <c r="O34" s="134" t="s">
        <v>2579</v>
      </c>
      <c r="P34" s="137"/>
      <c r="Q34" s="136">
        <v>44337.507638888892</v>
      </c>
    </row>
    <row r="35" spans="1:17" s="96" customFormat="1" ht="18" x14ac:dyDescent="0.25">
      <c r="A35" s="134" t="str">
        <f>VLOOKUP(E35,'LISTADO ATM'!$A$2:$C$898,3,0)</f>
        <v>NORTE</v>
      </c>
      <c r="B35" s="129" t="s">
        <v>2609</v>
      </c>
      <c r="C35" s="136">
        <v>44336.705671296295</v>
      </c>
      <c r="D35" s="136" t="s">
        <v>2181</v>
      </c>
      <c r="E35" s="124">
        <v>888</v>
      </c>
      <c r="F35" s="149" t="str">
        <f>VLOOKUP(E35,VIP!$A$2:$O13309,2,0)</f>
        <v>DRBR888</v>
      </c>
      <c r="G35" s="134" t="str">
        <f>VLOOKUP(E35,'LISTADO ATM'!$A$2:$B$897,2,0)</f>
        <v>ATM Oficina galeria 56 II (SFM)</v>
      </c>
      <c r="H35" s="134" t="str">
        <f>VLOOKUP(E35,VIP!$A$2:$O18172,7,FALSE)</f>
        <v>Si</v>
      </c>
      <c r="I35" s="134" t="str">
        <f>VLOOKUP(E35,VIP!$A$2:$O10137,8,FALSE)</f>
        <v>Si</v>
      </c>
      <c r="J35" s="134" t="str">
        <f>VLOOKUP(E35,VIP!$A$2:$O10087,8,FALSE)</f>
        <v>Si</v>
      </c>
      <c r="K35" s="134" t="str">
        <f>VLOOKUP(E35,VIP!$A$2:$O13661,6,0)</f>
        <v>SI</v>
      </c>
      <c r="L35" s="125" t="s">
        <v>2219</v>
      </c>
      <c r="M35" s="202" t="s">
        <v>2664</v>
      </c>
      <c r="N35" s="135" t="s">
        <v>2454</v>
      </c>
      <c r="O35" s="134" t="s">
        <v>2579</v>
      </c>
      <c r="P35" s="137"/>
      <c r="Q35" s="136">
        <v>44337.430555555555</v>
      </c>
    </row>
    <row r="36" spans="1:17" s="96" customFormat="1" ht="18" x14ac:dyDescent="0.25">
      <c r="A36" s="134" t="str">
        <f>VLOOKUP(E36,'LISTADO ATM'!$A$2:$C$898,3,0)</f>
        <v>NORTE</v>
      </c>
      <c r="B36" s="129" t="s">
        <v>2608</v>
      </c>
      <c r="C36" s="136">
        <v>44336.709467592591</v>
      </c>
      <c r="D36" s="136" t="s">
        <v>2473</v>
      </c>
      <c r="E36" s="124">
        <v>910</v>
      </c>
      <c r="F36" s="149" t="str">
        <f>VLOOKUP(E36,VIP!$A$2:$O13308,2,0)</f>
        <v>DRBR12A</v>
      </c>
      <c r="G36" s="134" t="str">
        <f>VLOOKUP(E36,'LISTADO ATM'!$A$2:$B$897,2,0)</f>
        <v xml:space="preserve">ATM Oficina El Sol II (Santiago) </v>
      </c>
      <c r="H36" s="134" t="str">
        <f>VLOOKUP(E36,VIP!$A$2:$O18171,7,FALSE)</f>
        <v>Si</v>
      </c>
      <c r="I36" s="134" t="str">
        <f>VLOOKUP(E36,VIP!$A$2:$O10136,8,FALSE)</f>
        <v>Si</v>
      </c>
      <c r="J36" s="134" t="str">
        <f>VLOOKUP(E36,VIP!$A$2:$O10086,8,FALSE)</f>
        <v>Si</v>
      </c>
      <c r="K36" s="134" t="str">
        <f>VLOOKUP(E36,VIP!$A$2:$O13660,6,0)</f>
        <v>SI</v>
      </c>
      <c r="L36" s="125" t="s">
        <v>2566</v>
      </c>
      <c r="M36" s="202" t="s">
        <v>2664</v>
      </c>
      <c r="N36" s="135" t="s">
        <v>2454</v>
      </c>
      <c r="O36" s="134" t="s">
        <v>2474</v>
      </c>
      <c r="P36" s="137"/>
      <c r="Q36" s="136">
        <v>44337.434027777781</v>
      </c>
    </row>
    <row r="37" spans="1:17" s="96" customFormat="1" ht="18" x14ac:dyDescent="0.25">
      <c r="A37" s="134" t="str">
        <f>VLOOKUP(E37,'LISTADO ATM'!$A$2:$C$898,3,0)</f>
        <v>DISTRITO NACIONAL</v>
      </c>
      <c r="B37" s="129" t="s">
        <v>2607</v>
      </c>
      <c r="C37" s="136">
        <v>44336.712152777778</v>
      </c>
      <c r="D37" s="136" t="s">
        <v>2180</v>
      </c>
      <c r="E37" s="124">
        <v>515</v>
      </c>
      <c r="F37" s="149" t="str">
        <f>VLOOKUP(E37,VIP!$A$2:$O13307,2,0)</f>
        <v>DRBR515</v>
      </c>
      <c r="G37" s="134" t="str">
        <f>VLOOKUP(E37,'LISTADO ATM'!$A$2:$B$897,2,0)</f>
        <v xml:space="preserve">ATM Oficina Agora Mall I </v>
      </c>
      <c r="H37" s="134" t="str">
        <f>VLOOKUP(E37,VIP!$A$2:$O18170,7,FALSE)</f>
        <v>Si</v>
      </c>
      <c r="I37" s="134" t="str">
        <f>VLOOKUP(E37,VIP!$A$2:$O10135,8,FALSE)</f>
        <v>Si</v>
      </c>
      <c r="J37" s="134" t="str">
        <f>VLOOKUP(E37,VIP!$A$2:$O10085,8,FALSE)</f>
        <v>Si</v>
      </c>
      <c r="K37" s="134" t="str">
        <f>VLOOKUP(E37,VIP!$A$2:$O13659,6,0)</f>
        <v>SI</v>
      </c>
      <c r="L37" s="125" t="s">
        <v>2572</v>
      </c>
      <c r="M37" s="202" t="s">
        <v>2664</v>
      </c>
      <c r="N37" s="135" t="s">
        <v>2454</v>
      </c>
      <c r="O37" s="134" t="s">
        <v>2456</v>
      </c>
      <c r="P37" s="137"/>
      <c r="Q37" s="136">
        <v>44337.510416666664</v>
      </c>
    </row>
    <row r="38" spans="1:17" s="96" customFormat="1" ht="18" x14ac:dyDescent="0.25">
      <c r="A38" s="134" t="str">
        <f>VLOOKUP(E38,'LISTADO ATM'!$A$2:$C$898,3,0)</f>
        <v>ESTE</v>
      </c>
      <c r="B38" s="129" t="s">
        <v>2606</v>
      </c>
      <c r="C38" s="136">
        <v>44336.714166666665</v>
      </c>
      <c r="D38" s="136" t="s">
        <v>2450</v>
      </c>
      <c r="E38" s="124">
        <v>843</v>
      </c>
      <c r="F38" s="149" t="str">
        <f>VLOOKUP(E38,VIP!$A$2:$O13306,2,0)</f>
        <v>DRBR843</v>
      </c>
      <c r="G38" s="134" t="str">
        <f>VLOOKUP(E38,'LISTADO ATM'!$A$2:$B$897,2,0)</f>
        <v xml:space="preserve">ATM Oficina Romana Centro </v>
      </c>
      <c r="H38" s="134" t="str">
        <f>VLOOKUP(E38,VIP!$A$2:$O18169,7,FALSE)</f>
        <v>Si</v>
      </c>
      <c r="I38" s="134" t="str">
        <f>VLOOKUP(E38,VIP!$A$2:$O10134,8,FALSE)</f>
        <v>Si</v>
      </c>
      <c r="J38" s="134" t="str">
        <f>VLOOKUP(E38,VIP!$A$2:$O10084,8,FALSE)</f>
        <v>Si</v>
      </c>
      <c r="K38" s="134" t="str">
        <f>VLOOKUP(E38,VIP!$A$2:$O13658,6,0)</f>
        <v>NO</v>
      </c>
      <c r="L38" s="125" t="s">
        <v>2418</v>
      </c>
      <c r="M38" s="202" t="s">
        <v>2664</v>
      </c>
      <c r="N38" s="135" t="s">
        <v>2454</v>
      </c>
      <c r="O38" s="134" t="s">
        <v>2455</v>
      </c>
      <c r="P38" s="137"/>
      <c r="Q38" s="136">
        <v>44337.511805555558</v>
      </c>
    </row>
    <row r="39" spans="1:17" s="96" customFormat="1" ht="18" x14ac:dyDescent="0.25">
      <c r="A39" s="134" t="str">
        <f>VLOOKUP(E39,'LISTADO ATM'!$A$2:$C$898,3,0)</f>
        <v>ESTE</v>
      </c>
      <c r="B39" s="129" t="s">
        <v>2605</v>
      </c>
      <c r="C39" s="136">
        <v>44336.744803240741</v>
      </c>
      <c r="D39" s="136" t="s">
        <v>2180</v>
      </c>
      <c r="E39" s="124">
        <v>660</v>
      </c>
      <c r="F39" s="149" t="str">
        <f>VLOOKUP(E39,VIP!$A$2:$O13304,2,0)</f>
        <v>DRBR660</v>
      </c>
      <c r="G39" s="134" t="str">
        <f>VLOOKUP(E39,'LISTADO ATM'!$A$2:$B$897,2,0)</f>
        <v>ATM Romana Norte II</v>
      </c>
      <c r="H39" s="134" t="str">
        <f>VLOOKUP(E39,VIP!$A$2:$O18167,7,FALSE)</f>
        <v>N/A</v>
      </c>
      <c r="I39" s="134" t="str">
        <f>VLOOKUP(E39,VIP!$A$2:$O10132,8,FALSE)</f>
        <v>N/A</v>
      </c>
      <c r="J39" s="134" t="str">
        <f>VLOOKUP(E39,VIP!$A$2:$O10082,8,FALSE)</f>
        <v>N/A</v>
      </c>
      <c r="K39" s="134" t="str">
        <f>VLOOKUP(E39,VIP!$A$2:$O13656,6,0)</f>
        <v>N/A</v>
      </c>
      <c r="L39" s="125" t="s">
        <v>2572</v>
      </c>
      <c r="M39" s="202" t="s">
        <v>2664</v>
      </c>
      <c r="N39" s="135" t="s">
        <v>2454</v>
      </c>
      <c r="O39" s="134" t="s">
        <v>2456</v>
      </c>
      <c r="P39" s="137"/>
      <c r="Q39" s="136">
        <v>44337.578472222223</v>
      </c>
    </row>
    <row r="40" spans="1:17" s="96" customFormat="1" ht="18" x14ac:dyDescent="0.25">
      <c r="A40" s="134" t="str">
        <f>VLOOKUP(E40,'LISTADO ATM'!$A$2:$C$898,3,0)</f>
        <v>ESTE</v>
      </c>
      <c r="B40" s="129" t="s">
        <v>2604</v>
      </c>
      <c r="C40" s="136">
        <v>44336.745555555557</v>
      </c>
      <c r="D40" s="136" t="s">
        <v>2180</v>
      </c>
      <c r="E40" s="124">
        <v>158</v>
      </c>
      <c r="F40" s="149" t="str">
        <f>VLOOKUP(E40,VIP!$A$2:$O13303,2,0)</f>
        <v>DRBR158</v>
      </c>
      <c r="G40" s="134" t="str">
        <f>VLOOKUP(E40,'LISTADO ATM'!$A$2:$B$897,2,0)</f>
        <v xml:space="preserve">ATM Oficina Romana Norte </v>
      </c>
      <c r="H40" s="134" t="str">
        <f>VLOOKUP(E40,VIP!$A$2:$O18166,7,FALSE)</f>
        <v>Si</v>
      </c>
      <c r="I40" s="134" t="str">
        <f>VLOOKUP(E40,VIP!$A$2:$O10131,8,FALSE)</f>
        <v>Si</v>
      </c>
      <c r="J40" s="134" t="str">
        <f>VLOOKUP(E40,VIP!$A$2:$O10081,8,FALSE)</f>
        <v>Si</v>
      </c>
      <c r="K40" s="134" t="str">
        <f>VLOOKUP(E40,VIP!$A$2:$O13655,6,0)</f>
        <v>SI</v>
      </c>
      <c r="L40" s="125" t="s">
        <v>2572</v>
      </c>
      <c r="M40" s="202" t="s">
        <v>2664</v>
      </c>
      <c r="N40" s="135" t="s">
        <v>2454</v>
      </c>
      <c r="O40" s="134" t="s">
        <v>2456</v>
      </c>
      <c r="P40" s="137"/>
      <c r="Q40" s="136">
        <v>44337.574305555558</v>
      </c>
    </row>
    <row r="41" spans="1:17" s="96" customFormat="1" ht="18" x14ac:dyDescent="0.25">
      <c r="A41" s="134" t="str">
        <f>VLOOKUP(E41,'LISTADO ATM'!$A$2:$C$898,3,0)</f>
        <v>ESTE</v>
      </c>
      <c r="B41" s="129" t="s">
        <v>2602</v>
      </c>
      <c r="C41" s="136">
        <v>44336.748993055553</v>
      </c>
      <c r="D41" s="136" t="s">
        <v>2180</v>
      </c>
      <c r="E41" s="124">
        <v>211</v>
      </c>
      <c r="F41" s="149" t="str">
        <f>VLOOKUP(E41,VIP!$A$2:$O13301,2,0)</f>
        <v>DRBR211</v>
      </c>
      <c r="G41" s="134" t="str">
        <f>VLOOKUP(E41,'LISTADO ATM'!$A$2:$B$897,2,0)</f>
        <v xml:space="preserve">ATM Oficina La Romana I </v>
      </c>
      <c r="H41" s="134" t="str">
        <f>VLOOKUP(E41,VIP!$A$2:$O18164,7,FALSE)</f>
        <v>Si</v>
      </c>
      <c r="I41" s="134" t="str">
        <f>VLOOKUP(E41,VIP!$A$2:$O10129,8,FALSE)</f>
        <v>Si</v>
      </c>
      <c r="J41" s="134" t="str">
        <f>VLOOKUP(E41,VIP!$A$2:$O10079,8,FALSE)</f>
        <v>Si</v>
      </c>
      <c r="K41" s="134" t="str">
        <f>VLOOKUP(E41,VIP!$A$2:$O13653,6,0)</f>
        <v>NO</v>
      </c>
      <c r="L41" s="125" t="s">
        <v>2566</v>
      </c>
      <c r="M41" s="202" t="s">
        <v>2664</v>
      </c>
      <c r="N41" s="135" t="s">
        <v>2454</v>
      </c>
      <c r="O41" s="134" t="s">
        <v>2456</v>
      </c>
      <c r="P41" s="137"/>
      <c r="Q41" s="136">
        <v>44337.434027777781</v>
      </c>
    </row>
    <row r="42" spans="1:17" s="96" customFormat="1" ht="18" x14ac:dyDescent="0.25">
      <c r="A42" s="134" t="str">
        <f>VLOOKUP(E42,'LISTADO ATM'!$A$2:$C$898,3,0)</f>
        <v>NORTE</v>
      </c>
      <c r="B42" s="129" t="s">
        <v>2601</v>
      </c>
      <c r="C42" s="136">
        <v>44336.752013888887</v>
      </c>
      <c r="D42" s="136" t="s">
        <v>2181</v>
      </c>
      <c r="E42" s="124">
        <v>936</v>
      </c>
      <c r="F42" s="149" t="str">
        <f>VLOOKUP(E42,VIP!$A$2:$O13300,2,0)</f>
        <v>DRBR936</v>
      </c>
      <c r="G42" s="134" t="str">
        <f>VLOOKUP(E42,'LISTADO ATM'!$A$2:$B$897,2,0)</f>
        <v xml:space="preserve">ATM Autobanco Oficina La Vega I </v>
      </c>
      <c r="H42" s="134" t="str">
        <f>VLOOKUP(E42,VIP!$A$2:$O18163,7,FALSE)</f>
        <v>Si</v>
      </c>
      <c r="I42" s="134" t="str">
        <f>VLOOKUP(E42,VIP!$A$2:$O10128,8,FALSE)</f>
        <v>Si</v>
      </c>
      <c r="J42" s="134" t="str">
        <f>VLOOKUP(E42,VIP!$A$2:$O10078,8,FALSE)</f>
        <v>Si</v>
      </c>
      <c r="K42" s="134" t="str">
        <f>VLOOKUP(E42,VIP!$A$2:$O13652,6,0)</f>
        <v>NO</v>
      </c>
      <c r="L42" s="125" t="s">
        <v>2219</v>
      </c>
      <c r="M42" s="202" t="s">
        <v>2664</v>
      </c>
      <c r="N42" s="135" t="s">
        <v>2454</v>
      </c>
      <c r="O42" s="134" t="s">
        <v>2571</v>
      </c>
      <c r="P42" s="137"/>
      <c r="Q42" s="136">
        <v>44337.48333333333</v>
      </c>
    </row>
    <row r="43" spans="1:17" s="96" customFormat="1" ht="18" x14ac:dyDescent="0.25">
      <c r="A43" s="134" t="str">
        <f>VLOOKUP(E43,'LISTADO ATM'!$A$2:$C$898,3,0)</f>
        <v>ESTE</v>
      </c>
      <c r="B43" s="129" t="s">
        <v>2600</v>
      </c>
      <c r="C43" s="136">
        <v>44336.753125000003</v>
      </c>
      <c r="D43" s="136" t="s">
        <v>2180</v>
      </c>
      <c r="E43" s="124">
        <v>399</v>
      </c>
      <c r="F43" s="149" t="str">
        <f>VLOOKUP(E43,VIP!$A$2:$O13299,2,0)</f>
        <v>DRBR399</v>
      </c>
      <c r="G43" s="134" t="str">
        <f>VLOOKUP(E43,'LISTADO ATM'!$A$2:$B$897,2,0)</f>
        <v xml:space="preserve">ATM Oficina La Romana II </v>
      </c>
      <c r="H43" s="134" t="str">
        <f>VLOOKUP(E43,VIP!$A$2:$O18162,7,FALSE)</f>
        <v>Si</v>
      </c>
      <c r="I43" s="134" t="str">
        <f>VLOOKUP(E43,VIP!$A$2:$O10127,8,FALSE)</f>
        <v>Si</v>
      </c>
      <c r="J43" s="134" t="str">
        <f>VLOOKUP(E43,VIP!$A$2:$O10077,8,FALSE)</f>
        <v>Si</v>
      </c>
      <c r="K43" s="134" t="str">
        <f>VLOOKUP(E43,VIP!$A$2:$O13651,6,0)</f>
        <v>NO</v>
      </c>
      <c r="L43" s="125" t="s">
        <v>2572</v>
      </c>
      <c r="M43" s="202" t="s">
        <v>2664</v>
      </c>
      <c r="N43" s="135" t="s">
        <v>2454</v>
      </c>
      <c r="O43" s="134" t="s">
        <v>2456</v>
      </c>
      <c r="P43" s="137"/>
      <c r="Q43" s="136">
        <v>44337.43472222222</v>
      </c>
    </row>
    <row r="44" spans="1:17" s="96" customFormat="1" ht="18" x14ac:dyDescent="0.25">
      <c r="A44" s="134" t="str">
        <f>VLOOKUP(E44,'LISTADO ATM'!$A$2:$C$898,3,0)</f>
        <v>SUR</v>
      </c>
      <c r="B44" s="129" t="s">
        <v>2632</v>
      </c>
      <c r="C44" s="136">
        <v>44336.793078703704</v>
      </c>
      <c r="D44" s="136" t="s">
        <v>2450</v>
      </c>
      <c r="E44" s="124">
        <v>780</v>
      </c>
      <c r="F44" s="149" t="str">
        <f>VLOOKUP(E44,VIP!$A$2:$O13317,2,0)</f>
        <v>DRBR041</v>
      </c>
      <c r="G44" s="134" t="str">
        <f>VLOOKUP(E44,'LISTADO ATM'!$A$2:$B$897,2,0)</f>
        <v xml:space="preserve">ATM Oficina Barahona I </v>
      </c>
      <c r="H44" s="134" t="str">
        <f>VLOOKUP(E44,VIP!$A$2:$O18180,7,FALSE)</f>
        <v>Si</v>
      </c>
      <c r="I44" s="134" t="str">
        <f>VLOOKUP(E44,VIP!$A$2:$O10145,8,FALSE)</f>
        <v>Si</v>
      </c>
      <c r="J44" s="134" t="str">
        <f>VLOOKUP(E44,VIP!$A$2:$O10095,8,FALSE)</f>
        <v>Si</v>
      </c>
      <c r="K44" s="134" t="str">
        <f>VLOOKUP(E44,VIP!$A$2:$O13669,6,0)</f>
        <v>SI</v>
      </c>
      <c r="L44" s="125" t="s">
        <v>2418</v>
      </c>
      <c r="M44" s="202" t="s">
        <v>2664</v>
      </c>
      <c r="N44" s="135" t="s">
        <v>2454</v>
      </c>
      <c r="O44" s="134" t="s">
        <v>2455</v>
      </c>
      <c r="P44" s="137"/>
      <c r="Q44" s="136">
        <v>44337.388888888891</v>
      </c>
    </row>
    <row r="45" spans="1:17" s="96" customFormat="1" ht="18" x14ac:dyDescent="0.25">
      <c r="A45" s="134" t="str">
        <f>VLOOKUP(E45,'LISTADO ATM'!$A$2:$C$898,3,0)</f>
        <v>DISTRITO NACIONAL</v>
      </c>
      <c r="B45" s="129" t="s">
        <v>2631</v>
      </c>
      <c r="C45" s="136">
        <v>44336.822187500002</v>
      </c>
      <c r="D45" s="136" t="s">
        <v>2450</v>
      </c>
      <c r="E45" s="124">
        <v>918</v>
      </c>
      <c r="F45" s="149" t="str">
        <f>VLOOKUP(E45,VIP!$A$2:$O13316,2,0)</f>
        <v>DRBR918</v>
      </c>
      <c r="G45" s="134" t="str">
        <f>VLOOKUP(E45,'LISTADO ATM'!$A$2:$B$897,2,0)</f>
        <v xml:space="preserve">ATM S/M Liverpool de la Jacobo Majluta </v>
      </c>
      <c r="H45" s="134" t="str">
        <f>VLOOKUP(E45,VIP!$A$2:$O18179,7,FALSE)</f>
        <v>Si</v>
      </c>
      <c r="I45" s="134" t="str">
        <f>VLOOKUP(E45,VIP!$A$2:$O10144,8,FALSE)</f>
        <v>Si</v>
      </c>
      <c r="J45" s="134" t="str">
        <f>VLOOKUP(E45,VIP!$A$2:$O10094,8,FALSE)</f>
        <v>Si</v>
      </c>
      <c r="K45" s="134" t="str">
        <f>VLOOKUP(E45,VIP!$A$2:$O13668,6,0)</f>
        <v>NO</v>
      </c>
      <c r="L45" s="125" t="s">
        <v>2418</v>
      </c>
      <c r="M45" s="135" t="s">
        <v>2447</v>
      </c>
      <c r="N45" s="135" t="s">
        <v>2454</v>
      </c>
      <c r="O45" s="134" t="s">
        <v>2455</v>
      </c>
      <c r="P45" s="137"/>
      <c r="Q45" s="135" t="s">
        <v>2418</v>
      </c>
    </row>
    <row r="46" spans="1:17" s="96" customFormat="1" ht="18" x14ac:dyDescent="0.25">
      <c r="A46" s="134" t="str">
        <f>VLOOKUP(E46,'LISTADO ATM'!$A$2:$C$898,3,0)</f>
        <v>DISTRITO NACIONAL</v>
      </c>
      <c r="B46" s="129" t="s">
        <v>2630</v>
      </c>
      <c r="C46" s="136">
        <v>44336.829143518517</v>
      </c>
      <c r="D46" s="136" t="s">
        <v>2450</v>
      </c>
      <c r="E46" s="124">
        <v>407</v>
      </c>
      <c r="F46" s="149" t="str">
        <f>VLOOKUP(E46,VIP!$A$2:$O13315,2,0)</f>
        <v>DRBR407</v>
      </c>
      <c r="G46" s="134" t="str">
        <f>VLOOKUP(E46,'LISTADO ATM'!$A$2:$B$897,2,0)</f>
        <v xml:space="preserve">ATM Multicentro La Sirena Villa Mella </v>
      </c>
      <c r="H46" s="134" t="str">
        <f>VLOOKUP(E46,VIP!$A$2:$O18178,7,FALSE)</f>
        <v>Si</v>
      </c>
      <c r="I46" s="134" t="str">
        <f>VLOOKUP(E46,VIP!$A$2:$O10143,8,FALSE)</f>
        <v>Si</v>
      </c>
      <c r="J46" s="134" t="str">
        <f>VLOOKUP(E46,VIP!$A$2:$O10093,8,FALSE)</f>
        <v>Si</v>
      </c>
      <c r="K46" s="134" t="str">
        <f>VLOOKUP(E46,VIP!$A$2:$O13667,6,0)</f>
        <v>NO</v>
      </c>
      <c r="L46" s="125" t="s">
        <v>2418</v>
      </c>
      <c r="M46" s="135" t="s">
        <v>2447</v>
      </c>
      <c r="N46" s="135" t="s">
        <v>2454</v>
      </c>
      <c r="O46" s="134" t="s">
        <v>2455</v>
      </c>
      <c r="P46" s="137"/>
      <c r="Q46" s="135" t="s">
        <v>2418</v>
      </c>
    </row>
    <row r="47" spans="1:17" s="96" customFormat="1" ht="18" x14ac:dyDescent="0.25">
      <c r="A47" s="134" t="str">
        <f>VLOOKUP(E47,'LISTADO ATM'!$A$2:$C$898,3,0)</f>
        <v>DISTRITO NACIONAL</v>
      </c>
      <c r="B47" s="129" t="s">
        <v>2629</v>
      </c>
      <c r="C47" s="136">
        <v>44336.831597222219</v>
      </c>
      <c r="D47" s="136" t="s">
        <v>2180</v>
      </c>
      <c r="E47" s="124">
        <v>663</v>
      </c>
      <c r="F47" s="149" t="str">
        <f>VLOOKUP(E47,VIP!$A$2:$O13314,2,0)</f>
        <v>DRBR663</v>
      </c>
      <c r="G47" s="134" t="str">
        <f>VLOOKUP(E47,'LISTADO ATM'!$A$2:$B$897,2,0)</f>
        <v>ATM S/M Olé Av. España</v>
      </c>
      <c r="H47" s="134" t="str">
        <f>VLOOKUP(E47,VIP!$A$2:$O18177,7,FALSE)</f>
        <v>N/A</v>
      </c>
      <c r="I47" s="134" t="str">
        <f>VLOOKUP(E47,VIP!$A$2:$O10142,8,FALSE)</f>
        <v>N/A</v>
      </c>
      <c r="J47" s="134" t="str">
        <f>VLOOKUP(E47,VIP!$A$2:$O10092,8,FALSE)</f>
        <v>N/A</v>
      </c>
      <c r="K47" s="134" t="str">
        <f>VLOOKUP(E47,VIP!$A$2:$O13666,6,0)</f>
        <v>N/A</v>
      </c>
      <c r="L47" s="125" t="s">
        <v>2572</v>
      </c>
      <c r="M47" s="202" t="s">
        <v>2664</v>
      </c>
      <c r="N47" s="135" t="s">
        <v>2454</v>
      </c>
      <c r="O47" s="134" t="s">
        <v>2456</v>
      </c>
      <c r="P47" s="137"/>
      <c r="Q47" s="136">
        <v>44337.510416666664</v>
      </c>
    </row>
    <row r="48" spans="1:17" s="96" customFormat="1" ht="18" x14ac:dyDescent="0.25">
      <c r="A48" s="134" t="str">
        <f>VLOOKUP(E48,'LISTADO ATM'!$A$2:$C$898,3,0)</f>
        <v>NORTE</v>
      </c>
      <c r="B48" s="129" t="s">
        <v>2628</v>
      </c>
      <c r="C48" s="136">
        <v>44336.832766203705</v>
      </c>
      <c r="D48" s="136" t="s">
        <v>2180</v>
      </c>
      <c r="E48" s="124">
        <v>357</v>
      </c>
      <c r="F48" s="149" t="str">
        <f>VLOOKUP(E48,VIP!$A$2:$O13313,2,0)</f>
        <v>DRBR357</v>
      </c>
      <c r="G48" s="134" t="str">
        <f>VLOOKUP(E48,'LISTADO ATM'!$A$2:$B$897,2,0)</f>
        <v xml:space="preserve">ATM Universidad Nacional Evangélica (Santiago) </v>
      </c>
      <c r="H48" s="134" t="str">
        <f>VLOOKUP(E48,VIP!$A$2:$O18176,7,FALSE)</f>
        <v>Si</v>
      </c>
      <c r="I48" s="134" t="str">
        <f>VLOOKUP(E48,VIP!$A$2:$O10141,8,FALSE)</f>
        <v>Si</v>
      </c>
      <c r="J48" s="134" t="str">
        <f>VLOOKUP(E48,VIP!$A$2:$O10091,8,FALSE)</f>
        <v>Si</v>
      </c>
      <c r="K48" s="134" t="str">
        <f>VLOOKUP(E48,VIP!$A$2:$O13665,6,0)</f>
        <v>NO</v>
      </c>
      <c r="L48" s="125" t="s">
        <v>2245</v>
      </c>
      <c r="M48" s="202" t="s">
        <v>2664</v>
      </c>
      <c r="N48" s="135" t="s">
        <v>2454</v>
      </c>
      <c r="O48" s="134" t="s">
        <v>2456</v>
      </c>
      <c r="P48" s="137"/>
      <c r="Q48" s="136">
        <v>44337.425694444442</v>
      </c>
    </row>
    <row r="49" spans="1:17" s="96" customFormat="1" ht="18" x14ac:dyDescent="0.25">
      <c r="A49" s="134" t="str">
        <f>VLOOKUP(E49,'LISTADO ATM'!$A$2:$C$898,3,0)</f>
        <v>DISTRITO NACIONAL</v>
      </c>
      <c r="B49" s="129" t="s">
        <v>2627</v>
      </c>
      <c r="C49" s="136">
        <v>44336.834201388891</v>
      </c>
      <c r="D49" s="136" t="s">
        <v>2180</v>
      </c>
      <c r="E49" s="124">
        <v>980</v>
      </c>
      <c r="F49" s="149" t="str">
        <f>VLOOKUP(E49,VIP!$A$2:$O13312,2,0)</f>
        <v>DRBR980</v>
      </c>
      <c r="G49" s="134" t="str">
        <f>VLOOKUP(E49,'LISTADO ATM'!$A$2:$B$897,2,0)</f>
        <v xml:space="preserve">ATM Oficina Bella Vista Mall II </v>
      </c>
      <c r="H49" s="134" t="str">
        <f>VLOOKUP(E49,VIP!$A$2:$O18175,7,FALSE)</f>
        <v>Si</v>
      </c>
      <c r="I49" s="134" t="str">
        <f>VLOOKUP(E49,VIP!$A$2:$O10140,8,FALSE)</f>
        <v>Si</v>
      </c>
      <c r="J49" s="134" t="str">
        <f>VLOOKUP(E49,VIP!$A$2:$O10090,8,FALSE)</f>
        <v>Si</v>
      </c>
      <c r="K49" s="134" t="str">
        <f>VLOOKUP(E49,VIP!$A$2:$O13664,6,0)</f>
        <v>NO</v>
      </c>
      <c r="L49" s="125" t="s">
        <v>2443</v>
      </c>
      <c r="M49" s="202" t="s">
        <v>2664</v>
      </c>
      <c r="N49" s="135" t="s">
        <v>2454</v>
      </c>
      <c r="O49" s="134" t="s">
        <v>2456</v>
      </c>
      <c r="P49" s="137"/>
      <c r="Q49" s="136">
        <v>44337.434027777781</v>
      </c>
    </row>
    <row r="50" spans="1:17" s="96" customFormat="1" ht="18" x14ac:dyDescent="0.25">
      <c r="A50" s="134" t="str">
        <f>VLOOKUP(E50,'LISTADO ATM'!$A$2:$C$898,3,0)</f>
        <v>ESTE</v>
      </c>
      <c r="B50" s="129" t="s">
        <v>2626</v>
      </c>
      <c r="C50" s="136">
        <v>44336.836261574077</v>
      </c>
      <c r="D50" s="136" t="s">
        <v>2180</v>
      </c>
      <c r="E50" s="124">
        <v>480</v>
      </c>
      <c r="F50" s="149" t="str">
        <f>VLOOKUP(E50,VIP!$A$2:$O13311,2,0)</f>
        <v>DRBR480</v>
      </c>
      <c r="G50" s="134" t="str">
        <f>VLOOKUP(E50,'LISTADO ATM'!$A$2:$B$897,2,0)</f>
        <v>ATM UNP Farmaconal Higuey</v>
      </c>
      <c r="H50" s="134" t="str">
        <f>VLOOKUP(E50,VIP!$A$2:$O18174,7,FALSE)</f>
        <v>N/A</v>
      </c>
      <c r="I50" s="134" t="str">
        <f>VLOOKUP(E50,VIP!$A$2:$O10139,8,FALSE)</f>
        <v>N/A</v>
      </c>
      <c r="J50" s="134" t="str">
        <f>VLOOKUP(E50,VIP!$A$2:$O10089,8,FALSE)</f>
        <v>N/A</v>
      </c>
      <c r="K50" s="134" t="str">
        <f>VLOOKUP(E50,VIP!$A$2:$O13663,6,0)</f>
        <v>N/A</v>
      </c>
      <c r="L50" s="125" t="s">
        <v>2566</v>
      </c>
      <c r="M50" s="135" t="s">
        <v>2447</v>
      </c>
      <c r="N50" s="135" t="s">
        <v>2454</v>
      </c>
      <c r="O50" s="134" t="s">
        <v>2456</v>
      </c>
      <c r="P50" s="137"/>
      <c r="Q50" s="135" t="s">
        <v>2566</v>
      </c>
    </row>
    <row r="51" spans="1:17" s="96" customFormat="1" ht="18" x14ac:dyDescent="0.25">
      <c r="A51" s="134" t="str">
        <f>VLOOKUP(E51,'LISTADO ATM'!$A$2:$C$898,3,0)</f>
        <v>DISTRITO NACIONAL</v>
      </c>
      <c r="B51" s="129" t="s">
        <v>2625</v>
      </c>
      <c r="C51" s="136">
        <v>44336.839016203703</v>
      </c>
      <c r="D51" s="136" t="s">
        <v>2180</v>
      </c>
      <c r="E51" s="124">
        <v>248</v>
      </c>
      <c r="F51" s="149" t="str">
        <f>VLOOKUP(E51,VIP!$A$2:$O13310,2,0)</f>
        <v>DRBR248</v>
      </c>
      <c r="G51" s="134" t="str">
        <f>VLOOKUP(E51,'LISTADO ATM'!$A$2:$B$897,2,0)</f>
        <v xml:space="preserve">ATM Shell Paraiso </v>
      </c>
      <c r="H51" s="134" t="str">
        <f>VLOOKUP(E51,VIP!$A$2:$O18173,7,FALSE)</f>
        <v>Si</v>
      </c>
      <c r="I51" s="134" t="str">
        <f>VLOOKUP(E51,VIP!$A$2:$O10138,8,FALSE)</f>
        <v>Si</v>
      </c>
      <c r="J51" s="134" t="str">
        <f>VLOOKUP(E51,VIP!$A$2:$O10088,8,FALSE)</f>
        <v>Si</v>
      </c>
      <c r="K51" s="134" t="str">
        <f>VLOOKUP(E51,VIP!$A$2:$O13662,6,0)</f>
        <v>NO</v>
      </c>
      <c r="L51" s="125" t="s">
        <v>2219</v>
      </c>
      <c r="M51" s="135" t="s">
        <v>2447</v>
      </c>
      <c r="N51" s="135" t="s">
        <v>2454</v>
      </c>
      <c r="O51" s="134" t="s">
        <v>2456</v>
      </c>
      <c r="P51" s="137"/>
      <c r="Q51" s="135" t="s">
        <v>2219</v>
      </c>
    </row>
    <row r="52" spans="1:17" s="96" customFormat="1" ht="18" x14ac:dyDescent="0.25">
      <c r="A52" s="134" t="str">
        <f>VLOOKUP(E52,'LISTADO ATM'!$A$2:$C$898,3,0)</f>
        <v>DISTRITO NACIONAL</v>
      </c>
      <c r="B52" s="129" t="s">
        <v>2624</v>
      </c>
      <c r="C52" s="136">
        <v>44336.853645833333</v>
      </c>
      <c r="D52" s="136" t="s">
        <v>2180</v>
      </c>
      <c r="E52" s="124">
        <v>988</v>
      </c>
      <c r="F52" s="149" t="str">
        <f>VLOOKUP(E52,VIP!$A$2:$O13309,2,0)</f>
        <v>DRBR988</v>
      </c>
      <c r="G52" s="134" t="str">
        <f>VLOOKUP(E52,'LISTADO ATM'!$A$2:$B$897,2,0)</f>
        <v xml:space="preserve">ATM Estación Sigma 27 de Febrero </v>
      </c>
      <c r="H52" s="134" t="str">
        <f>VLOOKUP(E52,VIP!$A$2:$O18172,7,FALSE)</f>
        <v>Si</v>
      </c>
      <c r="I52" s="134" t="str">
        <f>VLOOKUP(E52,VIP!$A$2:$O10137,8,FALSE)</f>
        <v>Si</v>
      </c>
      <c r="J52" s="134" t="str">
        <f>VLOOKUP(E52,VIP!$A$2:$O10087,8,FALSE)</f>
        <v>Si</v>
      </c>
      <c r="K52" s="134" t="str">
        <f>VLOOKUP(E52,VIP!$A$2:$O13661,6,0)</f>
        <v>NO</v>
      </c>
      <c r="L52" s="125" t="s">
        <v>2572</v>
      </c>
      <c r="M52" s="135" t="s">
        <v>2447</v>
      </c>
      <c r="N52" s="135" t="s">
        <v>2454</v>
      </c>
      <c r="O52" s="134" t="s">
        <v>2456</v>
      </c>
      <c r="P52" s="137"/>
      <c r="Q52" s="135" t="s">
        <v>2572</v>
      </c>
    </row>
    <row r="53" spans="1:17" s="96" customFormat="1" ht="18" x14ac:dyDescent="0.25">
      <c r="A53" s="134" t="str">
        <f>VLOOKUP(E53,'LISTADO ATM'!$A$2:$C$898,3,0)</f>
        <v>ESTE</v>
      </c>
      <c r="B53" s="129" t="s">
        <v>2623</v>
      </c>
      <c r="C53" s="136">
        <v>44336.878680555557</v>
      </c>
      <c r="D53" s="136" t="s">
        <v>2180</v>
      </c>
      <c r="E53" s="124">
        <v>353</v>
      </c>
      <c r="F53" s="149" t="str">
        <f>VLOOKUP(E53,VIP!$A$2:$O13308,2,0)</f>
        <v>DRBR353</v>
      </c>
      <c r="G53" s="134" t="str">
        <f>VLOOKUP(E53,'LISTADO ATM'!$A$2:$B$897,2,0)</f>
        <v xml:space="preserve">ATM Estación Boulevard Juan Dolio </v>
      </c>
      <c r="H53" s="134" t="str">
        <f>VLOOKUP(E53,VIP!$A$2:$O18171,7,FALSE)</f>
        <v>Si</v>
      </c>
      <c r="I53" s="134" t="str">
        <f>VLOOKUP(E53,VIP!$A$2:$O10136,8,FALSE)</f>
        <v>Si</v>
      </c>
      <c r="J53" s="134" t="str">
        <f>VLOOKUP(E53,VIP!$A$2:$O10086,8,FALSE)</f>
        <v>Si</v>
      </c>
      <c r="K53" s="134" t="str">
        <f>VLOOKUP(E53,VIP!$A$2:$O13660,6,0)</f>
        <v>NO</v>
      </c>
      <c r="L53" s="125" t="s">
        <v>2245</v>
      </c>
      <c r="M53" s="202" t="s">
        <v>2664</v>
      </c>
      <c r="N53" s="135" t="s">
        <v>2454</v>
      </c>
      <c r="O53" s="134" t="s">
        <v>2456</v>
      </c>
      <c r="P53" s="137"/>
      <c r="Q53" s="136">
        <v>44337.490972222222</v>
      </c>
    </row>
    <row r="54" spans="1:17" s="96" customFormat="1" ht="18" x14ac:dyDescent="0.25">
      <c r="A54" s="134" t="str">
        <f>VLOOKUP(E54,'LISTADO ATM'!$A$2:$C$898,3,0)</f>
        <v>SUR</v>
      </c>
      <c r="B54" s="129" t="s">
        <v>2622</v>
      </c>
      <c r="C54" s="136">
        <v>44336.879756944443</v>
      </c>
      <c r="D54" s="136" t="s">
        <v>2180</v>
      </c>
      <c r="E54" s="124">
        <v>252</v>
      </c>
      <c r="F54" s="149" t="str">
        <f>VLOOKUP(E54,VIP!$A$2:$O13307,2,0)</f>
        <v>DRBR252</v>
      </c>
      <c r="G54" s="134" t="str">
        <f>VLOOKUP(E54,'LISTADO ATM'!$A$2:$B$897,2,0)</f>
        <v xml:space="preserve">ATM Banco Agrícola (Barahona) </v>
      </c>
      <c r="H54" s="134" t="str">
        <f>VLOOKUP(E54,VIP!$A$2:$O18170,7,FALSE)</f>
        <v>Si</v>
      </c>
      <c r="I54" s="134" t="str">
        <f>VLOOKUP(E54,VIP!$A$2:$O10135,8,FALSE)</f>
        <v>Si</v>
      </c>
      <c r="J54" s="134" t="str">
        <f>VLOOKUP(E54,VIP!$A$2:$O10085,8,FALSE)</f>
        <v>Si</v>
      </c>
      <c r="K54" s="134" t="str">
        <f>VLOOKUP(E54,VIP!$A$2:$O13659,6,0)</f>
        <v>NO</v>
      </c>
      <c r="L54" s="125" t="s">
        <v>2245</v>
      </c>
      <c r="M54" s="202" t="s">
        <v>2664</v>
      </c>
      <c r="N54" s="135" t="s">
        <v>2454</v>
      </c>
      <c r="O54" s="134" t="s">
        <v>2456</v>
      </c>
      <c r="P54" s="137"/>
      <c r="Q54" s="136">
        <v>44337.432638888888</v>
      </c>
    </row>
    <row r="55" spans="1:17" s="96" customFormat="1" ht="18" x14ac:dyDescent="0.25">
      <c r="A55" s="134" t="str">
        <f>VLOOKUP(E55,'LISTADO ATM'!$A$2:$C$898,3,0)</f>
        <v>SUR</v>
      </c>
      <c r="B55" s="129" t="s">
        <v>2621</v>
      </c>
      <c r="C55" s="136">
        <v>44336.898657407408</v>
      </c>
      <c r="D55" s="136" t="s">
        <v>2180</v>
      </c>
      <c r="E55" s="124">
        <v>101</v>
      </c>
      <c r="F55" s="149" t="str">
        <f>VLOOKUP(E55,VIP!$A$2:$O13306,2,0)</f>
        <v>DRBR101</v>
      </c>
      <c r="G55" s="134" t="str">
        <f>VLOOKUP(E55,'LISTADO ATM'!$A$2:$B$897,2,0)</f>
        <v xml:space="preserve">ATM Oficina San Juan de la Maguana I </v>
      </c>
      <c r="H55" s="134" t="str">
        <f>VLOOKUP(E55,VIP!$A$2:$O18169,7,FALSE)</f>
        <v>Si</v>
      </c>
      <c r="I55" s="134" t="str">
        <f>VLOOKUP(E55,VIP!$A$2:$O10134,8,FALSE)</f>
        <v>Si</v>
      </c>
      <c r="J55" s="134" t="str">
        <f>VLOOKUP(E55,VIP!$A$2:$O10084,8,FALSE)</f>
        <v>Si</v>
      </c>
      <c r="K55" s="134" t="str">
        <f>VLOOKUP(E55,VIP!$A$2:$O13658,6,0)</f>
        <v>SI</v>
      </c>
      <c r="L55" s="125" t="s">
        <v>2572</v>
      </c>
      <c r="M55" s="202" t="s">
        <v>2664</v>
      </c>
      <c r="N55" s="135" t="s">
        <v>2454</v>
      </c>
      <c r="O55" s="134" t="s">
        <v>2456</v>
      </c>
      <c r="P55" s="137"/>
      <c r="Q55" s="136">
        <v>44337.436805555553</v>
      </c>
    </row>
    <row r="56" spans="1:17" s="96" customFormat="1" ht="18" x14ac:dyDescent="0.25">
      <c r="A56" s="134" t="str">
        <f>VLOOKUP(E56,'LISTADO ATM'!$A$2:$C$898,3,0)</f>
        <v>NORTE</v>
      </c>
      <c r="B56" s="129" t="s">
        <v>2620</v>
      </c>
      <c r="C56" s="136">
        <v>44336.900069444448</v>
      </c>
      <c r="D56" s="136" t="s">
        <v>2181</v>
      </c>
      <c r="E56" s="124">
        <v>171</v>
      </c>
      <c r="F56" s="149" t="str">
        <f>VLOOKUP(E56,VIP!$A$2:$O13305,2,0)</f>
        <v>DRBR171</v>
      </c>
      <c r="G56" s="134" t="str">
        <f>VLOOKUP(E56,'LISTADO ATM'!$A$2:$B$897,2,0)</f>
        <v xml:space="preserve">ATM Oficina Moca </v>
      </c>
      <c r="H56" s="134" t="str">
        <f>VLOOKUP(E56,VIP!$A$2:$O18168,7,FALSE)</f>
        <v>Si</v>
      </c>
      <c r="I56" s="134" t="str">
        <f>VLOOKUP(E56,VIP!$A$2:$O10133,8,FALSE)</f>
        <v>Si</v>
      </c>
      <c r="J56" s="134" t="str">
        <f>VLOOKUP(E56,VIP!$A$2:$O10083,8,FALSE)</f>
        <v>Si</v>
      </c>
      <c r="K56" s="134" t="str">
        <f>VLOOKUP(E56,VIP!$A$2:$O13657,6,0)</f>
        <v>NO</v>
      </c>
      <c r="L56" s="125" t="s">
        <v>2469</v>
      </c>
      <c r="M56" s="202" t="s">
        <v>2664</v>
      </c>
      <c r="N56" s="135" t="s">
        <v>2454</v>
      </c>
      <c r="O56" s="134" t="s">
        <v>2571</v>
      </c>
      <c r="P56" s="137"/>
      <c r="Q56" s="136">
        <v>44337.393055555556</v>
      </c>
    </row>
    <row r="57" spans="1:17" s="96" customFormat="1" ht="18" x14ac:dyDescent="0.25">
      <c r="A57" s="134" t="str">
        <f>VLOOKUP(E57,'LISTADO ATM'!$A$2:$C$898,3,0)</f>
        <v>DISTRITO NACIONAL</v>
      </c>
      <c r="B57" s="129" t="s">
        <v>2619</v>
      </c>
      <c r="C57" s="136">
        <v>44336.904803240737</v>
      </c>
      <c r="D57" s="136" t="s">
        <v>2450</v>
      </c>
      <c r="E57" s="124">
        <v>717</v>
      </c>
      <c r="F57" s="149" t="str">
        <f>VLOOKUP(E57,VIP!$A$2:$O13304,2,0)</f>
        <v>DRBR24K</v>
      </c>
      <c r="G57" s="134" t="str">
        <f>VLOOKUP(E57,'LISTADO ATM'!$A$2:$B$897,2,0)</f>
        <v xml:space="preserve">ATM Oficina Los Alcarrizos </v>
      </c>
      <c r="H57" s="134" t="str">
        <f>VLOOKUP(E57,VIP!$A$2:$O18167,7,FALSE)</f>
        <v>Si</v>
      </c>
      <c r="I57" s="134" t="str">
        <f>VLOOKUP(E57,VIP!$A$2:$O10132,8,FALSE)</f>
        <v>Si</v>
      </c>
      <c r="J57" s="134" t="str">
        <f>VLOOKUP(E57,VIP!$A$2:$O10082,8,FALSE)</f>
        <v>Si</v>
      </c>
      <c r="K57" s="134" t="str">
        <f>VLOOKUP(E57,VIP!$A$2:$O13656,6,0)</f>
        <v>SI</v>
      </c>
      <c r="L57" s="125" t="s">
        <v>2418</v>
      </c>
      <c r="M57" s="202" t="s">
        <v>2664</v>
      </c>
      <c r="N57" s="135" t="s">
        <v>2454</v>
      </c>
      <c r="O57" s="134" t="s">
        <v>2455</v>
      </c>
      <c r="P57" s="137"/>
      <c r="Q57" s="136">
        <v>44337.405555555553</v>
      </c>
    </row>
    <row r="58" spans="1:17" s="96" customFormat="1" ht="18" x14ac:dyDescent="0.25">
      <c r="A58" s="134" t="str">
        <f>VLOOKUP(E58,'LISTADO ATM'!$A$2:$C$898,3,0)</f>
        <v>SUR</v>
      </c>
      <c r="B58" s="129" t="s">
        <v>2618</v>
      </c>
      <c r="C58" s="136">
        <v>44336.907175925924</v>
      </c>
      <c r="D58" s="136" t="s">
        <v>2450</v>
      </c>
      <c r="E58" s="124">
        <v>403</v>
      </c>
      <c r="F58" s="149" t="str">
        <f>VLOOKUP(E58,VIP!$A$2:$O13303,2,0)</f>
        <v>DRBR403</v>
      </c>
      <c r="G58" s="134" t="str">
        <f>VLOOKUP(E58,'LISTADO ATM'!$A$2:$B$897,2,0)</f>
        <v xml:space="preserve">ATM Oficina Vicente Noble </v>
      </c>
      <c r="H58" s="134" t="str">
        <f>VLOOKUP(E58,VIP!$A$2:$O18166,7,FALSE)</f>
        <v>Si</v>
      </c>
      <c r="I58" s="134" t="str">
        <f>VLOOKUP(E58,VIP!$A$2:$O10131,8,FALSE)</f>
        <v>Si</v>
      </c>
      <c r="J58" s="134" t="str">
        <f>VLOOKUP(E58,VIP!$A$2:$O10081,8,FALSE)</f>
        <v>Si</v>
      </c>
      <c r="K58" s="134" t="str">
        <f>VLOOKUP(E58,VIP!$A$2:$O13655,6,0)</f>
        <v>NO</v>
      </c>
      <c r="L58" s="125" t="s">
        <v>2443</v>
      </c>
      <c r="M58" s="135" t="s">
        <v>2447</v>
      </c>
      <c r="N58" s="135" t="s">
        <v>2454</v>
      </c>
      <c r="O58" s="134" t="s">
        <v>2455</v>
      </c>
      <c r="P58" s="137"/>
      <c r="Q58" s="135" t="s">
        <v>2443</v>
      </c>
    </row>
    <row r="59" spans="1:17" s="96" customFormat="1" ht="18" x14ac:dyDescent="0.25">
      <c r="A59" s="134" t="str">
        <f>VLOOKUP(E59,'LISTADO ATM'!$A$2:$C$898,3,0)</f>
        <v>DISTRITO NACIONAL</v>
      </c>
      <c r="B59" s="129" t="s">
        <v>2617</v>
      </c>
      <c r="C59" s="136">
        <v>44336.914050925923</v>
      </c>
      <c r="D59" s="136" t="s">
        <v>2450</v>
      </c>
      <c r="E59" s="124">
        <v>684</v>
      </c>
      <c r="F59" s="149" t="str">
        <f>VLOOKUP(E59,VIP!$A$2:$O13302,2,0)</f>
        <v>DRBR684</v>
      </c>
      <c r="G59" s="134" t="str">
        <f>VLOOKUP(E59,'LISTADO ATM'!$A$2:$B$897,2,0)</f>
        <v>ATM Estación Texaco Prolongación 27 Febrero</v>
      </c>
      <c r="H59" s="134" t="str">
        <f>VLOOKUP(E59,VIP!$A$2:$O18165,7,FALSE)</f>
        <v>NO</v>
      </c>
      <c r="I59" s="134" t="str">
        <f>VLOOKUP(E59,VIP!$A$2:$O10130,8,FALSE)</f>
        <v>NO</v>
      </c>
      <c r="J59" s="134" t="str">
        <f>VLOOKUP(E59,VIP!$A$2:$O10080,8,FALSE)</f>
        <v>NO</v>
      </c>
      <c r="K59" s="134" t="str">
        <f>VLOOKUP(E59,VIP!$A$2:$O13654,6,0)</f>
        <v>NO</v>
      </c>
      <c r="L59" s="125" t="s">
        <v>2418</v>
      </c>
      <c r="M59" s="202" t="s">
        <v>2664</v>
      </c>
      <c r="N59" s="135" t="s">
        <v>2454</v>
      </c>
      <c r="O59" s="134" t="s">
        <v>2455</v>
      </c>
      <c r="P59" s="137"/>
      <c r="Q59" s="203">
        <v>44337.573611111111</v>
      </c>
    </row>
    <row r="60" spans="1:17" s="96" customFormat="1" ht="18" x14ac:dyDescent="0.25">
      <c r="A60" s="134" t="str">
        <f>VLOOKUP(E60,'LISTADO ATM'!$A$2:$C$898,3,0)</f>
        <v>DISTRITO NACIONAL</v>
      </c>
      <c r="B60" s="129" t="s">
        <v>2616</v>
      </c>
      <c r="C60" s="136">
        <v>44336.919525462959</v>
      </c>
      <c r="D60" s="136" t="s">
        <v>2450</v>
      </c>
      <c r="E60" s="124">
        <v>238</v>
      </c>
      <c r="F60" s="149" t="str">
        <f>VLOOKUP(E60,VIP!$A$2:$O13301,2,0)</f>
        <v>DRBR238</v>
      </c>
      <c r="G60" s="134" t="str">
        <f>VLOOKUP(E60,'LISTADO ATM'!$A$2:$B$897,2,0)</f>
        <v xml:space="preserve">ATM Multicentro La Sirena Charles de Gaulle </v>
      </c>
      <c r="H60" s="134" t="str">
        <f>VLOOKUP(E60,VIP!$A$2:$O18164,7,FALSE)</f>
        <v>Si</v>
      </c>
      <c r="I60" s="134" t="str">
        <f>VLOOKUP(E60,VIP!$A$2:$O10129,8,FALSE)</f>
        <v>Si</v>
      </c>
      <c r="J60" s="134" t="str">
        <f>VLOOKUP(E60,VIP!$A$2:$O10079,8,FALSE)</f>
        <v>Si</v>
      </c>
      <c r="K60" s="134" t="str">
        <f>VLOOKUP(E60,VIP!$A$2:$O13653,6,0)</f>
        <v>No</v>
      </c>
      <c r="L60" s="125" t="s">
        <v>2418</v>
      </c>
      <c r="M60" s="135" t="s">
        <v>2447</v>
      </c>
      <c r="N60" s="135" t="s">
        <v>2454</v>
      </c>
      <c r="O60" s="134" t="s">
        <v>2455</v>
      </c>
      <c r="P60" s="137"/>
      <c r="Q60" s="135" t="s">
        <v>2418</v>
      </c>
    </row>
    <row r="61" spans="1:17" s="96" customFormat="1" ht="18" x14ac:dyDescent="0.25">
      <c r="A61" s="134" t="str">
        <f>VLOOKUP(E61,'LISTADO ATM'!$A$2:$C$898,3,0)</f>
        <v>DISTRITO NACIONAL</v>
      </c>
      <c r="B61" s="129" t="s">
        <v>2655</v>
      </c>
      <c r="C61" s="136">
        <v>44336.930115740739</v>
      </c>
      <c r="D61" s="136" t="s">
        <v>2473</v>
      </c>
      <c r="E61" s="124">
        <v>410</v>
      </c>
      <c r="F61" s="150" t="str">
        <f>VLOOKUP(E61,VIP!$A$2:$O13325,2,0)</f>
        <v>DRBR410</v>
      </c>
      <c r="G61" s="134" t="str">
        <f>VLOOKUP(E61,'LISTADO ATM'!$A$2:$B$897,2,0)</f>
        <v xml:space="preserve">ATM Oficina Las Palmas de Herrera II </v>
      </c>
      <c r="H61" s="134" t="str">
        <f>VLOOKUP(E61,VIP!$A$2:$O18188,7,FALSE)</f>
        <v>Si</v>
      </c>
      <c r="I61" s="134" t="str">
        <f>VLOOKUP(E61,VIP!$A$2:$O10153,8,FALSE)</f>
        <v>Si</v>
      </c>
      <c r="J61" s="134" t="str">
        <f>VLOOKUP(E61,VIP!$A$2:$O10103,8,FALSE)</f>
        <v>Si</v>
      </c>
      <c r="K61" s="134" t="str">
        <f>VLOOKUP(E61,VIP!$A$2:$O13677,6,0)</f>
        <v>NO</v>
      </c>
      <c r="L61" s="125" t="s">
        <v>2418</v>
      </c>
      <c r="M61" s="202" t="s">
        <v>2664</v>
      </c>
      <c r="N61" s="135" t="s">
        <v>2454</v>
      </c>
      <c r="O61" s="134" t="s">
        <v>2615</v>
      </c>
      <c r="P61" s="137"/>
      <c r="Q61" s="136">
        <v>44337.390972222223</v>
      </c>
    </row>
    <row r="62" spans="1:17" s="96" customFormat="1" ht="18" x14ac:dyDescent="0.25">
      <c r="A62" s="134" t="str">
        <f>VLOOKUP(E62,'LISTADO ATM'!$A$2:$C$898,3,0)</f>
        <v>ESTE</v>
      </c>
      <c r="B62" s="129" t="s">
        <v>2654</v>
      </c>
      <c r="C62" s="136">
        <v>44336.93172453704</v>
      </c>
      <c r="D62" s="136" t="s">
        <v>2450</v>
      </c>
      <c r="E62" s="124">
        <v>630</v>
      </c>
      <c r="F62" s="150" t="str">
        <f>VLOOKUP(E62,VIP!$A$2:$O13324,2,0)</f>
        <v>DRBR112</v>
      </c>
      <c r="G62" s="134" t="str">
        <f>VLOOKUP(E62,'LISTADO ATM'!$A$2:$B$897,2,0)</f>
        <v xml:space="preserve">ATM Oficina Plaza Zaglul (SPM) </v>
      </c>
      <c r="H62" s="134" t="str">
        <f>VLOOKUP(E62,VIP!$A$2:$O18187,7,FALSE)</f>
        <v>Si</v>
      </c>
      <c r="I62" s="134" t="str">
        <f>VLOOKUP(E62,VIP!$A$2:$O10152,8,FALSE)</f>
        <v>Si</v>
      </c>
      <c r="J62" s="134" t="str">
        <f>VLOOKUP(E62,VIP!$A$2:$O10102,8,FALSE)</f>
        <v>Si</v>
      </c>
      <c r="K62" s="134" t="str">
        <f>VLOOKUP(E62,VIP!$A$2:$O13676,6,0)</f>
        <v>NO</v>
      </c>
      <c r="L62" s="125" t="s">
        <v>2418</v>
      </c>
      <c r="M62" s="202" t="s">
        <v>2664</v>
      </c>
      <c r="N62" s="135" t="s">
        <v>2454</v>
      </c>
      <c r="O62" s="134" t="s">
        <v>2455</v>
      </c>
      <c r="P62" s="137"/>
      <c r="Q62" s="136">
        <v>44337.390972222223</v>
      </c>
    </row>
    <row r="63" spans="1:17" s="96" customFormat="1" ht="18" x14ac:dyDescent="0.25">
      <c r="A63" s="134" t="str">
        <f>VLOOKUP(E63,'LISTADO ATM'!$A$2:$C$898,3,0)</f>
        <v>DISTRITO NACIONAL</v>
      </c>
      <c r="B63" s="129" t="s">
        <v>2653</v>
      </c>
      <c r="C63" s="136">
        <v>44336.932881944442</v>
      </c>
      <c r="D63" s="136" t="s">
        <v>2450</v>
      </c>
      <c r="E63" s="124">
        <v>884</v>
      </c>
      <c r="F63" s="150" t="str">
        <f>VLOOKUP(E63,VIP!$A$2:$O13323,2,0)</f>
        <v>DRBR884</v>
      </c>
      <c r="G63" s="134" t="str">
        <f>VLOOKUP(E63,'LISTADO ATM'!$A$2:$B$897,2,0)</f>
        <v xml:space="preserve">ATM UNP Olé Sabana Perdida </v>
      </c>
      <c r="H63" s="134" t="str">
        <f>VLOOKUP(E63,VIP!$A$2:$O18186,7,FALSE)</f>
        <v>Si</v>
      </c>
      <c r="I63" s="134" t="str">
        <f>VLOOKUP(E63,VIP!$A$2:$O10151,8,FALSE)</f>
        <v>Si</v>
      </c>
      <c r="J63" s="134" t="str">
        <f>VLOOKUP(E63,VIP!$A$2:$O10101,8,FALSE)</f>
        <v>Si</v>
      </c>
      <c r="K63" s="134" t="str">
        <f>VLOOKUP(E63,VIP!$A$2:$O13675,6,0)</f>
        <v>NO</v>
      </c>
      <c r="L63" s="125" t="s">
        <v>2418</v>
      </c>
      <c r="M63" s="202" t="s">
        <v>2664</v>
      </c>
      <c r="N63" s="135" t="s">
        <v>2454</v>
      </c>
      <c r="O63" s="134" t="s">
        <v>2455</v>
      </c>
      <c r="P63" s="137"/>
      <c r="Q63" s="136">
        <v>44337.582638888889</v>
      </c>
    </row>
    <row r="64" spans="1:17" s="96" customFormat="1" ht="18" x14ac:dyDescent="0.25">
      <c r="A64" s="134" t="str">
        <f>VLOOKUP(E64,'LISTADO ATM'!$A$2:$C$898,3,0)</f>
        <v>NORTE</v>
      </c>
      <c r="B64" s="129" t="s">
        <v>2652</v>
      </c>
      <c r="C64" s="136">
        <v>44336.933900462966</v>
      </c>
      <c r="D64" s="136" t="s">
        <v>2473</v>
      </c>
      <c r="E64" s="124">
        <v>965</v>
      </c>
      <c r="F64" s="150" t="str">
        <f>VLOOKUP(E64,VIP!$A$2:$O13322,2,0)</f>
        <v>DRBR965</v>
      </c>
      <c r="G64" s="134" t="str">
        <f>VLOOKUP(E64,'LISTADO ATM'!$A$2:$B$897,2,0)</f>
        <v xml:space="preserve">ATM S/M La Fuente FUN (Santiago) </v>
      </c>
      <c r="H64" s="134" t="str">
        <f>VLOOKUP(E64,VIP!$A$2:$O18185,7,FALSE)</f>
        <v>Si</v>
      </c>
      <c r="I64" s="134" t="str">
        <f>VLOOKUP(E64,VIP!$A$2:$O10150,8,FALSE)</f>
        <v>Si</v>
      </c>
      <c r="J64" s="134" t="str">
        <f>VLOOKUP(E64,VIP!$A$2:$O10100,8,FALSE)</f>
        <v>Si</v>
      </c>
      <c r="K64" s="134" t="str">
        <f>VLOOKUP(E64,VIP!$A$2:$O13674,6,0)</f>
        <v>NO</v>
      </c>
      <c r="L64" s="125" t="s">
        <v>2418</v>
      </c>
      <c r="M64" s="202" t="s">
        <v>2664</v>
      </c>
      <c r="N64" s="135" t="s">
        <v>2454</v>
      </c>
      <c r="O64" s="134" t="s">
        <v>2615</v>
      </c>
      <c r="P64" s="137"/>
      <c r="Q64" s="136">
        <v>44337.440972222219</v>
      </c>
    </row>
    <row r="65" spans="1:17" s="96" customFormat="1" ht="18" x14ac:dyDescent="0.25">
      <c r="A65" s="134" t="str">
        <f>VLOOKUP(E65,'LISTADO ATM'!$A$2:$C$898,3,0)</f>
        <v>DISTRITO NACIONAL</v>
      </c>
      <c r="B65" s="129" t="s">
        <v>2651</v>
      </c>
      <c r="C65" s="136">
        <v>44336.989374999997</v>
      </c>
      <c r="D65" s="136" t="s">
        <v>2473</v>
      </c>
      <c r="E65" s="124">
        <v>722</v>
      </c>
      <c r="F65" s="150" t="str">
        <f>VLOOKUP(E65,VIP!$A$2:$O13320,2,0)</f>
        <v>DRBR393</v>
      </c>
      <c r="G65" s="134" t="str">
        <f>VLOOKUP(E65,'LISTADO ATM'!$A$2:$B$897,2,0)</f>
        <v xml:space="preserve">ATM Oficina Charles de Gaulle III </v>
      </c>
      <c r="H65" s="134" t="str">
        <f>VLOOKUP(E65,VIP!$A$2:$O18183,7,FALSE)</f>
        <v>Si</v>
      </c>
      <c r="I65" s="134" t="str">
        <f>VLOOKUP(E65,VIP!$A$2:$O10148,8,FALSE)</f>
        <v>Si</v>
      </c>
      <c r="J65" s="134" t="str">
        <f>VLOOKUP(E65,VIP!$A$2:$O10098,8,FALSE)</f>
        <v>Si</v>
      </c>
      <c r="K65" s="134" t="str">
        <f>VLOOKUP(E65,VIP!$A$2:$O13672,6,0)</f>
        <v>SI</v>
      </c>
      <c r="L65" s="125" t="s">
        <v>2418</v>
      </c>
      <c r="M65" s="202" t="s">
        <v>2664</v>
      </c>
      <c r="N65" s="135" t="s">
        <v>2454</v>
      </c>
      <c r="O65" s="134" t="s">
        <v>2615</v>
      </c>
      <c r="P65" s="137"/>
      <c r="Q65" s="136">
        <v>44337.440972222219</v>
      </c>
    </row>
    <row r="66" spans="1:17" s="96" customFormat="1" ht="18" x14ac:dyDescent="0.25">
      <c r="A66" s="134" t="str">
        <f>VLOOKUP(E66,'LISTADO ATM'!$A$2:$C$898,3,0)</f>
        <v>SUR</v>
      </c>
      <c r="B66" s="129" t="s">
        <v>2650</v>
      </c>
      <c r="C66" s="136">
        <v>44337.035624999997</v>
      </c>
      <c r="D66" s="136" t="s">
        <v>2450</v>
      </c>
      <c r="E66" s="124">
        <v>182</v>
      </c>
      <c r="F66" s="150" t="str">
        <f>VLOOKUP(E66,VIP!$A$2:$O13319,2,0)</f>
        <v>DRBR182</v>
      </c>
      <c r="G66" s="134" t="str">
        <f>VLOOKUP(E66,'LISTADO ATM'!$A$2:$B$897,2,0)</f>
        <v xml:space="preserve">ATM Barahona Comb </v>
      </c>
      <c r="H66" s="134" t="str">
        <f>VLOOKUP(E66,VIP!$A$2:$O18182,7,FALSE)</f>
        <v>Si</v>
      </c>
      <c r="I66" s="134" t="str">
        <f>VLOOKUP(E66,VIP!$A$2:$O10147,8,FALSE)</f>
        <v>Si</v>
      </c>
      <c r="J66" s="134" t="str">
        <f>VLOOKUP(E66,VIP!$A$2:$O10097,8,FALSE)</f>
        <v>Si</v>
      </c>
      <c r="K66" s="134" t="str">
        <f>VLOOKUP(E66,VIP!$A$2:$O13671,6,0)</f>
        <v>NO</v>
      </c>
      <c r="L66" s="125" t="s">
        <v>2418</v>
      </c>
      <c r="M66" s="135" t="s">
        <v>2447</v>
      </c>
      <c r="N66" s="135" t="s">
        <v>2454</v>
      </c>
      <c r="O66" s="134" t="s">
        <v>2455</v>
      </c>
      <c r="P66" s="137"/>
      <c r="Q66" s="135" t="s">
        <v>2418</v>
      </c>
    </row>
    <row r="67" spans="1:17" s="96" customFormat="1" ht="18" x14ac:dyDescent="0.25">
      <c r="A67" s="134" t="str">
        <f>VLOOKUP(E67,'LISTADO ATM'!$A$2:$C$898,3,0)</f>
        <v>SUR</v>
      </c>
      <c r="B67" s="129" t="s">
        <v>2649</v>
      </c>
      <c r="C67" s="136">
        <v>44337.043715277781</v>
      </c>
      <c r="D67" s="136" t="s">
        <v>2473</v>
      </c>
      <c r="E67" s="124">
        <v>765</v>
      </c>
      <c r="F67" s="150" t="str">
        <f>VLOOKUP(E67,VIP!$A$2:$O13318,2,0)</f>
        <v>DRBR191</v>
      </c>
      <c r="G67" s="134" t="str">
        <f>VLOOKUP(E67,'LISTADO ATM'!$A$2:$B$897,2,0)</f>
        <v xml:space="preserve">ATM Oficina Azua I </v>
      </c>
      <c r="H67" s="134" t="str">
        <f>VLOOKUP(E67,VIP!$A$2:$O18181,7,FALSE)</f>
        <v>Si</v>
      </c>
      <c r="I67" s="134" t="str">
        <f>VLOOKUP(E67,VIP!$A$2:$O10146,8,FALSE)</f>
        <v>Si</v>
      </c>
      <c r="J67" s="134" t="str">
        <f>VLOOKUP(E67,VIP!$A$2:$O10096,8,FALSE)</f>
        <v>Si</v>
      </c>
      <c r="K67" s="134" t="str">
        <f>VLOOKUP(E67,VIP!$A$2:$O13670,6,0)</f>
        <v>NO</v>
      </c>
      <c r="L67" s="125" t="s">
        <v>2443</v>
      </c>
      <c r="M67" s="202" t="s">
        <v>2664</v>
      </c>
      <c r="N67" s="135" t="s">
        <v>2454</v>
      </c>
      <c r="O67" s="134" t="s">
        <v>2474</v>
      </c>
      <c r="P67" s="137"/>
      <c r="Q67" s="136">
        <v>44337.57708333333</v>
      </c>
    </row>
    <row r="68" spans="1:17" s="96" customFormat="1" ht="18" x14ac:dyDescent="0.25">
      <c r="A68" s="134" t="str">
        <f>VLOOKUP(E68,'LISTADO ATM'!$A$2:$C$898,3,0)</f>
        <v>DISTRITO NACIONAL</v>
      </c>
      <c r="B68" s="129" t="s">
        <v>2648</v>
      </c>
      <c r="C68" s="136">
        <v>44337.047939814816</v>
      </c>
      <c r="D68" s="136" t="s">
        <v>2450</v>
      </c>
      <c r="E68" s="124">
        <v>561</v>
      </c>
      <c r="F68" s="150" t="str">
        <f>VLOOKUP(E68,VIP!$A$2:$O13317,2,0)</f>
        <v>DRBR133</v>
      </c>
      <c r="G68" s="134" t="str">
        <f>VLOOKUP(E68,'LISTADO ATM'!$A$2:$B$897,2,0)</f>
        <v xml:space="preserve">ATM Comando Regional P.N. S.D. Este </v>
      </c>
      <c r="H68" s="134" t="str">
        <f>VLOOKUP(E68,VIP!$A$2:$O18180,7,FALSE)</f>
        <v>Si</v>
      </c>
      <c r="I68" s="134" t="str">
        <f>VLOOKUP(E68,VIP!$A$2:$O10145,8,FALSE)</f>
        <v>Si</v>
      </c>
      <c r="J68" s="134" t="str">
        <f>VLOOKUP(E68,VIP!$A$2:$O10095,8,FALSE)</f>
        <v>Si</v>
      </c>
      <c r="K68" s="134" t="str">
        <f>VLOOKUP(E68,VIP!$A$2:$O13669,6,0)</f>
        <v>NO</v>
      </c>
      <c r="L68" s="125" t="s">
        <v>2443</v>
      </c>
      <c r="M68" s="135" t="s">
        <v>2447</v>
      </c>
      <c r="N68" s="135" t="s">
        <v>2454</v>
      </c>
      <c r="O68" s="134" t="s">
        <v>2455</v>
      </c>
      <c r="P68" s="137"/>
      <c r="Q68" s="135" t="s">
        <v>2443</v>
      </c>
    </row>
    <row r="69" spans="1:17" s="96" customFormat="1" ht="18" x14ac:dyDescent="0.25">
      <c r="A69" s="134" t="str">
        <f>VLOOKUP(E69,'LISTADO ATM'!$A$2:$C$898,3,0)</f>
        <v>NORTE</v>
      </c>
      <c r="B69" s="129" t="s">
        <v>2647</v>
      </c>
      <c r="C69" s="136">
        <v>44337.050497685188</v>
      </c>
      <c r="D69" s="136" t="s">
        <v>2473</v>
      </c>
      <c r="E69" s="124">
        <v>405</v>
      </c>
      <c r="F69" s="150" t="str">
        <f>VLOOKUP(E69,VIP!$A$2:$O13316,2,0)</f>
        <v>DRBR405</v>
      </c>
      <c r="G69" s="134" t="str">
        <f>VLOOKUP(E69,'LISTADO ATM'!$A$2:$B$897,2,0)</f>
        <v xml:space="preserve">ATM UNP Loma de Cabrera </v>
      </c>
      <c r="H69" s="134" t="str">
        <f>VLOOKUP(E69,VIP!$A$2:$O18179,7,FALSE)</f>
        <v>Si</v>
      </c>
      <c r="I69" s="134" t="str">
        <f>VLOOKUP(E69,VIP!$A$2:$O10144,8,FALSE)</f>
        <v>Si</v>
      </c>
      <c r="J69" s="134" t="str">
        <f>VLOOKUP(E69,VIP!$A$2:$O10094,8,FALSE)</f>
        <v>Si</v>
      </c>
      <c r="K69" s="134" t="str">
        <f>VLOOKUP(E69,VIP!$A$2:$O13668,6,0)</f>
        <v>NO</v>
      </c>
      <c r="L69" s="125" t="s">
        <v>2443</v>
      </c>
      <c r="M69" s="202" t="s">
        <v>2664</v>
      </c>
      <c r="N69" s="135" t="s">
        <v>2454</v>
      </c>
      <c r="O69" s="134" t="s">
        <v>2474</v>
      </c>
      <c r="P69" s="137"/>
      <c r="Q69" s="136">
        <v>44337.576388888891</v>
      </c>
    </row>
    <row r="70" spans="1:17" s="96" customFormat="1" ht="18" x14ac:dyDescent="0.25">
      <c r="A70" s="134" t="str">
        <f>VLOOKUP(E70,'LISTADO ATM'!$A$2:$C$898,3,0)</f>
        <v>NORTE</v>
      </c>
      <c r="B70" s="129" t="s">
        <v>2646</v>
      </c>
      <c r="C70" s="136">
        <v>44337.054432870369</v>
      </c>
      <c r="D70" s="136" t="s">
        <v>2473</v>
      </c>
      <c r="E70" s="124">
        <v>950</v>
      </c>
      <c r="F70" s="150" t="str">
        <f>VLOOKUP(E70,VIP!$A$2:$O13315,2,0)</f>
        <v>DRBR12G</v>
      </c>
      <c r="G70" s="134" t="str">
        <f>VLOOKUP(E70,'LISTADO ATM'!$A$2:$B$897,2,0)</f>
        <v xml:space="preserve">ATM Oficina Monterrico </v>
      </c>
      <c r="H70" s="134" t="str">
        <f>VLOOKUP(E70,VIP!$A$2:$O18178,7,FALSE)</f>
        <v>Si</v>
      </c>
      <c r="I70" s="134" t="str">
        <f>VLOOKUP(E70,VIP!$A$2:$O10143,8,FALSE)</f>
        <v>Si</v>
      </c>
      <c r="J70" s="134" t="str">
        <f>VLOOKUP(E70,VIP!$A$2:$O10093,8,FALSE)</f>
        <v>Si</v>
      </c>
      <c r="K70" s="134" t="str">
        <f>VLOOKUP(E70,VIP!$A$2:$O13667,6,0)</f>
        <v>SI</v>
      </c>
      <c r="L70" s="125" t="s">
        <v>2418</v>
      </c>
      <c r="M70" s="202" t="s">
        <v>2664</v>
      </c>
      <c r="N70" s="135" t="s">
        <v>2454</v>
      </c>
      <c r="O70" s="134" t="s">
        <v>2474</v>
      </c>
      <c r="P70" s="137"/>
      <c r="Q70" s="136">
        <v>44337.518055555556</v>
      </c>
    </row>
    <row r="71" spans="1:17" s="96" customFormat="1" ht="18" x14ac:dyDescent="0.25">
      <c r="A71" s="134" t="str">
        <f>VLOOKUP(E71,'LISTADO ATM'!$A$2:$C$898,3,0)</f>
        <v>DISTRITO NACIONAL</v>
      </c>
      <c r="B71" s="129" t="s">
        <v>2645</v>
      </c>
      <c r="C71" s="136">
        <v>44337.056770833333</v>
      </c>
      <c r="D71" s="136" t="s">
        <v>2450</v>
      </c>
      <c r="E71" s="124">
        <v>906</v>
      </c>
      <c r="F71" s="150" t="str">
        <f>VLOOKUP(E71,VIP!$A$2:$O13314,2,0)</f>
        <v>DRBR906</v>
      </c>
      <c r="G71" s="134" t="str">
        <f>VLOOKUP(E71,'LISTADO ATM'!$A$2:$B$897,2,0)</f>
        <v xml:space="preserve">ATM MESCYT  </v>
      </c>
      <c r="H71" s="134" t="str">
        <f>VLOOKUP(E71,VIP!$A$2:$O18177,7,FALSE)</f>
        <v>Si</v>
      </c>
      <c r="I71" s="134" t="str">
        <f>VLOOKUP(E71,VIP!$A$2:$O10142,8,FALSE)</f>
        <v>Si</v>
      </c>
      <c r="J71" s="134" t="str">
        <f>VLOOKUP(E71,VIP!$A$2:$O10092,8,FALSE)</f>
        <v>Si</v>
      </c>
      <c r="K71" s="134" t="str">
        <f>VLOOKUP(E71,VIP!$A$2:$O13666,6,0)</f>
        <v>NO</v>
      </c>
      <c r="L71" s="125" t="s">
        <v>2443</v>
      </c>
      <c r="M71" s="202" t="s">
        <v>2664</v>
      </c>
      <c r="N71" s="135" t="s">
        <v>2454</v>
      </c>
      <c r="O71" s="134" t="s">
        <v>2455</v>
      </c>
      <c r="P71" s="137"/>
      <c r="Q71" s="136">
        <v>44337.501388888886</v>
      </c>
    </row>
    <row r="72" spans="1:17" s="96" customFormat="1" ht="18" x14ac:dyDescent="0.25">
      <c r="A72" s="134" t="str">
        <f>VLOOKUP(E72,'LISTADO ATM'!$A$2:$C$898,3,0)</f>
        <v>DISTRITO NACIONAL</v>
      </c>
      <c r="B72" s="129" t="s">
        <v>2644</v>
      </c>
      <c r="C72" s="136">
        <v>44337.064525462964</v>
      </c>
      <c r="D72" s="136" t="s">
        <v>2450</v>
      </c>
      <c r="E72" s="124">
        <v>281</v>
      </c>
      <c r="F72" s="150" t="str">
        <f>VLOOKUP(E72,VIP!$A$2:$O13313,2,0)</f>
        <v>DRBR737</v>
      </c>
      <c r="G72" s="134" t="str">
        <f>VLOOKUP(E72,'LISTADO ATM'!$A$2:$B$897,2,0)</f>
        <v xml:space="preserve">ATM S/M Pola Independencia </v>
      </c>
      <c r="H72" s="134" t="str">
        <f>VLOOKUP(E72,VIP!$A$2:$O18176,7,FALSE)</f>
        <v>Si</v>
      </c>
      <c r="I72" s="134" t="str">
        <f>VLOOKUP(E72,VIP!$A$2:$O10141,8,FALSE)</f>
        <v>Si</v>
      </c>
      <c r="J72" s="134" t="str">
        <f>VLOOKUP(E72,VIP!$A$2:$O10091,8,FALSE)</f>
        <v>Si</v>
      </c>
      <c r="K72" s="134" t="str">
        <f>VLOOKUP(E72,VIP!$A$2:$O13665,6,0)</f>
        <v>NO</v>
      </c>
      <c r="L72" s="125" t="s">
        <v>2443</v>
      </c>
      <c r="M72" s="135" t="s">
        <v>2447</v>
      </c>
      <c r="N72" s="135" t="s">
        <v>2454</v>
      </c>
      <c r="O72" s="134" t="s">
        <v>2455</v>
      </c>
      <c r="P72" s="137"/>
      <c r="Q72" s="135" t="s">
        <v>2443</v>
      </c>
    </row>
    <row r="73" spans="1:17" s="96" customFormat="1" ht="18" x14ac:dyDescent="0.25">
      <c r="A73" s="134" t="str">
        <f>VLOOKUP(E73,'LISTADO ATM'!$A$2:$C$898,3,0)</f>
        <v>SUR</v>
      </c>
      <c r="B73" s="129" t="s">
        <v>2643</v>
      </c>
      <c r="C73" s="136">
        <v>44337.067002314812</v>
      </c>
      <c r="D73" s="136" t="s">
        <v>2450</v>
      </c>
      <c r="E73" s="124">
        <v>619</v>
      </c>
      <c r="F73" s="150" t="str">
        <f>VLOOKUP(E73,VIP!$A$2:$O13312,2,0)</f>
        <v>DRBR619</v>
      </c>
      <c r="G73" s="134" t="str">
        <f>VLOOKUP(E73,'LISTADO ATM'!$A$2:$B$897,2,0)</f>
        <v xml:space="preserve">ATM Academia P.N. Hatillo (San Cristóbal) </v>
      </c>
      <c r="H73" s="134" t="str">
        <f>VLOOKUP(E73,VIP!$A$2:$O18175,7,FALSE)</f>
        <v>Si</v>
      </c>
      <c r="I73" s="134" t="str">
        <f>VLOOKUP(E73,VIP!$A$2:$O10140,8,FALSE)</f>
        <v>Si</v>
      </c>
      <c r="J73" s="134" t="str">
        <f>VLOOKUP(E73,VIP!$A$2:$O10090,8,FALSE)</f>
        <v>Si</v>
      </c>
      <c r="K73" s="134" t="str">
        <f>VLOOKUP(E73,VIP!$A$2:$O13664,6,0)</f>
        <v>NO</v>
      </c>
      <c r="L73" s="125" t="s">
        <v>2418</v>
      </c>
      <c r="M73" s="135" t="s">
        <v>2447</v>
      </c>
      <c r="N73" s="135" t="s">
        <v>2454</v>
      </c>
      <c r="O73" s="134" t="s">
        <v>2455</v>
      </c>
      <c r="P73" s="137"/>
      <c r="Q73" s="135" t="s">
        <v>2418</v>
      </c>
    </row>
    <row r="74" spans="1:17" s="96" customFormat="1" ht="18" x14ac:dyDescent="0.25">
      <c r="A74" s="134" t="str">
        <f>VLOOKUP(E74,'LISTADO ATM'!$A$2:$C$898,3,0)</f>
        <v>DISTRITO NACIONAL</v>
      </c>
      <c r="B74" s="129" t="s">
        <v>2642</v>
      </c>
      <c r="C74" s="136">
        <v>44337.072858796295</v>
      </c>
      <c r="D74" s="136" t="s">
        <v>2450</v>
      </c>
      <c r="E74" s="124">
        <v>559</v>
      </c>
      <c r="F74" s="150" t="str">
        <f>VLOOKUP(E74,VIP!$A$2:$O13311,2,0)</f>
        <v>DRBR559</v>
      </c>
      <c r="G74" s="134" t="str">
        <f>VLOOKUP(E74,'LISTADO ATM'!$A$2:$B$897,2,0)</f>
        <v xml:space="preserve">ATM UNP Metro I </v>
      </c>
      <c r="H74" s="134" t="str">
        <f>VLOOKUP(E74,VIP!$A$2:$O18174,7,FALSE)</f>
        <v>Si</v>
      </c>
      <c r="I74" s="134" t="str">
        <f>VLOOKUP(E74,VIP!$A$2:$O10139,8,FALSE)</f>
        <v>Si</v>
      </c>
      <c r="J74" s="134" t="str">
        <f>VLOOKUP(E74,VIP!$A$2:$O10089,8,FALSE)</f>
        <v>Si</v>
      </c>
      <c r="K74" s="134" t="str">
        <f>VLOOKUP(E74,VIP!$A$2:$O13663,6,0)</f>
        <v>SI</v>
      </c>
      <c r="L74" s="125" t="s">
        <v>2569</v>
      </c>
      <c r="M74" s="202" t="s">
        <v>2664</v>
      </c>
      <c r="N74" s="135" t="s">
        <v>2454</v>
      </c>
      <c r="O74" s="134" t="s">
        <v>2455</v>
      </c>
      <c r="P74" s="137"/>
      <c r="Q74" s="136">
        <v>44337.572916666664</v>
      </c>
    </row>
    <row r="75" spans="1:17" s="96" customFormat="1" ht="18" x14ac:dyDescent="0.25">
      <c r="A75" s="134" t="str">
        <f>VLOOKUP(E75,'LISTADO ATM'!$A$2:$C$898,3,0)</f>
        <v>DISTRITO NACIONAL</v>
      </c>
      <c r="B75" s="129" t="s">
        <v>2641</v>
      </c>
      <c r="C75" s="136">
        <v>44337.075682870367</v>
      </c>
      <c r="D75" s="136" t="s">
        <v>2473</v>
      </c>
      <c r="E75" s="124">
        <v>743</v>
      </c>
      <c r="F75" s="150" t="str">
        <f>VLOOKUP(E75,VIP!$A$2:$O13310,2,0)</f>
        <v>DRBR287</v>
      </c>
      <c r="G75" s="134" t="str">
        <f>VLOOKUP(E75,'LISTADO ATM'!$A$2:$B$897,2,0)</f>
        <v xml:space="preserve">ATM Oficina Los Frailes </v>
      </c>
      <c r="H75" s="134" t="str">
        <f>VLOOKUP(E75,VIP!$A$2:$O18173,7,FALSE)</f>
        <v>Si</v>
      </c>
      <c r="I75" s="134" t="str">
        <f>VLOOKUP(E75,VIP!$A$2:$O10138,8,FALSE)</f>
        <v>Si</v>
      </c>
      <c r="J75" s="134" t="str">
        <f>VLOOKUP(E75,VIP!$A$2:$O10088,8,FALSE)</f>
        <v>Si</v>
      </c>
      <c r="K75" s="134" t="str">
        <f>VLOOKUP(E75,VIP!$A$2:$O13662,6,0)</f>
        <v>SI</v>
      </c>
      <c r="L75" s="125" t="s">
        <v>2569</v>
      </c>
      <c r="M75" s="135" t="s">
        <v>2447</v>
      </c>
      <c r="N75" s="135" t="s">
        <v>2454</v>
      </c>
      <c r="O75" s="134" t="s">
        <v>2474</v>
      </c>
      <c r="P75" s="137"/>
      <c r="Q75" s="135" t="s">
        <v>2569</v>
      </c>
    </row>
    <row r="76" spans="1:17" s="96" customFormat="1" ht="18" x14ac:dyDescent="0.25">
      <c r="A76" s="134" t="str">
        <f>VLOOKUP(E76,'LISTADO ATM'!$A$2:$C$898,3,0)</f>
        <v>DISTRITO NACIONAL</v>
      </c>
      <c r="B76" s="129" t="s">
        <v>2640</v>
      </c>
      <c r="C76" s="136">
        <v>44337.084398148145</v>
      </c>
      <c r="D76" s="136" t="s">
        <v>2473</v>
      </c>
      <c r="E76" s="124">
        <v>2</v>
      </c>
      <c r="F76" s="150" t="str">
        <f>VLOOKUP(E76,VIP!$A$2:$O13309,2,0)</f>
        <v>DRBR002</v>
      </c>
      <c r="G76" s="134" t="str">
        <f>VLOOKUP(E76,'LISTADO ATM'!$A$2:$B$897,2,0)</f>
        <v>ATM Autoservicio Padre Castellano</v>
      </c>
      <c r="H76" s="134" t="str">
        <f>VLOOKUP(E76,VIP!$A$2:$O18172,7,FALSE)</f>
        <v>Si</v>
      </c>
      <c r="I76" s="134" t="str">
        <f>VLOOKUP(E76,VIP!$A$2:$O10137,8,FALSE)</f>
        <v>Si</v>
      </c>
      <c r="J76" s="134" t="str">
        <f>VLOOKUP(E76,VIP!$A$2:$O10087,8,FALSE)</f>
        <v>Si</v>
      </c>
      <c r="K76" s="134" t="str">
        <f>VLOOKUP(E76,VIP!$A$2:$O13661,6,0)</f>
        <v>NO</v>
      </c>
      <c r="L76" s="125" t="s">
        <v>2569</v>
      </c>
      <c r="M76" s="135" t="s">
        <v>2447</v>
      </c>
      <c r="N76" s="135" t="s">
        <v>2454</v>
      </c>
      <c r="O76" s="134" t="s">
        <v>2474</v>
      </c>
      <c r="P76" s="137"/>
      <c r="Q76" s="135" t="s">
        <v>2569</v>
      </c>
    </row>
    <row r="77" spans="1:17" s="96" customFormat="1" ht="18" x14ac:dyDescent="0.25">
      <c r="A77" s="134" t="str">
        <f>VLOOKUP(E77,'LISTADO ATM'!$A$2:$C$898,3,0)</f>
        <v>DISTRITO NACIONAL</v>
      </c>
      <c r="B77" s="129" t="s">
        <v>2639</v>
      </c>
      <c r="C77" s="136">
        <v>44337.096666666665</v>
      </c>
      <c r="D77" s="136" t="s">
        <v>2180</v>
      </c>
      <c r="E77" s="124">
        <v>18</v>
      </c>
      <c r="F77" s="150" t="str">
        <f>VLOOKUP(E77,VIP!$A$2:$O13308,2,0)</f>
        <v>DRBR018</v>
      </c>
      <c r="G77" s="134" t="str">
        <f>VLOOKUP(E77,'LISTADO ATM'!$A$2:$B$897,2,0)</f>
        <v xml:space="preserve">ATM Oficina Haina Occidental I </v>
      </c>
      <c r="H77" s="134" t="str">
        <f>VLOOKUP(E77,VIP!$A$2:$O18171,7,FALSE)</f>
        <v>Si</v>
      </c>
      <c r="I77" s="134" t="str">
        <f>VLOOKUP(E77,VIP!$A$2:$O10136,8,FALSE)</f>
        <v>Si</v>
      </c>
      <c r="J77" s="134" t="str">
        <f>VLOOKUP(E77,VIP!$A$2:$O10086,8,FALSE)</f>
        <v>Si</v>
      </c>
      <c r="K77" s="134" t="str">
        <f>VLOOKUP(E77,VIP!$A$2:$O13660,6,0)</f>
        <v>SI</v>
      </c>
      <c r="L77" s="125" t="s">
        <v>2219</v>
      </c>
      <c r="M77" s="135" t="s">
        <v>2447</v>
      </c>
      <c r="N77" s="135" t="s">
        <v>2454</v>
      </c>
      <c r="O77" s="134" t="s">
        <v>2456</v>
      </c>
      <c r="P77" s="137"/>
      <c r="Q77" s="135" t="s">
        <v>2219</v>
      </c>
    </row>
    <row r="78" spans="1:17" s="96" customFormat="1" ht="18" x14ac:dyDescent="0.25">
      <c r="A78" s="134" t="str">
        <f>VLOOKUP(E78,'LISTADO ATM'!$A$2:$C$898,3,0)</f>
        <v>NORTE</v>
      </c>
      <c r="B78" s="129" t="s">
        <v>2638</v>
      </c>
      <c r="C78" s="136">
        <v>44337.103530092594</v>
      </c>
      <c r="D78" s="136" t="s">
        <v>2181</v>
      </c>
      <c r="E78" s="124">
        <v>518</v>
      </c>
      <c r="F78" s="150" t="str">
        <f>VLOOKUP(E78,VIP!$A$2:$O13307,2,0)</f>
        <v>DRBR518</v>
      </c>
      <c r="G78" s="134" t="str">
        <f>VLOOKUP(E78,'LISTADO ATM'!$A$2:$B$897,2,0)</f>
        <v xml:space="preserve">ATM Autobanco Los Alamos </v>
      </c>
      <c r="H78" s="134" t="str">
        <f>VLOOKUP(E78,VIP!$A$2:$O18170,7,FALSE)</f>
        <v>Si</v>
      </c>
      <c r="I78" s="134" t="str">
        <f>VLOOKUP(E78,VIP!$A$2:$O10135,8,FALSE)</f>
        <v>Si</v>
      </c>
      <c r="J78" s="134" t="str">
        <f>VLOOKUP(E78,VIP!$A$2:$O10085,8,FALSE)</f>
        <v>Si</v>
      </c>
      <c r="K78" s="134" t="str">
        <f>VLOOKUP(E78,VIP!$A$2:$O13659,6,0)</f>
        <v>NO</v>
      </c>
      <c r="L78" s="125" t="s">
        <v>2219</v>
      </c>
      <c r="M78" s="202" t="s">
        <v>2664</v>
      </c>
      <c r="N78" s="135" t="s">
        <v>2454</v>
      </c>
      <c r="O78" s="134" t="s">
        <v>2571</v>
      </c>
      <c r="P78" s="137"/>
      <c r="Q78" s="136">
        <v>44337.427777777775</v>
      </c>
    </row>
    <row r="79" spans="1:17" s="96" customFormat="1" ht="18" x14ac:dyDescent="0.25">
      <c r="A79" s="134" t="str">
        <f>VLOOKUP(E79,'LISTADO ATM'!$A$2:$C$898,3,0)</f>
        <v>NORTE</v>
      </c>
      <c r="B79" s="129" t="s">
        <v>2637</v>
      </c>
      <c r="C79" s="136">
        <v>44337.109409722223</v>
      </c>
      <c r="D79" s="136" t="s">
        <v>2181</v>
      </c>
      <c r="E79" s="124">
        <v>94</v>
      </c>
      <c r="F79" s="150" t="str">
        <f>VLOOKUP(E79,VIP!$A$2:$O13306,2,0)</f>
        <v>DRBR094</v>
      </c>
      <c r="G79" s="134" t="str">
        <f>VLOOKUP(E79,'LISTADO ATM'!$A$2:$B$897,2,0)</f>
        <v xml:space="preserve">ATM Centro de Caja Porvenir (San Francisco) </v>
      </c>
      <c r="H79" s="134" t="str">
        <f>VLOOKUP(E79,VIP!$A$2:$O18169,7,FALSE)</f>
        <v>Si</v>
      </c>
      <c r="I79" s="134" t="str">
        <f>VLOOKUP(E79,VIP!$A$2:$O10134,8,FALSE)</f>
        <v>Si</v>
      </c>
      <c r="J79" s="134" t="str">
        <f>VLOOKUP(E79,VIP!$A$2:$O10084,8,FALSE)</f>
        <v>Si</v>
      </c>
      <c r="K79" s="134" t="str">
        <f>VLOOKUP(E79,VIP!$A$2:$O13658,6,0)</f>
        <v>NO</v>
      </c>
      <c r="L79" s="125" t="s">
        <v>2219</v>
      </c>
      <c r="M79" s="202" t="s">
        <v>2664</v>
      </c>
      <c r="N79" s="135" t="s">
        <v>2454</v>
      </c>
      <c r="O79" s="134" t="s">
        <v>2571</v>
      </c>
      <c r="P79" s="137"/>
      <c r="Q79" s="136">
        <v>44337.486805555556</v>
      </c>
    </row>
    <row r="80" spans="1:17" s="96" customFormat="1" ht="18" x14ac:dyDescent="0.25">
      <c r="A80" s="134" t="str">
        <f>VLOOKUP(E80,'LISTADO ATM'!$A$2:$C$898,3,0)</f>
        <v>DISTRITO NACIONAL</v>
      </c>
      <c r="B80" s="129" t="s">
        <v>2636</v>
      </c>
      <c r="C80" s="136">
        <v>44337.112893518519</v>
      </c>
      <c r="D80" s="136" t="s">
        <v>2180</v>
      </c>
      <c r="E80" s="124">
        <v>686</v>
      </c>
      <c r="F80" s="150" t="str">
        <f>VLOOKUP(E80,VIP!$A$2:$O13305,2,0)</f>
        <v>DRBR686</v>
      </c>
      <c r="G80" s="134" t="str">
        <f>VLOOKUP(E80,'LISTADO ATM'!$A$2:$B$897,2,0)</f>
        <v>ATM Autoservicio Oficina Máximo Gómez</v>
      </c>
      <c r="H80" s="134" t="str">
        <f>VLOOKUP(E80,VIP!$A$2:$O18168,7,FALSE)</f>
        <v>Si</v>
      </c>
      <c r="I80" s="134" t="str">
        <f>VLOOKUP(E80,VIP!$A$2:$O10133,8,FALSE)</f>
        <v>Si</v>
      </c>
      <c r="J80" s="134" t="str">
        <f>VLOOKUP(E80,VIP!$A$2:$O10083,8,FALSE)</f>
        <v>Si</v>
      </c>
      <c r="K80" s="134" t="str">
        <f>VLOOKUP(E80,VIP!$A$2:$O13657,6,0)</f>
        <v>NO</v>
      </c>
      <c r="L80" s="125" t="s">
        <v>2219</v>
      </c>
      <c r="M80" s="202" t="s">
        <v>2664</v>
      </c>
      <c r="N80" s="135" t="s">
        <v>2454</v>
      </c>
      <c r="O80" s="134" t="s">
        <v>2456</v>
      </c>
      <c r="P80" s="137"/>
      <c r="Q80" s="136">
        <v>44337.482638888891</v>
      </c>
    </row>
    <row r="81" spans="1:17" s="96" customFormat="1" ht="18" x14ac:dyDescent="0.25">
      <c r="A81" s="134" t="str">
        <f>VLOOKUP(E81,'LISTADO ATM'!$A$2:$C$898,3,0)</f>
        <v>NORTE</v>
      </c>
      <c r="B81" s="129" t="s">
        <v>2635</v>
      </c>
      <c r="C81" s="136">
        <v>44337.115115740744</v>
      </c>
      <c r="D81" s="136" t="s">
        <v>2181</v>
      </c>
      <c r="E81" s="124">
        <v>528</v>
      </c>
      <c r="F81" s="150" t="str">
        <f>VLOOKUP(E81,VIP!$A$2:$O13304,2,0)</f>
        <v>DRBR284</v>
      </c>
      <c r="G81" s="134" t="str">
        <f>VLOOKUP(E81,'LISTADO ATM'!$A$2:$B$897,2,0)</f>
        <v xml:space="preserve">ATM Ferretería Ochoa (Santiago) </v>
      </c>
      <c r="H81" s="134" t="str">
        <f>VLOOKUP(E81,VIP!$A$2:$O18167,7,FALSE)</f>
        <v>Si</v>
      </c>
      <c r="I81" s="134" t="str">
        <f>VLOOKUP(E81,VIP!$A$2:$O10132,8,FALSE)</f>
        <v>Si</v>
      </c>
      <c r="J81" s="134" t="str">
        <f>VLOOKUP(E81,VIP!$A$2:$O10082,8,FALSE)</f>
        <v>Si</v>
      </c>
      <c r="K81" s="134" t="str">
        <f>VLOOKUP(E81,VIP!$A$2:$O13656,6,0)</f>
        <v>NO</v>
      </c>
      <c r="L81" s="125" t="s">
        <v>2219</v>
      </c>
      <c r="M81" s="202" t="s">
        <v>2664</v>
      </c>
      <c r="N81" s="135" t="s">
        <v>2454</v>
      </c>
      <c r="O81" s="134" t="s">
        <v>2571</v>
      </c>
      <c r="P81" s="137"/>
      <c r="Q81" s="136">
        <v>44337.487500000003</v>
      </c>
    </row>
    <row r="82" spans="1:17" s="96" customFormat="1" ht="18" x14ac:dyDescent="0.25">
      <c r="A82" s="134" t="str">
        <f>VLOOKUP(E82,'LISTADO ATM'!$A$2:$C$898,3,0)</f>
        <v>DISTRITO NACIONAL</v>
      </c>
      <c r="B82" s="129" t="s">
        <v>2634</v>
      </c>
      <c r="C82" s="136">
        <v>44337.116840277777</v>
      </c>
      <c r="D82" s="136" t="s">
        <v>2180</v>
      </c>
      <c r="E82" s="124">
        <v>623</v>
      </c>
      <c r="F82" s="150" t="str">
        <f>VLOOKUP(E82,VIP!$A$2:$O13303,2,0)</f>
        <v>DRBR623</v>
      </c>
      <c r="G82" s="134" t="str">
        <f>VLOOKUP(E82,'LISTADO ATM'!$A$2:$B$897,2,0)</f>
        <v xml:space="preserve">ATM Operaciones Especiales (Manoguayabo) </v>
      </c>
      <c r="H82" s="134" t="str">
        <f>VLOOKUP(E82,VIP!$A$2:$O18166,7,FALSE)</f>
        <v>Si</v>
      </c>
      <c r="I82" s="134" t="str">
        <f>VLOOKUP(E82,VIP!$A$2:$O10131,8,FALSE)</f>
        <v>Si</v>
      </c>
      <c r="J82" s="134" t="str">
        <f>VLOOKUP(E82,VIP!$A$2:$O10081,8,FALSE)</f>
        <v>Si</v>
      </c>
      <c r="K82" s="134" t="str">
        <f>VLOOKUP(E82,VIP!$A$2:$O13655,6,0)</f>
        <v>No</v>
      </c>
      <c r="L82" s="125" t="s">
        <v>2219</v>
      </c>
      <c r="M82" s="202" t="s">
        <v>2664</v>
      </c>
      <c r="N82" s="135" t="s">
        <v>2454</v>
      </c>
      <c r="O82" s="134" t="s">
        <v>2456</v>
      </c>
      <c r="P82" s="137"/>
      <c r="Q82" s="136">
        <v>44337.376388888886</v>
      </c>
    </row>
    <row r="83" spans="1:17" s="96" customFormat="1" ht="18" x14ac:dyDescent="0.25">
      <c r="A83" s="134" t="str">
        <f>VLOOKUP(E83,'LISTADO ATM'!$A$2:$C$898,3,0)</f>
        <v>ESTE</v>
      </c>
      <c r="B83" s="129" t="s">
        <v>2633</v>
      </c>
      <c r="C83" s="136">
        <v>44337.118437500001</v>
      </c>
      <c r="D83" s="136" t="s">
        <v>2180</v>
      </c>
      <c r="E83" s="124">
        <v>213</v>
      </c>
      <c r="F83" s="150" t="str">
        <f>VLOOKUP(E83,VIP!$A$2:$O13302,2,0)</f>
        <v>DRBR213</v>
      </c>
      <c r="G83" s="134" t="str">
        <f>VLOOKUP(E83,'LISTADO ATM'!$A$2:$B$897,2,0)</f>
        <v xml:space="preserve">ATM Almacenes Iberia (La Romana) </v>
      </c>
      <c r="H83" s="134" t="str">
        <f>VLOOKUP(E83,VIP!$A$2:$O18165,7,FALSE)</f>
        <v>Si</v>
      </c>
      <c r="I83" s="134" t="str">
        <f>VLOOKUP(E83,VIP!$A$2:$O10130,8,FALSE)</f>
        <v>Si</v>
      </c>
      <c r="J83" s="134" t="str">
        <f>VLOOKUP(E83,VIP!$A$2:$O10080,8,FALSE)</f>
        <v>Si</v>
      </c>
      <c r="K83" s="134" t="str">
        <f>VLOOKUP(E83,VIP!$A$2:$O13654,6,0)</f>
        <v>NO</v>
      </c>
      <c r="L83" s="125" t="s">
        <v>2219</v>
      </c>
      <c r="M83" s="202" t="s">
        <v>2664</v>
      </c>
      <c r="N83" s="135" t="s">
        <v>2454</v>
      </c>
      <c r="O83" s="134" t="s">
        <v>2456</v>
      </c>
      <c r="P83" s="137"/>
      <c r="Q83" s="136">
        <v>44337.487500000003</v>
      </c>
    </row>
    <row r="84" spans="1:17" ht="18" x14ac:dyDescent="0.25">
      <c r="A84" s="134" t="str">
        <f>VLOOKUP(E84,'LISTADO ATM'!$A$2:$C$898,3,0)</f>
        <v>ESTE</v>
      </c>
      <c r="B84" s="129" t="s">
        <v>2663</v>
      </c>
      <c r="C84" s="136">
        <v>44337.177268518521</v>
      </c>
      <c r="D84" s="136" t="s">
        <v>2180</v>
      </c>
      <c r="E84" s="124">
        <v>651</v>
      </c>
      <c r="F84" s="151" t="str">
        <f>VLOOKUP(E84,VIP!$A$2:$O13308,2,0)</f>
        <v>DRBR651</v>
      </c>
      <c r="G84" s="134" t="str">
        <f>VLOOKUP(E84,'LISTADO ATM'!$A$2:$B$897,2,0)</f>
        <v>ATM Eco Petroleo Romana</v>
      </c>
      <c r="H84" s="134" t="str">
        <f>VLOOKUP(E84,VIP!$A$2:$O18171,7,FALSE)</f>
        <v>Si</v>
      </c>
      <c r="I84" s="134" t="str">
        <f>VLOOKUP(E84,VIP!$A$2:$O10136,8,FALSE)</f>
        <v>Si</v>
      </c>
      <c r="J84" s="134" t="str">
        <f>VLOOKUP(E84,VIP!$A$2:$O10086,8,FALSE)</f>
        <v>Si</v>
      </c>
      <c r="K84" s="134" t="str">
        <f>VLOOKUP(E84,VIP!$A$2:$O13660,6,0)</f>
        <v>NO</v>
      </c>
      <c r="L84" s="125" t="s">
        <v>2245</v>
      </c>
      <c r="M84" s="202" t="s">
        <v>2664</v>
      </c>
      <c r="N84" s="135" t="s">
        <v>2454</v>
      </c>
      <c r="O84" s="134" t="s">
        <v>2456</v>
      </c>
      <c r="P84" s="137"/>
      <c r="Q84" s="136">
        <v>44337.379166666666</v>
      </c>
    </row>
    <row r="85" spans="1:17" ht="18" x14ac:dyDescent="0.25">
      <c r="A85" s="134" t="str">
        <f>VLOOKUP(E85,'LISTADO ATM'!$A$2:$C$898,3,0)</f>
        <v>ESTE</v>
      </c>
      <c r="B85" s="129" t="s">
        <v>2662</v>
      </c>
      <c r="C85" s="136">
        <v>44337.239548611113</v>
      </c>
      <c r="D85" s="136" t="s">
        <v>2180</v>
      </c>
      <c r="E85" s="124">
        <v>16</v>
      </c>
      <c r="F85" s="151" t="str">
        <f>VLOOKUP(E85,VIP!$A$2:$O13307,2,0)</f>
        <v>DRBR046</v>
      </c>
      <c r="G85" s="134" t="str">
        <f>VLOOKUP(E85,'LISTADO ATM'!$A$2:$B$897,2,0)</f>
        <v>ATM Estación Texaco Sabana de la Mar</v>
      </c>
      <c r="H85" s="134" t="str">
        <f>VLOOKUP(E85,VIP!$A$2:$O18170,7,FALSE)</f>
        <v>Si</v>
      </c>
      <c r="I85" s="134" t="str">
        <f>VLOOKUP(E85,VIP!$A$2:$O10135,8,FALSE)</f>
        <v>Si</v>
      </c>
      <c r="J85" s="134" t="str">
        <f>VLOOKUP(E85,VIP!$A$2:$O10085,8,FALSE)</f>
        <v>Si</v>
      </c>
      <c r="K85" s="134" t="str">
        <f>VLOOKUP(E85,VIP!$A$2:$O13659,6,0)</f>
        <v>NO</v>
      </c>
      <c r="L85" s="125" t="s">
        <v>2245</v>
      </c>
      <c r="M85" s="202" t="s">
        <v>2664</v>
      </c>
      <c r="N85" s="135" t="s">
        <v>2454</v>
      </c>
      <c r="O85" s="134" t="s">
        <v>2456</v>
      </c>
      <c r="P85" s="137"/>
      <c r="Q85" s="136">
        <v>44337.374305555553</v>
      </c>
    </row>
    <row r="86" spans="1:17" ht="18" x14ac:dyDescent="0.25">
      <c r="A86" s="134" t="str">
        <f>VLOOKUP(E86,'LISTADO ATM'!$A$2:$C$898,3,0)</f>
        <v>DISTRITO NACIONAL</v>
      </c>
      <c r="B86" s="129" t="s">
        <v>2661</v>
      </c>
      <c r="C86" s="136">
        <v>44337.241678240738</v>
      </c>
      <c r="D86" s="136" t="s">
        <v>2180</v>
      </c>
      <c r="E86" s="124">
        <v>858</v>
      </c>
      <c r="F86" s="151" t="str">
        <f>VLOOKUP(E86,VIP!$A$2:$O13306,2,0)</f>
        <v>DRBR858</v>
      </c>
      <c r="G86" s="134" t="str">
        <f>VLOOKUP(E86,'LISTADO ATM'!$A$2:$B$897,2,0)</f>
        <v xml:space="preserve">ATM Cooperativa Maestros (COOPNAMA) </v>
      </c>
      <c r="H86" s="134" t="str">
        <f>VLOOKUP(E86,VIP!$A$2:$O18169,7,FALSE)</f>
        <v>Si</v>
      </c>
      <c r="I86" s="134" t="str">
        <f>VLOOKUP(E86,VIP!$A$2:$O10134,8,FALSE)</f>
        <v>No</v>
      </c>
      <c r="J86" s="134" t="str">
        <f>VLOOKUP(E86,VIP!$A$2:$O10084,8,FALSE)</f>
        <v>No</v>
      </c>
      <c r="K86" s="134" t="str">
        <f>VLOOKUP(E86,VIP!$A$2:$O13658,6,0)</f>
        <v>NO</v>
      </c>
      <c r="L86" s="125" t="s">
        <v>2219</v>
      </c>
      <c r="M86" s="202" t="s">
        <v>2664</v>
      </c>
      <c r="N86" s="135" t="s">
        <v>2454</v>
      </c>
      <c r="O86" s="134" t="s">
        <v>2456</v>
      </c>
      <c r="P86" s="137"/>
      <c r="Q86" s="136">
        <v>44337.425000000003</v>
      </c>
    </row>
    <row r="87" spans="1:17" ht="18" x14ac:dyDescent="0.25">
      <c r="A87" s="134" t="str">
        <f>VLOOKUP(E87,'LISTADO ATM'!$A$2:$C$898,3,0)</f>
        <v>SUR</v>
      </c>
      <c r="B87" s="129" t="s">
        <v>2660</v>
      </c>
      <c r="C87" s="136">
        <v>44337.315115740741</v>
      </c>
      <c r="D87" s="136" t="s">
        <v>2180</v>
      </c>
      <c r="E87" s="124">
        <v>783</v>
      </c>
      <c r="F87" s="151" t="str">
        <f>VLOOKUP(E87,VIP!$A$2:$O13305,2,0)</f>
        <v>DRBR303</v>
      </c>
      <c r="G87" s="134" t="str">
        <f>VLOOKUP(E87,'LISTADO ATM'!$A$2:$B$897,2,0)</f>
        <v xml:space="preserve">ATM Autobanco Alfa y Omega (Barahona) </v>
      </c>
      <c r="H87" s="134" t="str">
        <f>VLOOKUP(E87,VIP!$A$2:$O18168,7,FALSE)</f>
        <v>Si</v>
      </c>
      <c r="I87" s="134" t="str">
        <f>VLOOKUP(E87,VIP!$A$2:$O10133,8,FALSE)</f>
        <v>Si</v>
      </c>
      <c r="J87" s="134" t="str">
        <f>VLOOKUP(E87,VIP!$A$2:$O10083,8,FALSE)</f>
        <v>Si</v>
      </c>
      <c r="K87" s="134" t="str">
        <f>VLOOKUP(E87,VIP!$A$2:$O13657,6,0)</f>
        <v>NO</v>
      </c>
      <c r="L87" s="125" t="s">
        <v>2219</v>
      </c>
      <c r="M87" s="202" t="s">
        <v>2664</v>
      </c>
      <c r="N87" s="135" t="s">
        <v>2454</v>
      </c>
      <c r="O87" s="134" t="s">
        <v>2456</v>
      </c>
      <c r="P87" s="137"/>
      <c r="Q87" s="136">
        <v>44337.572916666664</v>
      </c>
    </row>
    <row r="88" spans="1:17" ht="18" x14ac:dyDescent="0.25">
      <c r="A88" s="134" t="str">
        <f>VLOOKUP(E88,'LISTADO ATM'!$A$2:$C$898,3,0)</f>
        <v>SUR</v>
      </c>
      <c r="B88" s="129" t="s">
        <v>2659</v>
      </c>
      <c r="C88" s="136">
        <v>44337.315879629627</v>
      </c>
      <c r="D88" s="136" t="s">
        <v>2180</v>
      </c>
      <c r="E88" s="124">
        <v>677</v>
      </c>
      <c r="F88" s="151" t="str">
        <f>VLOOKUP(E88,VIP!$A$2:$O13304,2,0)</f>
        <v>DRBR677</v>
      </c>
      <c r="G88" s="134" t="str">
        <f>VLOOKUP(E88,'LISTADO ATM'!$A$2:$B$897,2,0)</f>
        <v>ATM PBG Villa Jaragua</v>
      </c>
      <c r="H88" s="134" t="str">
        <f>VLOOKUP(E88,VIP!$A$2:$O18167,7,FALSE)</f>
        <v>Si</v>
      </c>
      <c r="I88" s="134" t="str">
        <f>VLOOKUP(E88,VIP!$A$2:$O10132,8,FALSE)</f>
        <v>Si</v>
      </c>
      <c r="J88" s="134" t="str">
        <f>VLOOKUP(E88,VIP!$A$2:$O10082,8,FALSE)</f>
        <v>Si</v>
      </c>
      <c r="K88" s="134" t="str">
        <f>VLOOKUP(E88,VIP!$A$2:$O13656,6,0)</f>
        <v>SI</v>
      </c>
      <c r="L88" s="125" t="s">
        <v>2219</v>
      </c>
      <c r="M88" s="135" t="s">
        <v>2447</v>
      </c>
      <c r="N88" s="135" t="s">
        <v>2454</v>
      </c>
      <c r="O88" s="134" t="s">
        <v>2456</v>
      </c>
      <c r="P88" s="137"/>
      <c r="Q88" s="135" t="s">
        <v>2219</v>
      </c>
    </row>
    <row r="89" spans="1:17" ht="18" x14ac:dyDescent="0.25">
      <c r="A89" s="134" t="str">
        <f>VLOOKUP(E89,'LISTADO ATM'!$A$2:$C$898,3,0)</f>
        <v>DISTRITO NACIONAL</v>
      </c>
      <c r="B89" s="129" t="s">
        <v>2658</v>
      </c>
      <c r="C89" s="136">
        <v>44337.317604166667</v>
      </c>
      <c r="D89" s="136" t="s">
        <v>2180</v>
      </c>
      <c r="E89" s="124">
        <v>559</v>
      </c>
      <c r="F89" s="151" t="str">
        <f>VLOOKUP(E89,VIP!$A$2:$O13303,2,0)</f>
        <v>DRBR559</v>
      </c>
      <c r="G89" s="134" t="str">
        <f>VLOOKUP(E89,'LISTADO ATM'!$A$2:$B$897,2,0)</f>
        <v xml:space="preserve">ATM UNP Metro I </v>
      </c>
      <c r="H89" s="134" t="str">
        <f>VLOOKUP(E89,VIP!$A$2:$O18166,7,FALSE)</f>
        <v>Si</v>
      </c>
      <c r="I89" s="134" t="str">
        <f>VLOOKUP(E89,VIP!$A$2:$O10131,8,FALSE)</f>
        <v>Si</v>
      </c>
      <c r="J89" s="134" t="str">
        <f>VLOOKUP(E89,VIP!$A$2:$O10081,8,FALSE)</f>
        <v>Si</v>
      </c>
      <c r="K89" s="134" t="str">
        <f>VLOOKUP(E89,VIP!$A$2:$O13655,6,0)</f>
        <v>SI</v>
      </c>
      <c r="L89" s="125" t="s">
        <v>2469</v>
      </c>
      <c r="M89" s="202" t="s">
        <v>2664</v>
      </c>
      <c r="N89" s="135" t="s">
        <v>2454</v>
      </c>
      <c r="O89" s="134" t="s">
        <v>2456</v>
      </c>
      <c r="P89" s="137"/>
      <c r="Q89" s="136">
        <v>44337.583333333336</v>
      </c>
    </row>
    <row r="90" spans="1:17" s="96" customFormat="1" ht="18" x14ac:dyDescent="0.25">
      <c r="A90" s="134" t="str">
        <f>VLOOKUP(E90,'LISTADO ATM'!$A$2:$C$898,3,0)</f>
        <v>DISTRITO NACIONAL</v>
      </c>
      <c r="B90" s="129" t="s">
        <v>2678</v>
      </c>
      <c r="C90" s="136">
        <v>44337.334687499999</v>
      </c>
      <c r="D90" s="136" t="s">
        <v>2180</v>
      </c>
      <c r="E90" s="124">
        <v>648</v>
      </c>
      <c r="F90" s="155" t="str">
        <f>VLOOKUP(E90,VIP!$A$2:$O13318,2,0)</f>
        <v>DRBR190</v>
      </c>
      <c r="G90" s="134" t="str">
        <f>VLOOKUP(E90,'LISTADO ATM'!$A$2:$B$897,2,0)</f>
        <v xml:space="preserve">ATM Hermandad de Pensionados </v>
      </c>
      <c r="H90" s="134" t="str">
        <f>VLOOKUP(E90,VIP!$A$2:$O18181,7,FALSE)</f>
        <v>Si</v>
      </c>
      <c r="I90" s="134" t="str">
        <f>VLOOKUP(E90,VIP!$A$2:$O10146,8,FALSE)</f>
        <v>No</v>
      </c>
      <c r="J90" s="134" t="str">
        <f>VLOOKUP(E90,VIP!$A$2:$O10096,8,FALSE)</f>
        <v>No</v>
      </c>
      <c r="K90" s="134" t="str">
        <f>VLOOKUP(E90,VIP!$A$2:$O13670,6,0)</f>
        <v>NO</v>
      </c>
      <c r="L90" s="125" t="s">
        <v>2572</v>
      </c>
      <c r="M90" s="202" t="s">
        <v>2664</v>
      </c>
      <c r="N90" s="135" t="s">
        <v>2454</v>
      </c>
      <c r="O90" s="134" t="s">
        <v>2456</v>
      </c>
      <c r="P90" s="137"/>
      <c r="Q90" s="136">
        <v>44337.399305555555</v>
      </c>
    </row>
    <row r="91" spans="1:17" s="96" customFormat="1" ht="18" x14ac:dyDescent="0.25">
      <c r="A91" s="134" t="str">
        <f>VLOOKUP(E91,'LISTADO ATM'!$A$2:$C$898,3,0)</f>
        <v>DISTRITO NACIONAL</v>
      </c>
      <c r="B91" s="129" t="s">
        <v>2686</v>
      </c>
      <c r="C91" s="136">
        <v>44337.348611111112</v>
      </c>
      <c r="D91" s="136" t="s">
        <v>2473</v>
      </c>
      <c r="E91" s="124">
        <v>409</v>
      </c>
      <c r="F91" s="155" t="str">
        <f>VLOOKUP(E91,VIP!$A$2:$O13315,2,0)</f>
        <v>DRBR409</v>
      </c>
      <c r="G91" s="134" t="str">
        <f>VLOOKUP(E91,'LISTADO ATM'!$A$2:$B$897,2,0)</f>
        <v xml:space="preserve">ATM Oficina Las Palmas de Herrera I </v>
      </c>
      <c r="H91" s="134" t="str">
        <f>VLOOKUP(E91,VIP!$A$2:$O18178,7,FALSE)</f>
        <v>Si</v>
      </c>
      <c r="I91" s="134" t="str">
        <f>VLOOKUP(E91,VIP!$A$2:$O10143,8,FALSE)</f>
        <v>Si</v>
      </c>
      <c r="J91" s="134" t="str">
        <f>VLOOKUP(E91,VIP!$A$2:$O10093,8,FALSE)</f>
        <v>Si</v>
      </c>
      <c r="K91" s="134" t="str">
        <f>VLOOKUP(E91,VIP!$A$2:$O13667,6,0)</f>
        <v>NO</v>
      </c>
      <c r="L91" s="125" t="s">
        <v>2687</v>
      </c>
      <c r="M91" s="202" t="s">
        <v>2664</v>
      </c>
      <c r="N91" s="135" t="s">
        <v>2690</v>
      </c>
      <c r="O91" s="134" t="s">
        <v>2692</v>
      </c>
      <c r="P91" s="137" t="s">
        <v>2693</v>
      </c>
      <c r="Q91" s="136" t="s">
        <v>2687</v>
      </c>
    </row>
    <row r="92" spans="1:17" s="96" customFormat="1" ht="18" x14ac:dyDescent="0.25">
      <c r="A92" s="134" t="str">
        <f>VLOOKUP(E92,'LISTADO ATM'!$A$2:$C$898,3,0)</f>
        <v>NORTE</v>
      </c>
      <c r="B92" s="129" t="s">
        <v>2677</v>
      </c>
      <c r="C92" s="136">
        <v>44337.34883101852</v>
      </c>
      <c r="D92" s="136" t="s">
        <v>2473</v>
      </c>
      <c r="E92" s="124">
        <v>687</v>
      </c>
      <c r="F92" s="155" t="str">
        <f>VLOOKUP(E92,VIP!$A$2:$O13317,2,0)</f>
        <v>DRBR687</v>
      </c>
      <c r="G92" s="134" t="str">
        <f>VLOOKUP(E92,'LISTADO ATM'!$A$2:$B$897,2,0)</f>
        <v>ATM Oficina Monterrico II</v>
      </c>
      <c r="H92" s="134" t="str">
        <f>VLOOKUP(E92,VIP!$A$2:$O18180,7,FALSE)</f>
        <v>NO</v>
      </c>
      <c r="I92" s="134" t="str">
        <f>VLOOKUP(E92,VIP!$A$2:$O10145,8,FALSE)</f>
        <v>NO</v>
      </c>
      <c r="J92" s="134" t="str">
        <f>VLOOKUP(E92,VIP!$A$2:$O10095,8,FALSE)</f>
        <v>NO</v>
      </c>
      <c r="K92" s="134" t="str">
        <f>VLOOKUP(E92,VIP!$A$2:$O13669,6,0)</f>
        <v>SI</v>
      </c>
      <c r="L92" s="125" t="s">
        <v>2418</v>
      </c>
      <c r="M92" s="202" t="s">
        <v>2664</v>
      </c>
      <c r="N92" s="135" t="s">
        <v>2454</v>
      </c>
      <c r="O92" s="134" t="s">
        <v>2615</v>
      </c>
      <c r="P92" s="137"/>
      <c r="Q92" s="136">
        <v>44337.518055555556</v>
      </c>
    </row>
    <row r="93" spans="1:17" s="96" customFormat="1" ht="18" x14ac:dyDescent="0.25">
      <c r="A93" s="134" t="str">
        <f>VLOOKUP(E93,'LISTADO ATM'!$A$2:$C$898,3,0)</f>
        <v>SUR</v>
      </c>
      <c r="B93" s="129" t="s">
        <v>2676</v>
      </c>
      <c r="C93" s="136">
        <v>44337.351527777777</v>
      </c>
      <c r="D93" s="136" t="s">
        <v>2473</v>
      </c>
      <c r="E93" s="124">
        <v>764</v>
      </c>
      <c r="F93" s="155" t="str">
        <f>VLOOKUP(E93,VIP!$A$2:$O13316,2,0)</f>
        <v>DRBR451</v>
      </c>
      <c r="G93" s="134" t="str">
        <f>VLOOKUP(E93,'LISTADO ATM'!$A$2:$B$897,2,0)</f>
        <v xml:space="preserve">ATM Oficina Elías Piña </v>
      </c>
      <c r="H93" s="134" t="str">
        <f>VLOOKUP(E93,VIP!$A$2:$O18179,7,FALSE)</f>
        <v>Si</v>
      </c>
      <c r="I93" s="134" t="str">
        <f>VLOOKUP(E93,VIP!$A$2:$O10144,8,FALSE)</f>
        <v>Si</v>
      </c>
      <c r="J93" s="134" t="str">
        <f>VLOOKUP(E93,VIP!$A$2:$O10094,8,FALSE)</f>
        <v>Si</v>
      </c>
      <c r="K93" s="134" t="str">
        <f>VLOOKUP(E93,VIP!$A$2:$O13668,6,0)</f>
        <v>NO</v>
      </c>
      <c r="L93" s="125" t="s">
        <v>2418</v>
      </c>
      <c r="M93" s="202" t="s">
        <v>2664</v>
      </c>
      <c r="N93" s="135" t="s">
        <v>2454</v>
      </c>
      <c r="O93" s="134" t="s">
        <v>2615</v>
      </c>
      <c r="P93" s="137"/>
      <c r="Q93" s="136">
        <v>44337.441666666666</v>
      </c>
    </row>
    <row r="94" spans="1:17" s="96" customFormat="1" ht="18" x14ac:dyDescent="0.25">
      <c r="A94" s="134" t="str">
        <f>VLOOKUP(E94,'LISTADO ATM'!$A$2:$C$898,3,0)</f>
        <v>NORTE</v>
      </c>
      <c r="B94" s="129" t="s">
        <v>2675</v>
      </c>
      <c r="C94" s="136">
        <v>44337.353136574071</v>
      </c>
      <c r="D94" s="136" t="s">
        <v>2473</v>
      </c>
      <c r="E94" s="124">
        <v>288</v>
      </c>
      <c r="F94" s="155" t="str">
        <f>VLOOKUP(E94,VIP!$A$2:$O13315,2,0)</f>
        <v>DRBR288</v>
      </c>
      <c r="G94" s="134" t="str">
        <f>VLOOKUP(E94,'LISTADO ATM'!$A$2:$B$897,2,0)</f>
        <v xml:space="preserve">ATM Oficina Camino Real II (Puerto Plata) </v>
      </c>
      <c r="H94" s="134" t="str">
        <f>VLOOKUP(E94,VIP!$A$2:$O18178,7,FALSE)</f>
        <v>N/A</v>
      </c>
      <c r="I94" s="134" t="str">
        <f>VLOOKUP(E94,VIP!$A$2:$O10143,8,FALSE)</f>
        <v>N/A</v>
      </c>
      <c r="J94" s="134" t="str">
        <f>VLOOKUP(E94,VIP!$A$2:$O10093,8,FALSE)</f>
        <v>N/A</v>
      </c>
      <c r="K94" s="134" t="str">
        <f>VLOOKUP(E94,VIP!$A$2:$O13667,6,0)</f>
        <v>N/A</v>
      </c>
      <c r="L94" s="125" t="s">
        <v>2418</v>
      </c>
      <c r="M94" s="202" t="s">
        <v>2664</v>
      </c>
      <c r="N94" s="135" t="s">
        <v>2454</v>
      </c>
      <c r="O94" s="134" t="s">
        <v>2615</v>
      </c>
      <c r="P94" s="137"/>
      <c r="Q94" s="136">
        <v>44337.399305555555</v>
      </c>
    </row>
    <row r="95" spans="1:17" s="96" customFormat="1" ht="18" x14ac:dyDescent="0.25">
      <c r="A95" s="134" t="str">
        <f>VLOOKUP(E95,'LISTADO ATM'!$A$2:$C$898,3,0)</f>
        <v>NORTE</v>
      </c>
      <c r="B95" s="129" t="s">
        <v>2674</v>
      </c>
      <c r="C95" s="136">
        <v>44337.353576388887</v>
      </c>
      <c r="D95" s="136" t="s">
        <v>2181</v>
      </c>
      <c r="E95" s="124">
        <v>79</v>
      </c>
      <c r="F95" s="155" t="str">
        <f>VLOOKUP(E95,VIP!$A$2:$O13314,2,0)</f>
        <v>DRBR079</v>
      </c>
      <c r="G95" s="134" t="str">
        <f>VLOOKUP(E95,'LISTADO ATM'!$A$2:$B$897,2,0)</f>
        <v xml:space="preserve">ATM UNP Luperón (Puerto Plata) </v>
      </c>
      <c r="H95" s="134" t="str">
        <f>VLOOKUP(E95,VIP!$A$2:$O18177,7,FALSE)</f>
        <v>Si</v>
      </c>
      <c r="I95" s="134" t="str">
        <f>VLOOKUP(E95,VIP!$A$2:$O10142,8,FALSE)</f>
        <v>Si</v>
      </c>
      <c r="J95" s="134" t="str">
        <f>VLOOKUP(E95,VIP!$A$2:$O10092,8,FALSE)</f>
        <v>Si</v>
      </c>
      <c r="K95" s="134" t="str">
        <f>VLOOKUP(E95,VIP!$A$2:$O13666,6,0)</f>
        <v>NO</v>
      </c>
      <c r="L95" s="125" t="s">
        <v>2219</v>
      </c>
      <c r="M95" s="202" t="s">
        <v>2664</v>
      </c>
      <c r="N95" s="135" t="s">
        <v>2454</v>
      </c>
      <c r="O95" s="134" t="s">
        <v>2579</v>
      </c>
      <c r="P95" s="137"/>
      <c r="Q95" s="136">
        <v>44337.486111111109</v>
      </c>
    </row>
    <row r="96" spans="1:17" s="96" customFormat="1" ht="18" x14ac:dyDescent="0.25">
      <c r="A96" s="134" t="str">
        <f>VLOOKUP(E96,'LISTADO ATM'!$A$2:$C$898,3,0)</f>
        <v>DISTRITO NACIONAL</v>
      </c>
      <c r="B96" s="129" t="s">
        <v>2673</v>
      </c>
      <c r="C96" s="136">
        <v>44337.354085648149</v>
      </c>
      <c r="D96" s="136" t="s">
        <v>2450</v>
      </c>
      <c r="E96" s="124">
        <v>658</v>
      </c>
      <c r="F96" s="155" t="str">
        <f>VLOOKUP(E96,VIP!$A$2:$O13313,2,0)</f>
        <v>DRBR658</v>
      </c>
      <c r="G96" s="134" t="str">
        <f>VLOOKUP(E96,'LISTADO ATM'!$A$2:$B$897,2,0)</f>
        <v>ATM Cámara de Cuentas</v>
      </c>
      <c r="H96" s="134" t="str">
        <f>VLOOKUP(E96,VIP!$A$2:$O18176,7,FALSE)</f>
        <v>Si</v>
      </c>
      <c r="I96" s="134" t="str">
        <f>VLOOKUP(E96,VIP!$A$2:$O10141,8,FALSE)</f>
        <v>Si</v>
      </c>
      <c r="J96" s="134" t="str">
        <f>VLOOKUP(E96,VIP!$A$2:$O10091,8,FALSE)</f>
        <v>Si</v>
      </c>
      <c r="K96" s="134" t="str">
        <f>VLOOKUP(E96,VIP!$A$2:$O13665,6,0)</f>
        <v>NO</v>
      </c>
      <c r="L96" s="125" t="s">
        <v>2418</v>
      </c>
      <c r="M96" s="202" t="s">
        <v>2664</v>
      </c>
      <c r="N96" s="135" t="s">
        <v>2454</v>
      </c>
      <c r="O96" s="134" t="s">
        <v>2455</v>
      </c>
      <c r="P96" s="137"/>
      <c r="Q96" s="136">
        <v>44337.518055555556</v>
      </c>
    </row>
    <row r="97" spans="1:17" s="96" customFormat="1" ht="18" x14ac:dyDescent="0.25">
      <c r="A97" s="134" t="str">
        <f>VLOOKUP(E97,'LISTADO ATM'!$A$2:$C$898,3,0)</f>
        <v>DISTRITO NACIONAL</v>
      </c>
      <c r="B97" s="129" t="s">
        <v>2672</v>
      </c>
      <c r="C97" s="136">
        <v>44337.354814814818</v>
      </c>
      <c r="D97" s="136" t="s">
        <v>2450</v>
      </c>
      <c r="E97" s="124">
        <v>422</v>
      </c>
      <c r="F97" s="155" t="str">
        <f>VLOOKUP(E97,VIP!$A$2:$O13312,2,0)</f>
        <v>DRBR422</v>
      </c>
      <c r="G97" s="134" t="str">
        <f>VLOOKUP(E97,'LISTADO ATM'!$A$2:$B$897,2,0)</f>
        <v xml:space="preserve">ATM Olé Manoguayabo </v>
      </c>
      <c r="H97" s="134" t="str">
        <f>VLOOKUP(E97,VIP!$A$2:$O18175,7,FALSE)</f>
        <v>Si</v>
      </c>
      <c r="I97" s="134" t="str">
        <f>VLOOKUP(E97,VIP!$A$2:$O10140,8,FALSE)</f>
        <v>Si</v>
      </c>
      <c r="J97" s="134" t="str">
        <f>VLOOKUP(E97,VIP!$A$2:$O10090,8,FALSE)</f>
        <v>Si</v>
      </c>
      <c r="K97" s="134" t="str">
        <f>VLOOKUP(E97,VIP!$A$2:$O13664,6,0)</f>
        <v>NO</v>
      </c>
      <c r="L97" s="125" t="s">
        <v>2418</v>
      </c>
      <c r="M97" s="202" t="s">
        <v>2664</v>
      </c>
      <c r="N97" s="135" t="s">
        <v>2454</v>
      </c>
      <c r="O97" s="134" t="s">
        <v>2455</v>
      </c>
      <c r="P97" s="137"/>
      <c r="Q97" s="136">
        <v>44337.518750000003</v>
      </c>
    </row>
    <row r="98" spans="1:17" s="96" customFormat="1" ht="18" x14ac:dyDescent="0.25">
      <c r="A98" s="134" t="str">
        <f>VLOOKUP(E98,'LISTADO ATM'!$A$2:$C$898,3,0)</f>
        <v>DISTRITO NACIONAL</v>
      </c>
      <c r="B98" s="129" t="s">
        <v>2671</v>
      </c>
      <c r="C98" s="136">
        <v>44337.357199074075</v>
      </c>
      <c r="D98" s="136" t="s">
        <v>2180</v>
      </c>
      <c r="E98" s="124">
        <v>441</v>
      </c>
      <c r="F98" s="155" t="str">
        <f>VLOOKUP(E98,VIP!$A$2:$O13311,2,0)</f>
        <v>DRBR441</v>
      </c>
      <c r="G98" s="134" t="str">
        <f>VLOOKUP(E98,'LISTADO ATM'!$A$2:$B$897,2,0)</f>
        <v>ATM Estacion de Servicio Romulo Betancour</v>
      </c>
      <c r="H98" s="134" t="str">
        <f>VLOOKUP(E98,VIP!$A$2:$O18174,7,FALSE)</f>
        <v>NO</v>
      </c>
      <c r="I98" s="134" t="str">
        <f>VLOOKUP(E98,VIP!$A$2:$O10139,8,FALSE)</f>
        <v>NO</v>
      </c>
      <c r="J98" s="134" t="str">
        <f>VLOOKUP(E98,VIP!$A$2:$O10089,8,FALSE)</f>
        <v>NO</v>
      </c>
      <c r="K98" s="134" t="str">
        <f>VLOOKUP(E98,VIP!$A$2:$O13663,6,0)</f>
        <v>NO</v>
      </c>
      <c r="L98" s="125" t="s">
        <v>2572</v>
      </c>
      <c r="M98" s="202" t="s">
        <v>2664</v>
      </c>
      <c r="N98" s="135" t="s">
        <v>2454</v>
      </c>
      <c r="O98" s="134" t="s">
        <v>2456</v>
      </c>
      <c r="P98" s="137"/>
      <c r="Q98" s="136">
        <v>44337.510416666664</v>
      </c>
    </row>
    <row r="99" spans="1:17" s="96" customFormat="1" ht="18" x14ac:dyDescent="0.25">
      <c r="A99" s="134" t="str">
        <f>VLOOKUP(E99,'LISTADO ATM'!$A$2:$C$898,3,0)</f>
        <v>ESTE</v>
      </c>
      <c r="B99" s="129" t="s">
        <v>2670</v>
      </c>
      <c r="C99" s="136">
        <v>44337.359375</v>
      </c>
      <c r="D99" s="136" t="s">
        <v>2180</v>
      </c>
      <c r="E99" s="124">
        <v>104</v>
      </c>
      <c r="F99" s="155" t="str">
        <f>VLOOKUP(E99,VIP!$A$2:$O13310,2,0)</f>
        <v>DRBR104</v>
      </c>
      <c r="G99" s="134" t="str">
        <f>VLOOKUP(E99,'LISTADO ATM'!$A$2:$B$897,2,0)</f>
        <v xml:space="preserve">ATM Jumbo Higuey </v>
      </c>
      <c r="H99" s="134" t="str">
        <f>VLOOKUP(E99,VIP!$A$2:$O18173,7,FALSE)</f>
        <v>Si</v>
      </c>
      <c r="I99" s="134" t="str">
        <f>VLOOKUP(E99,VIP!$A$2:$O10138,8,FALSE)</f>
        <v>Si</v>
      </c>
      <c r="J99" s="134" t="str">
        <f>VLOOKUP(E99,VIP!$A$2:$O10088,8,FALSE)</f>
        <v>Si</v>
      </c>
      <c r="K99" s="134" t="str">
        <f>VLOOKUP(E99,VIP!$A$2:$O13662,6,0)</f>
        <v>NO</v>
      </c>
      <c r="L99" s="125" t="s">
        <v>2245</v>
      </c>
      <c r="M99" s="202" t="s">
        <v>2664</v>
      </c>
      <c r="N99" s="135" t="s">
        <v>2454</v>
      </c>
      <c r="O99" s="134" t="s">
        <v>2456</v>
      </c>
      <c r="P99" s="137"/>
      <c r="Q99" s="136">
        <v>44337.4</v>
      </c>
    </row>
    <row r="100" spans="1:17" s="96" customFormat="1" ht="18" x14ac:dyDescent="0.25">
      <c r="A100" s="134" t="str">
        <f>VLOOKUP(E100,'LISTADO ATM'!$A$2:$C$898,3,0)</f>
        <v>DISTRITO NACIONAL</v>
      </c>
      <c r="B100" s="129" t="s">
        <v>2669</v>
      </c>
      <c r="C100" s="136">
        <v>44337.369895833333</v>
      </c>
      <c r="D100" s="136" t="s">
        <v>2180</v>
      </c>
      <c r="E100" s="124">
        <v>734</v>
      </c>
      <c r="F100" s="155" t="str">
        <f>VLOOKUP(E100,VIP!$A$2:$O13309,2,0)</f>
        <v>DRBR178</v>
      </c>
      <c r="G100" s="134" t="str">
        <f>VLOOKUP(E100,'LISTADO ATM'!$A$2:$B$897,2,0)</f>
        <v xml:space="preserve">ATM Oficina Independencia I </v>
      </c>
      <c r="H100" s="134" t="str">
        <f>VLOOKUP(E100,VIP!$A$2:$O18172,7,FALSE)</f>
        <v>Si</v>
      </c>
      <c r="I100" s="134" t="str">
        <f>VLOOKUP(E100,VIP!$A$2:$O10137,8,FALSE)</f>
        <v>Si</v>
      </c>
      <c r="J100" s="134" t="str">
        <f>VLOOKUP(E100,VIP!$A$2:$O10087,8,FALSE)</f>
        <v>Si</v>
      </c>
      <c r="K100" s="134" t="str">
        <f>VLOOKUP(E100,VIP!$A$2:$O13661,6,0)</f>
        <v>SI</v>
      </c>
      <c r="L100" s="125" t="s">
        <v>2219</v>
      </c>
      <c r="M100" s="135" t="s">
        <v>2447</v>
      </c>
      <c r="N100" s="135" t="s">
        <v>2454</v>
      </c>
      <c r="O100" s="134" t="s">
        <v>2456</v>
      </c>
      <c r="P100" s="137"/>
      <c r="Q100" s="135" t="s">
        <v>2219</v>
      </c>
    </row>
    <row r="101" spans="1:17" s="96" customFormat="1" ht="18" x14ac:dyDescent="0.25">
      <c r="A101" s="134" t="str">
        <f>VLOOKUP(E101,'LISTADO ATM'!$A$2:$C$898,3,0)</f>
        <v>NORTE</v>
      </c>
      <c r="B101" s="129" t="s">
        <v>2668</v>
      </c>
      <c r="C101" s="136">
        <v>44337.371122685188</v>
      </c>
      <c r="D101" s="136" t="s">
        <v>2181</v>
      </c>
      <c r="E101" s="124">
        <v>511</v>
      </c>
      <c r="F101" s="155" t="str">
        <f>VLOOKUP(E101,VIP!$A$2:$O13308,2,0)</f>
        <v>DRBR511</v>
      </c>
      <c r="G101" s="134" t="str">
        <f>VLOOKUP(E101,'LISTADO ATM'!$A$2:$B$897,2,0)</f>
        <v xml:space="preserve">ATM UNP Río San Juan (Nagua) </v>
      </c>
      <c r="H101" s="134" t="str">
        <f>VLOOKUP(E101,VIP!$A$2:$O18171,7,FALSE)</f>
        <v>Si</v>
      </c>
      <c r="I101" s="134" t="str">
        <f>VLOOKUP(E101,VIP!$A$2:$O10136,8,FALSE)</f>
        <v>Si</v>
      </c>
      <c r="J101" s="134" t="str">
        <f>VLOOKUP(E101,VIP!$A$2:$O10086,8,FALSE)</f>
        <v>Si</v>
      </c>
      <c r="K101" s="134" t="str">
        <f>VLOOKUP(E101,VIP!$A$2:$O13660,6,0)</f>
        <v>NO</v>
      </c>
      <c r="L101" s="125" t="s">
        <v>2572</v>
      </c>
      <c r="M101" s="202" t="s">
        <v>2664</v>
      </c>
      <c r="N101" s="135" t="s">
        <v>2454</v>
      </c>
      <c r="O101" s="134" t="s">
        <v>2571</v>
      </c>
      <c r="P101" s="137"/>
      <c r="Q101" s="136">
        <v>44337.394444444442</v>
      </c>
    </row>
    <row r="102" spans="1:17" s="96" customFormat="1" ht="18" x14ac:dyDescent="0.25">
      <c r="A102" s="134" t="str">
        <f>VLOOKUP(E102,'LISTADO ATM'!$A$2:$C$898,3,0)</f>
        <v>DISTRITO NACIONAL</v>
      </c>
      <c r="B102" s="129" t="s">
        <v>2667</v>
      </c>
      <c r="C102" s="136">
        <v>44337.380960648145</v>
      </c>
      <c r="D102" s="136" t="s">
        <v>2450</v>
      </c>
      <c r="E102" s="124">
        <v>387</v>
      </c>
      <c r="F102" s="155" t="str">
        <f>VLOOKUP(E102,VIP!$A$2:$O13307,2,0)</f>
        <v>DRBR387</v>
      </c>
      <c r="G102" s="134" t="str">
        <f>VLOOKUP(E102,'LISTADO ATM'!$A$2:$B$897,2,0)</f>
        <v xml:space="preserve">ATM S/M La Cadena San Vicente de Paul </v>
      </c>
      <c r="H102" s="134" t="str">
        <f>VLOOKUP(E102,VIP!$A$2:$O18170,7,FALSE)</f>
        <v>Si</v>
      </c>
      <c r="I102" s="134" t="str">
        <f>VLOOKUP(E102,VIP!$A$2:$O10135,8,FALSE)</f>
        <v>Si</v>
      </c>
      <c r="J102" s="134" t="str">
        <f>VLOOKUP(E102,VIP!$A$2:$O10085,8,FALSE)</f>
        <v>Si</v>
      </c>
      <c r="K102" s="134" t="str">
        <f>VLOOKUP(E102,VIP!$A$2:$O13659,6,0)</f>
        <v>NO</v>
      </c>
      <c r="L102" s="125" t="s">
        <v>2418</v>
      </c>
      <c r="M102" s="135" t="s">
        <v>2447</v>
      </c>
      <c r="N102" s="135" t="s">
        <v>2454</v>
      </c>
      <c r="O102" s="134" t="s">
        <v>2455</v>
      </c>
      <c r="P102" s="137"/>
      <c r="Q102" s="135" t="s">
        <v>2418</v>
      </c>
    </row>
    <row r="103" spans="1:17" s="96" customFormat="1" ht="18" x14ac:dyDescent="0.25">
      <c r="A103" s="134" t="str">
        <f>VLOOKUP(E103,'LISTADO ATM'!$A$2:$C$898,3,0)</f>
        <v>DISTRITO NACIONAL</v>
      </c>
      <c r="B103" s="129" t="s">
        <v>2666</v>
      </c>
      <c r="C103" s="136">
        <v>44337.389548611114</v>
      </c>
      <c r="D103" s="136" t="s">
        <v>2450</v>
      </c>
      <c r="E103" s="124">
        <v>993</v>
      </c>
      <c r="F103" s="155" t="str">
        <f>VLOOKUP(E103,VIP!$A$2:$O13306,2,0)</f>
        <v>DRBR993</v>
      </c>
      <c r="G103" s="134" t="str">
        <f>VLOOKUP(E103,'LISTADO ATM'!$A$2:$B$897,2,0)</f>
        <v xml:space="preserve">ATM Centro Medico Integral II </v>
      </c>
      <c r="H103" s="134" t="str">
        <f>VLOOKUP(E103,VIP!$A$2:$O18169,7,FALSE)</f>
        <v>Si</v>
      </c>
      <c r="I103" s="134" t="str">
        <f>VLOOKUP(E103,VIP!$A$2:$O10134,8,FALSE)</f>
        <v>Si</v>
      </c>
      <c r="J103" s="134" t="str">
        <f>VLOOKUP(E103,VIP!$A$2:$O10084,8,FALSE)</f>
        <v>Si</v>
      </c>
      <c r="K103" s="134" t="str">
        <f>VLOOKUP(E103,VIP!$A$2:$O13658,6,0)</f>
        <v>NO</v>
      </c>
      <c r="L103" s="125" t="s">
        <v>2418</v>
      </c>
      <c r="M103" s="135" t="s">
        <v>2447</v>
      </c>
      <c r="N103" s="135" t="s">
        <v>2454</v>
      </c>
      <c r="O103" s="134" t="s">
        <v>2455</v>
      </c>
      <c r="P103" s="137"/>
      <c r="Q103" s="135" t="s">
        <v>2418</v>
      </c>
    </row>
    <row r="104" spans="1:17" s="96" customFormat="1" ht="18" x14ac:dyDescent="0.25">
      <c r="A104" s="134" t="str">
        <f>VLOOKUP(E104,'LISTADO ATM'!$A$2:$C$898,3,0)</f>
        <v>DISTRITO NACIONAL</v>
      </c>
      <c r="B104" s="129" t="s">
        <v>2665</v>
      </c>
      <c r="C104" s="136">
        <v>44337.394849537035</v>
      </c>
      <c r="D104" s="136" t="s">
        <v>2450</v>
      </c>
      <c r="E104" s="124">
        <v>887</v>
      </c>
      <c r="F104" s="155" t="str">
        <f>VLOOKUP(E104,VIP!$A$2:$O13305,2,0)</f>
        <v>DRBR887</v>
      </c>
      <c r="G104" s="134" t="str">
        <f>VLOOKUP(E104,'LISTADO ATM'!$A$2:$B$897,2,0)</f>
        <v>ATM S/M Bravo Los Proceres</v>
      </c>
      <c r="H104" s="134" t="str">
        <f>VLOOKUP(E104,VIP!$A$2:$O18168,7,FALSE)</f>
        <v>Si</v>
      </c>
      <c r="I104" s="134" t="str">
        <f>VLOOKUP(E104,VIP!$A$2:$O10133,8,FALSE)</f>
        <v>Si</v>
      </c>
      <c r="J104" s="134" t="str">
        <f>VLOOKUP(E104,VIP!$A$2:$O10083,8,FALSE)</f>
        <v>Si</v>
      </c>
      <c r="K104" s="134" t="str">
        <f>VLOOKUP(E104,VIP!$A$2:$O13657,6,0)</f>
        <v>NO</v>
      </c>
      <c r="L104" s="125" t="s">
        <v>2418</v>
      </c>
      <c r="M104" s="202" t="s">
        <v>2664</v>
      </c>
      <c r="N104" s="135" t="s">
        <v>2454</v>
      </c>
      <c r="O104" s="134" t="s">
        <v>2455</v>
      </c>
      <c r="P104" s="137"/>
      <c r="Q104" s="136">
        <v>44337.517361111109</v>
      </c>
    </row>
    <row r="105" spans="1:17" s="96" customFormat="1" ht="18" x14ac:dyDescent="0.25">
      <c r="A105" s="134" t="str">
        <f>VLOOKUP(E105,'LISTADO ATM'!$A$2:$C$898,3,0)</f>
        <v>ESTE</v>
      </c>
      <c r="B105" s="129" t="s">
        <v>2685</v>
      </c>
      <c r="C105" s="136">
        <v>44337.398865740739</v>
      </c>
      <c r="D105" s="136" t="s">
        <v>2180</v>
      </c>
      <c r="E105" s="124">
        <v>772</v>
      </c>
      <c r="F105" s="155" t="str">
        <f>VLOOKUP(E105,VIP!$A$2:$O13313,2,0)</f>
        <v>DRBR215</v>
      </c>
      <c r="G105" s="134" t="str">
        <f>VLOOKUP(E105,'LISTADO ATM'!$A$2:$B$897,2,0)</f>
        <v xml:space="preserve">ATM UNP Yamasá </v>
      </c>
      <c r="H105" s="134" t="str">
        <f>VLOOKUP(E105,VIP!$A$2:$O18176,7,FALSE)</f>
        <v>Si</v>
      </c>
      <c r="I105" s="134" t="str">
        <f>VLOOKUP(E105,VIP!$A$2:$O10141,8,FALSE)</f>
        <v>Si</v>
      </c>
      <c r="J105" s="134" t="str">
        <f>VLOOKUP(E105,VIP!$A$2:$O10091,8,FALSE)</f>
        <v>Si</v>
      </c>
      <c r="K105" s="134" t="str">
        <f>VLOOKUP(E105,VIP!$A$2:$O13665,6,0)</f>
        <v>NO</v>
      </c>
      <c r="L105" s="125" t="s">
        <v>2219</v>
      </c>
      <c r="M105" s="202" t="s">
        <v>2664</v>
      </c>
      <c r="N105" s="135" t="s">
        <v>2454</v>
      </c>
      <c r="O105" s="134" t="s">
        <v>2456</v>
      </c>
      <c r="P105" s="137"/>
      <c r="Q105" s="136">
        <v>44337.45208333333</v>
      </c>
    </row>
    <row r="106" spans="1:17" s="96" customFormat="1" ht="18" x14ac:dyDescent="0.25">
      <c r="A106" s="134" t="str">
        <f>VLOOKUP(E106,'LISTADO ATM'!$A$2:$C$898,3,0)</f>
        <v>DISTRITO NACIONAL</v>
      </c>
      <c r="B106" s="129" t="s">
        <v>2684</v>
      </c>
      <c r="C106" s="136">
        <v>44337.401666666665</v>
      </c>
      <c r="D106" s="136" t="s">
        <v>2180</v>
      </c>
      <c r="E106" s="124">
        <v>967</v>
      </c>
      <c r="F106" s="155" t="str">
        <f>VLOOKUP(E106,VIP!$A$2:$O13312,2,0)</f>
        <v>DRBR967</v>
      </c>
      <c r="G106" s="134" t="str">
        <f>VLOOKUP(E106,'LISTADO ATM'!$A$2:$B$897,2,0)</f>
        <v xml:space="preserve">ATM UNP Hiper Olé Autopista Duarte </v>
      </c>
      <c r="H106" s="134" t="str">
        <f>VLOOKUP(E106,VIP!$A$2:$O18175,7,FALSE)</f>
        <v>Si</v>
      </c>
      <c r="I106" s="134" t="str">
        <f>VLOOKUP(E106,VIP!$A$2:$O10140,8,FALSE)</f>
        <v>Si</v>
      </c>
      <c r="J106" s="134" t="str">
        <f>VLOOKUP(E106,VIP!$A$2:$O10090,8,FALSE)</f>
        <v>Si</v>
      </c>
      <c r="K106" s="134" t="str">
        <f>VLOOKUP(E106,VIP!$A$2:$O13664,6,0)</f>
        <v>NO</v>
      </c>
      <c r="L106" s="125" t="s">
        <v>2574</v>
      </c>
      <c r="M106" s="202" t="s">
        <v>2664</v>
      </c>
      <c r="N106" s="135" t="s">
        <v>2454</v>
      </c>
      <c r="O106" s="134" t="s">
        <v>2456</v>
      </c>
      <c r="P106" s="137"/>
      <c r="Q106" s="136">
        <v>44337.518055555556</v>
      </c>
    </row>
    <row r="107" spans="1:17" s="96" customFormat="1" ht="18" x14ac:dyDescent="0.25">
      <c r="A107" s="134" t="str">
        <f>VLOOKUP(E107,'LISTADO ATM'!$A$2:$C$898,3,0)</f>
        <v>ESTE</v>
      </c>
      <c r="B107" s="129" t="s">
        <v>2683</v>
      </c>
      <c r="C107" s="136">
        <v>44337.410451388889</v>
      </c>
      <c r="D107" s="136" t="s">
        <v>2473</v>
      </c>
      <c r="E107" s="124">
        <v>427</v>
      </c>
      <c r="F107" s="155" t="str">
        <f>VLOOKUP(E107,VIP!$A$2:$O13311,2,0)</f>
        <v>DRBR427</v>
      </c>
      <c r="G107" s="134" t="str">
        <f>VLOOKUP(E107,'LISTADO ATM'!$A$2:$B$897,2,0)</f>
        <v xml:space="preserve">ATM Almacenes Iberia (Hato Mayor) </v>
      </c>
      <c r="H107" s="134" t="str">
        <f>VLOOKUP(E107,VIP!$A$2:$O18174,7,FALSE)</f>
        <v>Si</v>
      </c>
      <c r="I107" s="134" t="str">
        <f>VLOOKUP(E107,VIP!$A$2:$O10139,8,FALSE)</f>
        <v>Si</v>
      </c>
      <c r="J107" s="134" t="str">
        <f>VLOOKUP(E107,VIP!$A$2:$O10089,8,FALSE)</f>
        <v>Si</v>
      </c>
      <c r="K107" s="134" t="str">
        <f>VLOOKUP(E107,VIP!$A$2:$O13663,6,0)</f>
        <v>NO</v>
      </c>
      <c r="L107" s="125" t="s">
        <v>2566</v>
      </c>
      <c r="M107" s="135" t="s">
        <v>2447</v>
      </c>
      <c r="N107" s="135" t="s">
        <v>2454</v>
      </c>
      <c r="O107" s="134" t="s">
        <v>2474</v>
      </c>
      <c r="P107" s="137"/>
      <c r="Q107" s="135" t="s">
        <v>2566</v>
      </c>
    </row>
    <row r="108" spans="1:17" s="96" customFormat="1" ht="18" x14ac:dyDescent="0.25">
      <c r="A108" s="134" t="str">
        <f>VLOOKUP(E108,'LISTADO ATM'!$A$2:$C$898,3,0)</f>
        <v>SUR</v>
      </c>
      <c r="B108" s="129">
        <v>3335894491</v>
      </c>
      <c r="C108" s="136">
        <v>44337.411111111112</v>
      </c>
      <c r="D108" s="136" t="s">
        <v>2473</v>
      </c>
      <c r="E108" s="124">
        <v>764</v>
      </c>
      <c r="F108" s="155" t="str">
        <f>VLOOKUP(E108,VIP!$A$2:$O13316,2,0)</f>
        <v>DRBR451</v>
      </c>
      <c r="G108" s="134" t="str">
        <f>VLOOKUP(E108,'LISTADO ATM'!$A$2:$B$897,2,0)</f>
        <v xml:space="preserve">ATM Oficina Elías Piña </v>
      </c>
      <c r="H108" s="134" t="str">
        <f>VLOOKUP(E108,VIP!$A$2:$O18179,7,FALSE)</f>
        <v>Si</v>
      </c>
      <c r="I108" s="134" t="str">
        <f>VLOOKUP(E108,VIP!$A$2:$O10144,8,FALSE)</f>
        <v>Si</v>
      </c>
      <c r="J108" s="134" t="str">
        <f>VLOOKUP(E108,VIP!$A$2:$O10094,8,FALSE)</f>
        <v>Si</v>
      </c>
      <c r="K108" s="134" t="str">
        <f>VLOOKUP(E108,VIP!$A$2:$O13668,6,0)</f>
        <v>NO</v>
      </c>
      <c r="L108" s="125" t="s">
        <v>2688</v>
      </c>
      <c r="M108" s="202" t="s">
        <v>2664</v>
      </c>
      <c r="N108" s="135" t="s">
        <v>2690</v>
      </c>
      <c r="O108" s="134" t="s">
        <v>2691</v>
      </c>
      <c r="P108" s="137" t="s">
        <v>2694</v>
      </c>
      <c r="Q108" s="136" t="s">
        <v>2688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3335894529</v>
      </c>
      <c r="C109" s="136">
        <v>44337.418749999997</v>
      </c>
      <c r="D109" s="136" t="s">
        <v>2473</v>
      </c>
      <c r="E109" s="124">
        <v>935</v>
      </c>
      <c r="F109" s="155" t="str">
        <f>VLOOKUP(E109,VIP!$A$2:$O13317,2,0)</f>
        <v>DRBR16J</v>
      </c>
      <c r="G109" s="134" t="str">
        <f>VLOOKUP(E109,'LISTADO ATM'!$A$2:$B$897,2,0)</f>
        <v xml:space="preserve">ATM Oficina John F. Kennedy </v>
      </c>
      <c r="H109" s="134" t="str">
        <f>VLOOKUP(E109,VIP!$A$2:$O18180,7,FALSE)</f>
        <v>Si</v>
      </c>
      <c r="I109" s="134" t="str">
        <f>VLOOKUP(E109,VIP!$A$2:$O10145,8,FALSE)</f>
        <v>Si</v>
      </c>
      <c r="J109" s="134" t="str">
        <f>VLOOKUP(E109,VIP!$A$2:$O10095,8,FALSE)</f>
        <v>Si</v>
      </c>
      <c r="K109" s="134" t="str">
        <f>VLOOKUP(E109,VIP!$A$2:$O13669,6,0)</f>
        <v>SI</v>
      </c>
      <c r="L109" s="125" t="s">
        <v>2689</v>
      </c>
      <c r="M109" s="202" t="s">
        <v>2664</v>
      </c>
      <c r="N109" s="135" t="s">
        <v>2690</v>
      </c>
      <c r="O109" s="134" t="s">
        <v>2691</v>
      </c>
      <c r="P109" s="137" t="s">
        <v>2693</v>
      </c>
      <c r="Q109" s="136" t="s">
        <v>2689</v>
      </c>
    </row>
    <row r="110" spans="1:17" s="96" customFormat="1" ht="18" x14ac:dyDescent="0.25">
      <c r="A110" s="134" t="str">
        <f>VLOOKUP(E110,'LISTADO ATM'!$A$2:$C$898,3,0)</f>
        <v>DISTRITO NACIONAL</v>
      </c>
      <c r="B110" s="129" t="s">
        <v>2682</v>
      </c>
      <c r="C110" s="136">
        <v>44337.422986111109</v>
      </c>
      <c r="D110" s="136" t="s">
        <v>2180</v>
      </c>
      <c r="E110" s="124">
        <v>714</v>
      </c>
      <c r="F110" s="155" t="str">
        <f>VLOOKUP(E110,VIP!$A$2:$O13310,2,0)</f>
        <v>DRBR16M</v>
      </c>
      <c r="G110" s="134" t="str">
        <f>VLOOKUP(E110,'LISTADO ATM'!$A$2:$B$897,2,0)</f>
        <v xml:space="preserve">ATM Hospital de Herrera </v>
      </c>
      <c r="H110" s="134" t="str">
        <f>VLOOKUP(E110,VIP!$A$2:$O18173,7,FALSE)</f>
        <v>Si</v>
      </c>
      <c r="I110" s="134" t="str">
        <f>VLOOKUP(E110,VIP!$A$2:$O10138,8,FALSE)</f>
        <v>Si</v>
      </c>
      <c r="J110" s="134" t="str">
        <f>VLOOKUP(E110,VIP!$A$2:$O10088,8,FALSE)</f>
        <v>Si</v>
      </c>
      <c r="K110" s="134" t="str">
        <f>VLOOKUP(E110,VIP!$A$2:$O13662,6,0)</f>
        <v>NO</v>
      </c>
      <c r="L110" s="125" t="s">
        <v>2572</v>
      </c>
      <c r="M110" s="135" t="s">
        <v>2447</v>
      </c>
      <c r="N110" s="135" t="s">
        <v>2454</v>
      </c>
      <c r="O110" s="134" t="s">
        <v>2456</v>
      </c>
      <c r="P110" s="137"/>
      <c r="Q110" s="135" t="s">
        <v>2572</v>
      </c>
    </row>
    <row r="111" spans="1:17" s="96" customFormat="1" ht="18" x14ac:dyDescent="0.25">
      <c r="A111" s="134" t="str">
        <f>VLOOKUP(E111,'LISTADO ATM'!$A$2:$C$898,3,0)</f>
        <v>NORTE</v>
      </c>
      <c r="B111" s="129" t="s">
        <v>2681</v>
      </c>
      <c r="C111" s="136">
        <v>44337.436215277776</v>
      </c>
      <c r="D111" s="136" t="s">
        <v>2567</v>
      </c>
      <c r="E111" s="124">
        <v>728</v>
      </c>
      <c r="F111" s="155" t="str">
        <f>VLOOKUP(E111,VIP!$A$2:$O13309,2,0)</f>
        <v>DRBR051</v>
      </c>
      <c r="G111" s="134" t="str">
        <f>VLOOKUP(E111,'LISTADO ATM'!$A$2:$B$897,2,0)</f>
        <v xml:space="preserve">ATM UNP La Vega Oficina Regional Norcentral </v>
      </c>
      <c r="H111" s="134" t="str">
        <f>VLOOKUP(E111,VIP!$A$2:$O18172,7,FALSE)</f>
        <v>Si</v>
      </c>
      <c r="I111" s="134" t="str">
        <f>VLOOKUP(E111,VIP!$A$2:$O10137,8,FALSE)</f>
        <v>Si</v>
      </c>
      <c r="J111" s="134" t="str">
        <f>VLOOKUP(E111,VIP!$A$2:$O10087,8,FALSE)</f>
        <v>Si</v>
      </c>
      <c r="K111" s="134" t="str">
        <f>VLOOKUP(E111,VIP!$A$2:$O13661,6,0)</f>
        <v>SI</v>
      </c>
      <c r="L111" s="125" t="s">
        <v>2418</v>
      </c>
      <c r="M111" s="202" t="s">
        <v>2664</v>
      </c>
      <c r="N111" s="135" t="s">
        <v>2454</v>
      </c>
      <c r="O111" s="134" t="s">
        <v>2568</v>
      </c>
      <c r="P111" s="137"/>
      <c r="Q111" s="136">
        <v>44337.453472222223</v>
      </c>
    </row>
    <row r="112" spans="1:17" s="96" customFormat="1" ht="18" x14ac:dyDescent="0.25">
      <c r="A112" s="134" t="str">
        <f>VLOOKUP(E112,'LISTADO ATM'!$A$2:$C$898,3,0)</f>
        <v>DISTRITO NACIONAL</v>
      </c>
      <c r="B112" s="129" t="s">
        <v>2680</v>
      </c>
      <c r="C112" s="136">
        <v>44337.444641203707</v>
      </c>
      <c r="D112" s="136" t="s">
        <v>2180</v>
      </c>
      <c r="E112" s="124">
        <v>13</v>
      </c>
      <c r="F112" s="155" t="str">
        <f>VLOOKUP(E112,VIP!$A$2:$O13308,2,0)</f>
        <v>DRBR013</v>
      </c>
      <c r="G112" s="134" t="str">
        <f>VLOOKUP(E112,'LISTADO ATM'!$A$2:$B$897,2,0)</f>
        <v xml:space="preserve">ATM CDEEE </v>
      </c>
      <c r="H112" s="134" t="str">
        <f>VLOOKUP(E112,VIP!$A$2:$O18171,7,FALSE)</f>
        <v>Si</v>
      </c>
      <c r="I112" s="134" t="str">
        <f>VLOOKUP(E112,VIP!$A$2:$O10136,8,FALSE)</f>
        <v>Si</v>
      </c>
      <c r="J112" s="134" t="str">
        <f>VLOOKUP(E112,VIP!$A$2:$O10086,8,FALSE)</f>
        <v>Si</v>
      </c>
      <c r="K112" s="134" t="str">
        <f>VLOOKUP(E112,VIP!$A$2:$O13660,6,0)</f>
        <v>NO</v>
      </c>
      <c r="L112" s="125" t="s">
        <v>2425</v>
      </c>
      <c r="M112" s="202" t="s">
        <v>2664</v>
      </c>
      <c r="N112" s="135" t="s">
        <v>2454</v>
      </c>
      <c r="O112" s="134" t="s">
        <v>2456</v>
      </c>
      <c r="P112" s="137"/>
      <c r="Q112" s="136">
        <v>44337.578472222223</v>
      </c>
    </row>
    <row r="113" spans="1:17" s="96" customFormat="1" ht="18" x14ac:dyDescent="0.25">
      <c r="A113" s="134" t="str">
        <f>VLOOKUP(E113,'LISTADO ATM'!$A$2:$C$898,3,0)</f>
        <v>NORTE</v>
      </c>
      <c r="B113" s="129" t="s">
        <v>2679</v>
      </c>
      <c r="C113" s="136">
        <v>44337.446053240739</v>
      </c>
      <c r="D113" s="136" t="s">
        <v>2181</v>
      </c>
      <c r="E113" s="124">
        <v>654</v>
      </c>
      <c r="F113" s="155" t="str">
        <f>VLOOKUP(E113,VIP!$A$2:$O13307,2,0)</f>
        <v>DRBR654</v>
      </c>
      <c r="G113" s="134" t="str">
        <f>VLOOKUP(E113,'LISTADO ATM'!$A$2:$B$897,2,0)</f>
        <v>ATM Autoservicio S/M Jumbo Puerto Plata</v>
      </c>
      <c r="H113" s="134" t="str">
        <f>VLOOKUP(E113,VIP!$A$2:$O18170,7,FALSE)</f>
        <v>Si</v>
      </c>
      <c r="I113" s="134" t="str">
        <f>VLOOKUP(E113,VIP!$A$2:$O10135,8,FALSE)</f>
        <v>Si</v>
      </c>
      <c r="J113" s="134" t="str">
        <f>VLOOKUP(E113,VIP!$A$2:$O10085,8,FALSE)</f>
        <v>Si</v>
      </c>
      <c r="K113" s="134" t="str">
        <f>VLOOKUP(E113,VIP!$A$2:$O13659,6,0)</f>
        <v>NO</v>
      </c>
      <c r="L113" s="125" t="s">
        <v>2219</v>
      </c>
      <c r="M113" s="202" t="s">
        <v>2664</v>
      </c>
      <c r="N113" s="135" t="s">
        <v>2454</v>
      </c>
      <c r="O113" s="134" t="s">
        <v>2579</v>
      </c>
      <c r="P113" s="137"/>
      <c r="Q113" s="136">
        <v>44337.487500000003</v>
      </c>
    </row>
    <row r="114" spans="1:17" s="96" customFormat="1" ht="18" x14ac:dyDescent="0.25">
      <c r="A114" s="134" t="str">
        <f>VLOOKUP(E114,'LISTADO ATM'!$A$2:$C$898,3,0)</f>
        <v>SUR</v>
      </c>
      <c r="B114" s="129" t="s">
        <v>2710</v>
      </c>
      <c r="C114" s="136">
        <v>44337.454548611109</v>
      </c>
      <c r="D114" s="136" t="s">
        <v>2450</v>
      </c>
      <c r="E114" s="124">
        <v>995</v>
      </c>
      <c r="F114" s="155" t="str">
        <f>VLOOKUP(E114,VIP!$A$2:$O13324,2,0)</f>
        <v>DRBR545</v>
      </c>
      <c r="G114" s="134" t="str">
        <f>VLOOKUP(E114,'LISTADO ATM'!$A$2:$B$897,2,0)</f>
        <v xml:space="preserve">ATM Oficina San Cristobal III (Lobby) </v>
      </c>
      <c r="H114" s="134" t="str">
        <f>VLOOKUP(E114,VIP!$A$2:$O18187,7,FALSE)</f>
        <v>Si</v>
      </c>
      <c r="I114" s="134" t="str">
        <f>VLOOKUP(E114,VIP!$A$2:$O10152,8,FALSE)</f>
        <v>No</v>
      </c>
      <c r="J114" s="134" t="str">
        <f>VLOOKUP(E114,VIP!$A$2:$O10102,8,FALSE)</f>
        <v>No</v>
      </c>
      <c r="K114" s="134" t="str">
        <f>VLOOKUP(E114,VIP!$A$2:$O13676,6,0)</f>
        <v>NO</v>
      </c>
      <c r="L114" s="125" t="s">
        <v>2443</v>
      </c>
      <c r="M114" s="135" t="s">
        <v>2447</v>
      </c>
      <c r="N114" s="135" t="s">
        <v>2454</v>
      </c>
      <c r="O114" s="134" t="s">
        <v>2455</v>
      </c>
      <c r="P114" s="137"/>
      <c r="Q114" s="135" t="s">
        <v>2443</v>
      </c>
    </row>
    <row r="115" spans="1:17" s="96" customFormat="1" ht="18" x14ac:dyDescent="0.25">
      <c r="A115" s="134" t="str">
        <f>VLOOKUP(E115,'LISTADO ATM'!$A$2:$C$898,3,0)</f>
        <v>DISTRITO NACIONAL</v>
      </c>
      <c r="B115" s="129" t="s">
        <v>2709</v>
      </c>
      <c r="C115" s="136">
        <v>44337.456250000003</v>
      </c>
      <c r="D115" s="136" t="s">
        <v>2450</v>
      </c>
      <c r="E115" s="124">
        <v>970</v>
      </c>
      <c r="F115" s="155" t="str">
        <f>VLOOKUP(E115,VIP!$A$2:$O13323,2,0)</f>
        <v>DRBR970</v>
      </c>
      <c r="G115" s="134" t="str">
        <f>VLOOKUP(E115,'LISTADO ATM'!$A$2:$B$897,2,0)</f>
        <v xml:space="preserve">ATM S/M Olé Haina </v>
      </c>
      <c r="H115" s="134" t="str">
        <f>VLOOKUP(E115,VIP!$A$2:$O18186,7,FALSE)</f>
        <v>Si</v>
      </c>
      <c r="I115" s="134" t="str">
        <f>VLOOKUP(E115,VIP!$A$2:$O10151,8,FALSE)</f>
        <v>Si</v>
      </c>
      <c r="J115" s="134" t="str">
        <f>VLOOKUP(E115,VIP!$A$2:$O10101,8,FALSE)</f>
        <v>Si</v>
      </c>
      <c r="K115" s="134" t="str">
        <f>VLOOKUP(E115,VIP!$A$2:$O13675,6,0)</f>
        <v>NO</v>
      </c>
      <c r="L115" s="125" t="s">
        <v>2443</v>
      </c>
      <c r="M115" s="202" t="s">
        <v>2664</v>
      </c>
      <c r="N115" s="135" t="s">
        <v>2454</v>
      </c>
      <c r="O115" s="134" t="s">
        <v>2455</v>
      </c>
      <c r="P115" s="137"/>
      <c r="Q115" s="136">
        <v>44337.577777777777</v>
      </c>
    </row>
    <row r="116" spans="1:17" s="96" customFormat="1" ht="18" x14ac:dyDescent="0.25">
      <c r="A116" s="134" t="str">
        <f>VLOOKUP(E116,'LISTADO ATM'!$A$2:$C$898,3,0)</f>
        <v>ESTE</v>
      </c>
      <c r="B116" s="129" t="s">
        <v>2708</v>
      </c>
      <c r="C116" s="136">
        <v>44337.457129629627</v>
      </c>
      <c r="D116" s="136" t="s">
        <v>2473</v>
      </c>
      <c r="E116" s="124">
        <v>963</v>
      </c>
      <c r="F116" s="155" t="str">
        <f>VLOOKUP(E116,VIP!$A$2:$O13322,2,0)</f>
        <v>DRBR963</v>
      </c>
      <c r="G116" s="134" t="str">
        <f>VLOOKUP(E116,'LISTADO ATM'!$A$2:$B$897,2,0)</f>
        <v xml:space="preserve">ATM Multiplaza La Romana </v>
      </c>
      <c r="H116" s="134" t="str">
        <f>VLOOKUP(E116,VIP!$A$2:$O18185,7,FALSE)</f>
        <v>Si</v>
      </c>
      <c r="I116" s="134" t="str">
        <f>VLOOKUP(E116,VIP!$A$2:$O10150,8,FALSE)</f>
        <v>Si</v>
      </c>
      <c r="J116" s="134" t="str">
        <f>VLOOKUP(E116,VIP!$A$2:$O10100,8,FALSE)</f>
        <v>Si</v>
      </c>
      <c r="K116" s="134" t="str">
        <f>VLOOKUP(E116,VIP!$A$2:$O13674,6,0)</f>
        <v>NO</v>
      </c>
      <c r="L116" s="125" t="s">
        <v>2418</v>
      </c>
      <c r="M116" s="202" t="s">
        <v>2664</v>
      </c>
      <c r="N116" s="135" t="s">
        <v>2454</v>
      </c>
      <c r="O116" s="134" t="s">
        <v>2474</v>
      </c>
      <c r="P116" s="137"/>
      <c r="Q116" s="136">
        <v>44337.529861111114</v>
      </c>
    </row>
    <row r="117" spans="1:17" s="96" customFormat="1" ht="18" x14ac:dyDescent="0.25">
      <c r="A117" s="134" t="str">
        <f>VLOOKUP(E117,'LISTADO ATM'!$A$2:$C$898,3,0)</f>
        <v>NORTE</v>
      </c>
      <c r="B117" s="129" t="s">
        <v>2707</v>
      </c>
      <c r="C117" s="136">
        <v>44337.458171296297</v>
      </c>
      <c r="D117" s="136" t="s">
        <v>2473</v>
      </c>
      <c r="E117" s="124">
        <v>796</v>
      </c>
      <c r="F117" s="155" t="str">
        <f>VLOOKUP(E117,VIP!$A$2:$O13321,2,0)</f>
        <v>DRBR155</v>
      </c>
      <c r="G117" s="134" t="str">
        <f>VLOOKUP(E117,'LISTADO ATM'!$A$2:$B$897,2,0)</f>
        <v xml:space="preserve">ATM Oficina Plaza Ventura (Nagua) </v>
      </c>
      <c r="H117" s="134" t="str">
        <f>VLOOKUP(E117,VIP!$A$2:$O18184,7,FALSE)</f>
        <v>Si</v>
      </c>
      <c r="I117" s="134" t="str">
        <f>VLOOKUP(E117,VIP!$A$2:$O10149,8,FALSE)</f>
        <v>Si</v>
      </c>
      <c r="J117" s="134" t="str">
        <f>VLOOKUP(E117,VIP!$A$2:$O10099,8,FALSE)</f>
        <v>Si</v>
      </c>
      <c r="K117" s="134" t="str">
        <f>VLOOKUP(E117,VIP!$A$2:$O13673,6,0)</f>
        <v>SI</v>
      </c>
      <c r="L117" s="125" t="s">
        <v>2418</v>
      </c>
      <c r="M117" s="202" t="s">
        <v>2664</v>
      </c>
      <c r="N117" s="135" t="s">
        <v>2454</v>
      </c>
      <c r="O117" s="134" t="s">
        <v>2474</v>
      </c>
      <c r="P117" s="137"/>
      <c r="Q117" s="136">
        <v>44337.529861111114</v>
      </c>
    </row>
    <row r="118" spans="1:17" s="96" customFormat="1" ht="18" x14ac:dyDescent="0.25">
      <c r="A118" s="134" t="str">
        <f>VLOOKUP(E118,'LISTADO ATM'!$A$2:$C$898,3,0)</f>
        <v>ESTE</v>
      </c>
      <c r="B118" s="129" t="s">
        <v>2706</v>
      </c>
      <c r="C118" s="136">
        <v>44337.461898148147</v>
      </c>
      <c r="D118" s="136" t="s">
        <v>2473</v>
      </c>
      <c r="E118" s="124">
        <v>268</v>
      </c>
      <c r="F118" s="155" t="str">
        <f>VLOOKUP(E118,VIP!$A$2:$O13320,2,0)</f>
        <v>DRBR268</v>
      </c>
      <c r="G118" s="134" t="str">
        <f>VLOOKUP(E118,'LISTADO ATM'!$A$2:$B$897,2,0)</f>
        <v xml:space="preserve">ATM Autobanco La Altagracia (Higuey) </v>
      </c>
      <c r="H118" s="134" t="str">
        <f>VLOOKUP(E118,VIP!$A$2:$O18183,7,FALSE)</f>
        <v>Si</v>
      </c>
      <c r="I118" s="134" t="str">
        <f>VLOOKUP(E118,VIP!$A$2:$O10148,8,FALSE)</f>
        <v>Si</v>
      </c>
      <c r="J118" s="134" t="str">
        <f>VLOOKUP(E118,VIP!$A$2:$O10098,8,FALSE)</f>
        <v>Si</v>
      </c>
      <c r="K118" s="134" t="str">
        <f>VLOOKUP(E118,VIP!$A$2:$O13672,6,0)</f>
        <v>NO</v>
      </c>
      <c r="L118" s="125" t="s">
        <v>2443</v>
      </c>
      <c r="M118" s="202" t="s">
        <v>2664</v>
      </c>
      <c r="N118" s="135" t="s">
        <v>2454</v>
      </c>
      <c r="O118" s="134" t="s">
        <v>2474</v>
      </c>
      <c r="P118" s="137"/>
      <c r="Q118" s="136">
        <v>44337.577777777777</v>
      </c>
    </row>
    <row r="119" spans="1:17" s="96" customFormat="1" ht="18" x14ac:dyDescent="0.25">
      <c r="A119" s="134" t="str">
        <f>VLOOKUP(E119,'LISTADO ATM'!$A$2:$C$898,3,0)</f>
        <v>DISTRITO NACIONAL</v>
      </c>
      <c r="B119" s="129" t="s">
        <v>2705</v>
      </c>
      <c r="C119" s="136">
        <v>44337.462581018517</v>
      </c>
      <c r="D119" s="136" t="s">
        <v>2450</v>
      </c>
      <c r="E119" s="124">
        <v>406</v>
      </c>
      <c r="F119" s="155" t="str">
        <f>VLOOKUP(E119,VIP!$A$2:$O13319,2,0)</f>
        <v>DRBR406</v>
      </c>
      <c r="G119" s="134" t="str">
        <f>VLOOKUP(E119,'LISTADO ATM'!$A$2:$B$897,2,0)</f>
        <v xml:space="preserve">ATM UNP Plaza Lama Máximo Gómez </v>
      </c>
      <c r="H119" s="134" t="str">
        <f>VLOOKUP(E119,VIP!$A$2:$O18182,7,FALSE)</f>
        <v>Si</v>
      </c>
      <c r="I119" s="134" t="str">
        <f>VLOOKUP(E119,VIP!$A$2:$O10147,8,FALSE)</f>
        <v>Si</v>
      </c>
      <c r="J119" s="134" t="str">
        <f>VLOOKUP(E119,VIP!$A$2:$O10097,8,FALSE)</f>
        <v>Si</v>
      </c>
      <c r="K119" s="134" t="str">
        <f>VLOOKUP(E119,VIP!$A$2:$O13671,6,0)</f>
        <v>SI</v>
      </c>
      <c r="L119" s="125" t="s">
        <v>2418</v>
      </c>
      <c r="M119" s="135" t="s">
        <v>2447</v>
      </c>
      <c r="N119" s="135" t="s">
        <v>2454</v>
      </c>
      <c r="O119" s="134" t="s">
        <v>2455</v>
      </c>
      <c r="P119" s="137"/>
      <c r="Q119" s="135" t="s">
        <v>2418</v>
      </c>
    </row>
    <row r="120" spans="1:17" s="96" customFormat="1" ht="18" x14ac:dyDescent="0.25">
      <c r="A120" s="134" t="str">
        <f>VLOOKUP(E120,'LISTADO ATM'!$A$2:$C$898,3,0)</f>
        <v>DISTRITO NACIONAL</v>
      </c>
      <c r="B120" s="129" t="s">
        <v>2704</v>
      </c>
      <c r="C120" s="136">
        <v>44337.463275462964</v>
      </c>
      <c r="D120" s="136" t="s">
        <v>2450</v>
      </c>
      <c r="E120" s="124">
        <v>96</v>
      </c>
      <c r="F120" s="155" t="str">
        <f>VLOOKUP(E120,VIP!$A$2:$O13318,2,0)</f>
        <v>DRBR096</v>
      </c>
      <c r="G120" s="134" t="str">
        <f>VLOOKUP(E120,'LISTADO ATM'!$A$2:$B$897,2,0)</f>
        <v>ATM S/M Caribe Av. Charles de Gaulle</v>
      </c>
      <c r="H120" s="134" t="str">
        <f>VLOOKUP(E120,VIP!$A$2:$O18181,7,FALSE)</f>
        <v>Si</v>
      </c>
      <c r="I120" s="134" t="str">
        <f>VLOOKUP(E120,VIP!$A$2:$O10146,8,FALSE)</f>
        <v>No</v>
      </c>
      <c r="J120" s="134" t="str">
        <f>VLOOKUP(E120,VIP!$A$2:$O10096,8,FALSE)</f>
        <v>No</v>
      </c>
      <c r="K120" s="134" t="str">
        <f>VLOOKUP(E120,VIP!$A$2:$O13670,6,0)</f>
        <v>NO</v>
      </c>
      <c r="L120" s="125" t="s">
        <v>2418</v>
      </c>
      <c r="M120" s="135" t="s">
        <v>2447</v>
      </c>
      <c r="N120" s="135" t="s">
        <v>2454</v>
      </c>
      <c r="O120" s="134" t="s">
        <v>2455</v>
      </c>
      <c r="P120" s="137"/>
      <c r="Q120" s="135" t="s">
        <v>2418</v>
      </c>
    </row>
    <row r="121" spans="1:17" s="96" customFormat="1" ht="18" x14ac:dyDescent="0.25">
      <c r="A121" s="134" t="str">
        <f>VLOOKUP(E121,'LISTADO ATM'!$A$2:$C$898,3,0)</f>
        <v>SUR</v>
      </c>
      <c r="B121" s="129" t="s">
        <v>2703</v>
      </c>
      <c r="C121" s="136">
        <v>44337.464062500003</v>
      </c>
      <c r="D121" s="136" t="s">
        <v>2473</v>
      </c>
      <c r="E121" s="124">
        <v>766</v>
      </c>
      <c r="F121" s="155" t="str">
        <f>VLOOKUP(E121,VIP!$A$2:$O13317,2,0)</f>
        <v>DRBR440</v>
      </c>
      <c r="G121" s="134" t="str">
        <f>VLOOKUP(E121,'LISTADO ATM'!$A$2:$B$897,2,0)</f>
        <v xml:space="preserve">ATM Oficina Azua II </v>
      </c>
      <c r="H121" s="134" t="str">
        <f>VLOOKUP(E121,VIP!$A$2:$O18180,7,FALSE)</f>
        <v>Si</v>
      </c>
      <c r="I121" s="134" t="str">
        <f>VLOOKUP(E121,VIP!$A$2:$O10145,8,FALSE)</f>
        <v>Si</v>
      </c>
      <c r="J121" s="134" t="str">
        <f>VLOOKUP(E121,VIP!$A$2:$O10095,8,FALSE)</f>
        <v>Si</v>
      </c>
      <c r="K121" s="134" t="str">
        <f>VLOOKUP(E121,VIP!$A$2:$O13669,6,0)</f>
        <v>SI</v>
      </c>
      <c r="L121" s="125" t="s">
        <v>2443</v>
      </c>
      <c r="M121" s="135" t="s">
        <v>2447</v>
      </c>
      <c r="N121" s="135" t="s">
        <v>2454</v>
      </c>
      <c r="O121" s="134" t="s">
        <v>2474</v>
      </c>
      <c r="P121" s="137"/>
      <c r="Q121" s="135" t="s">
        <v>2443</v>
      </c>
    </row>
    <row r="122" spans="1:17" s="96" customFormat="1" ht="18" x14ac:dyDescent="0.25">
      <c r="A122" s="134" t="str">
        <f>VLOOKUP(E122,'LISTADO ATM'!$A$2:$C$898,3,0)</f>
        <v>NORTE</v>
      </c>
      <c r="B122" s="129">
        <v>3335894712</v>
      </c>
      <c r="C122" s="136">
        <v>44337.466666666667</v>
      </c>
      <c r="D122" s="136" t="s">
        <v>2473</v>
      </c>
      <c r="E122" s="124">
        <v>380</v>
      </c>
      <c r="F122" s="155" t="str">
        <f>VLOOKUP(E122,VIP!$A$2:$O13326,2,0)</f>
        <v>DRBR380</v>
      </c>
      <c r="G122" s="134" t="str">
        <f>VLOOKUP(E122,'LISTADO ATM'!$A$2:$B$897,2,0)</f>
        <v xml:space="preserve">ATM Oficina Navarrete </v>
      </c>
      <c r="H122" s="134" t="str">
        <f>VLOOKUP(E122,VIP!$A$2:$O18189,7,FALSE)</f>
        <v>Si</v>
      </c>
      <c r="I122" s="134" t="str">
        <f>VLOOKUP(E122,VIP!$A$2:$O10154,8,FALSE)</f>
        <v>Si</v>
      </c>
      <c r="J122" s="134" t="str">
        <f>VLOOKUP(E122,VIP!$A$2:$O10104,8,FALSE)</f>
        <v>Si</v>
      </c>
      <c r="K122" s="134" t="str">
        <f>VLOOKUP(E122,VIP!$A$2:$O13678,6,0)</f>
        <v>NO</v>
      </c>
      <c r="L122" s="125" t="s">
        <v>2688</v>
      </c>
      <c r="M122" s="202" t="s">
        <v>2664</v>
      </c>
      <c r="N122" s="135" t="s">
        <v>2690</v>
      </c>
      <c r="O122" s="134" t="s">
        <v>2691</v>
      </c>
      <c r="P122" s="137" t="s">
        <v>2694</v>
      </c>
      <c r="Q122" s="136" t="s">
        <v>2688</v>
      </c>
    </row>
    <row r="123" spans="1:17" s="96" customFormat="1" ht="18" x14ac:dyDescent="0.25">
      <c r="A123" s="134" t="str">
        <f>VLOOKUP(E123,'LISTADO ATM'!$A$2:$C$898,3,0)</f>
        <v>SUR</v>
      </c>
      <c r="B123" s="129" t="s">
        <v>2702</v>
      </c>
      <c r="C123" s="136">
        <v>44337.474791666667</v>
      </c>
      <c r="D123" s="136" t="s">
        <v>2180</v>
      </c>
      <c r="E123" s="124">
        <v>781</v>
      </c>
      <c r="F123" s="155" t="str">
        <f>VLOOKUP(E123,VIP!$A$2:$O13316,2,0)</f>
        <v>DRBR186</v>
      </c>
      <c r="G123" s="134" t="str">
        <f>VLOOKUP(E123,'LISTADO ATM'!$A$2:$B$897,2,0)</f>
        <v xml:space="preserve">ATM Estación Isla Barahona </v>
      </c>
      <c r="H123" s="134" t="str">
        <f>VLOOKUP(E123,VIP!$A$2:$O18179,7,FALSE)</f>
        <v>Si</v>
      </c>
      <c r="I123" s="134" t="str">
        <f>VLOOKUP(E123,VIP!$A$2:$O10144,8,FALSE)</f>
        <v>Si</v>
      </c>
      <c r="J123" s="134" t="str">
        <f>VLOOKUP(E123,VIP!$A$2:$O10094,8,FALSE)</f>
        <v>Si</v>
      </c>
      <c r="K123" s="134" t="str">
        <f>VLOOKUP(E123,VIP!$A$2:$O13668,6,0)</f>
        <v>NO</v>
      </c>
      <c r="L123" s="125" t="s">
        <v>2245</v>
      </c>
      <c r="M123" s="135" t="s">
        <v>2447</v>
      </c>
      <c r="N123" s="135" t="s">
        <v>2454</v>
      </c>
      <c r="O123" s="134" t="s">
        <v>2456</v>
      </c>
      <c r="P123" s="137"/>
      <c r="Q123" s="135" t="s">
        <v>2245</v>
      </c>
    </row>
    <row r="124" spans="1:17" s="96" customFormat="1" ht="18" x14ac:dyDescent="0.25">
      <c r="A124" s="134" t="str">
        <f>VLOOKUP(E124,'LISTADO ATM'!$A$2:$C$898,3,0)</f>
        <v>NORTE</v>
      </c>
      <c r="B124" s="129" t="s">
        <v>2701</v>
      </c>
      <c r="C124" s="136">
        <v>44337.47550925926</v>
      </c>
      <c r="D124" s="136" t="s">
        <v>2567</v>
      </c>
      <c r="E124" s="124">
        <v>22</v>
      </c>
      <c r="F124" s="155" t="str">
        <f>VLOOKUP(E124,VIP!$A$2:$O13315,2,0)</f>
        <v>DRBR813</v>
      </c>
      <c r="G124" s="134" t="str">
        <f>VLOOKUP(E124,'LISTADO ATM'!$A$2:$B$897,2,0)</f>
        <v>ATM S/M Olimpico (Santiago)</v>
      </c>
      <c r="H124" s="134" t="str">
        <f>VLOOKUP(E124,VIP!$A$2:$O18178,7,FALSE)</f>
        <v>Si</v>
      </c>
      <c r="I124" s="134" t="str">
        <f>VLOOKUP(E124,VIP!$A$2:$O10143,8,FALSE)</f>
        <v>Si</v>
      </c>
      <c r="J124" s="134" t="str">
        <f>VLOOKUP(E124,VIP!$A$2:$O10093,8,FALSE)</f>
        <v>Si</v>
      </c>
      <c r="K124" s="134" t="str">
        <f>VLOOKUP(E124,VIP!$A$2:$O13667,6,0)</f>
        <v>NO</v>
      </c>
      <c r="L124" s="125" t="s">
        <v>2418</v>
      </c>
      <c r="M124" s="135" t="s">
        <v>2447</v>
      </c>
      <c r="N124" s="135" t="s">
        <v>2454</v>
      </c>
      <c r="O124" s="134" t="s">
        <v>2568</v>
      </c>
      <c r="P124" s="137"/>
      <c r="Q124" s="135" t="s">
        <v>2418</v>
      </c>
    </row>
    <row r="125" spans="1:17" s="96" customFormat="1" ht="18" x14ac:dyDescent="0.25">
      <c r="A125" s="134" t="str">
        <f>VLOOKUP(E125,'LISTADO ATM'!$A$2:$C$898,3,0)</f>
        <v>SUR</v>
      </c>
      <c r="B125" s="129" t="s">
        <v>2700</v>
      </c>
      <c r="C125" s="136">
        <v>44337.476064814815</v>
      </c>
      <c r="D125" s="136" t="s">
        <v>2180</v>
      </c>
      <c r="E125" s="124">
        <v>5</v>
      </c>
      <c r="F125" s="155" t="str">
        <f>VLOOKUP(E125,VIP!$A$2:$O13314,2,0)</f>
        <v>DRBR005</v>
      </c>
      <c r="G125" s="134" t="str">
        <f>VLOOKUP(E125,'LISTADO ATM'!$A$2:$B$897,2,0)</f>
        <v>ATM Oficina Autoservicio Villa Ofelia (San Juan)</v>
      </c>
      <c r="H125" s="134" t="str">
        <f>VLOOKUP(E125,VIP!$A$2:$O18177,7,FALSE)</f>
        <v>Si</v>
      </c>
      <c r="I125" s="134" t="str">
        <f>VLOOKUP(E125,VIP!$A$2:$O10142,8,FALSE)</f>
        <v>Si</v>
      </c>
      <c r="J125" s="134" t="str">
        <f>VLOOKUP(E125,VIP!$A$2:$O10092,8,FALSE)</f>
        <v>Si</v>
      </c>
      <c r="K125" s="134" t="str">
        <f>VLOOKUP(E125,VIP!$A$2:$O13666,6,0)</f>
        <v>NO</v>
      </c>
      <c r="L125" s="125" t="s">
        <v>2219</v>
      </c>
      <c r="M125" s="135" t="s">
        <v>2447</v>
      </c>
      <c r="N125" s="135" t="s">
        <v>2454</v>
      </c>
      <c r="O125" s="134" t="s">
        <v>2456</v>
      </c>
      <c r="P125" s="137"/>
      <c r="Q125" s="135" t="s">
        <v>2219</v>
      </c>
    </row>
    <row r="126" spans="1:17" s="96" customFormat="1" ht="18" x14ac:dyDescent="0.25">
      <c r="A126" s="134" t="str">
        <f>VLOOKUP(E126,'LISTADO ATM'!$A$2:$C$898,3,0)</f>
        <v>SUR</v>
      </c>
      <c r="B126" s="129" t="s">
        <v>2699</v>
      </c>
      <c r="C126" s="136">
        <v>44337.476122685184</v>
      </c>
      <c r="D126" s="136" t="s">
        <v>2473</v>
      </c>
      <c r="E126" s="124">
        <v>750</v>
      </c>
      <c r="F126" s="155" t="str">
        <f>VLOOKUP(E126,VIP!$A$2:$O13313,2,0)</f>
        <v>DRBR265</v>
      </c>
      <c r="G126" s="134" t="str">
        <f>VLOOKUP(E126,'LISTADO ATM'!$A$2:$B$897,2,0)</f>
        <v xml:space="preserve">ATM UNP Duvergé </v>
      </c>
      <c r="H126" s="134" t="str">
        <f>VLOOKUP(E126,VIP!$A$2:$O18176,7,FALSE)</f>
        <v>Si</v>
      </c>
      <c r="I126" s="134" t="str">
        <f>VLOOKUP(E126,VIP!$A$2:$O10141,8,FALSE)</f>
        <v>Si</v>
      </c>
      <c r="J126" s="134" t="str">
        <f>VLOOKUP(E126,VIP!$A$2:$O10091,8,FALSE)</f>
        <v>Si</v>
      </c>
      <c r="K126" s="134" t="str">
        <f>VLOOKUP(E126,VIP!$A$2:$O13665,6,0)</f>
        <v>SI</v>
      </c>
      <c r="L126" s="125" t="s">
        <v>2418</v>
      </c>
      <c r="M126" s="135" t="s">
        <v>2447</v>
      </c>
      <c r="N126" s="135" t="s">
        <v>2454</v>
      </c>
      <c r="O126" s="134" t="s">
        <v>2474</v>
      </c>
      <c r="P126" s="137"/>
      <c r="Q126" s="135" t="s">
        <v>2418</v>
      </c>
    </row>
    <row r="127" spans="1:17" s="96" customFormat="1" ht="18" x14ac:dyDescent="0.25">
      <c r="A127" s="134" t="str">
        <f>VLOOKUP(E127,'LISTADO ATM'!$A$2:$C$898,3,0)</f>
        <v>DISTRITO NACIONAL</v>
      </c>
      <c r="B127" s="129" t="s">
        <v>2698</v>
      </c>
      <c r="C127" s="136">
        <v>44337.476655092592</v>
      </c>
      <c r="D127" s="136" t="s">
        <v>2450</v>
      </c>
      <c r="E127" s="124">
        <v>671</v>
      </c>
      <c r="F127" s="155" t="str">
        <f>VLOOKUP(E127,VIP!$A$2:$O13312,2,0)</f>
        <v>DRBR671</v>
      </c>
      <c r="G127" s="134" t="str">
        <f>VLOOKUP(E127,'LISTADO ATM'!$A$2:$B$897,2,0)</f>
        <v>ATM Ayuntamiento Sto. Dgo. Norte</v>
      </c>
      <c r="H127" s="134" t="str">
        <f>VLOOKUP(E127,VIP!$A$2:$O18175,7,FALSE)</f>
        <v>Si</v>
      </c>
      <c r="I127" s="134" t="str">
        <f>VLOOKUP(E127,VIP!$A$2:$O10140,8,FALSE)</f>
        <v>Si</v>
      </c>
      <c r="J127" s="134" t="str">
        <f>VLOOKUP(E127,VIP!$A$2:$O10090,8,FALSE)</f>
        <v>Si</v>
      </c>
      <c r="K127" s="134" t="str">
        <f>VLOOKUP(E127,VIP!$A$2:$O13664,6,0)</f>
        <v>NO</v>
      </c>
      <c r="L127" s="125" t="s">
        <v>2418</v>
      </c>
      <c r="M127" s="135" t="s">
        <v>2447</v>
      </c>
      <c r="N127" s="135" t="s">
        <v>2454</v>
      </c>
      <c r="O127" s="134" t="s">
        <v>2455</v>
      </c>
      <c r="P127" s="137"/>
      <c r="Q127" s="135" t="s">
        <v>2418</v>
      </c>
    </row>
    <row r="128" spans="1:17" s="96" customFormat="1" ht="18" x14ac:dyDescent="0.25">
      <c r="A128" s="134" t="str">
        <f>VLOOKUP(E128,'LISTADO ATM'!$A$2:$C$898,3,0)</f>
        <v>NORTE</v>
      </c>
      <c r="B128" s="129">
        <v>3335894844</v>
      </c>
      <c r="C128" s="136">
        <v>44337.505555555559</v>
      </c>
      <c r="D128" s="136" t="s">
        <v>2473</v>
      </c>
      <c r="E128" s="124">
        <v>405</v>
      </c>
      <c r="F128" s="155" t="str">
        <f>VLOOKUP(E128,VIP!$A$2:$O13327,2,0)</f>
        <v>DRBR405</v>
      </c>
      <c r="G128" s="134" t="str">
        <f>VLOOKUP(E128,'LISTADO ATM'!$A$2:$B$897,2,0)</f>
        <v xml:space="preserve">ATM UNP Loma de Cabrera </v>
      </c>
      <c r="H128" s="134" t="str">
        <f>VLOOKUP(E128,VIP!$A$2:$O18190,7,FALSE)</f>
        <v>Si</v>
      </c>
      <c r="I128" s="134" t="str">
        <f>VLOOKUP(E128,VIP!$A$2:$O10155,8,FALSE)</f>
        <v>Si</v>
      </c>
      <c r="J128" s="134" t="str">
        <f>VLOOKUP(E128,VIP!$A$2:$O10105,8,FALSE)</f>
        <v>Si</v>
      </c>
      <c r="K128" s="134" t="str">
        <f>VLOOKUP(E128,VIP!$A$2:$O13679,6,0)</f>
        <v>NO</v>
      </c>
      <c r="L128" s="125" t="s">
        <v>2688</v>
      </c>
      <c r="M128" s="202" t="s">
        <v>2664</v>
      </c>
      <c r="N128" s="135" t="s">
        <v>2690</v>
      </c>
      <c r="O128" s="134" t="s">
        <v>2691</v>
      </c>
      <c r="P128" s="137" t="s">
        <v>2694</v>
      </c>
      <c r="Q128" s="136" t="s">
        <v>2688</v>
      </c>
    </row>
    <row r="129" spans="1:17" s="96" customFormat="1" ht="18" x14ac:dyDescent="0.25">
      <c r="A129" s="134" t="str">
        <f>VLOOKUP(E129,'LISTADO ATM'!$A$2:$C$898,3,0)</f>
        <v>DISTRITO NACIONAL</v>
      </c>
      <c r="B129" s="129" t="s">
        <v>2697</v>
      </c>
      <c r="C129" s="136">
        <v>44337.508969907409</v>
      </c>
      <c r="D129" s="136" t="s">
        <v>2180</v>
      </c>
      <c r="E129" s="124">
        <v>327</v>
      </c>
      <c r="F129" s="155" t="str">
        <f>VLOOKUP(E129,VIP!$A$2:$O13311,2,0)</f>
        <v>DRBR327</v>
      </c>
      <c r="G129" s="134" t="str">
        <f>VLOOKUP(E129,'LISTADO ATM'!$A$2:$B$897,2,0)</f>
        <v xml:space="preserve">ATM UNP CCN (Nacional 27 de Febrero) </v>
      </c>
      <c r="H129" s="134" t="str">
        <f>VLOOKUP(E129,VIP!$A$2:$O18174,7,FALSE)</f>
        <v>Si</v>
      </c>
      <c r="I129" s="134" t="str">
        <f>VLOOKUP(E129,VIP!$A$2:$O10139,8,FALSE)</f>
        <v>Si</v>
      </c>
      <c r="J129" s="134" t="str">
        <f>VLOOKUP(E129,VIP!$A$2:$O10089,8,FALSE)</f>
        <v>Si</v>
      </c>
      <c r="K129" s="134" t="str">
        <f>VLOOKUP(E129,VIP!$A$2:$O13663,6,0)</f>
        <v>NO</v>
      </c>
      <c r="L129" s="125" t="s">
        <v>2219</v>
      </c>
      <c r="M129" s="135" t="s">
        <v>2447</v>
      </c>
      <c r="N129" s="135" t="s">
        <v>2454</v>
      </c>
      <c r="O129" s="134" t="s">
        <v>2456</v>
      </c>
      <c r="P129" s="137"/>
      <c r="Q129" s="135" t="s">
        <v>2219</v>
      </c>
    </row>
    <row r="130" spans="1:17" s="96" customFormat="1" ht="18" x14ac:dyDescent="0.25">
      <c r="A130" s="134" t="str">
        <f>VLOOKUP(E130,'LISTADO ATM'!$A$2:$C$898,3,0)</f>
        <v>NORTE</v>
      </c>
      <c r="B130" s="129" t="s">
        <v>2696</v>
      </c>
      <c r="C130" s="136">
        <v>44337.511319444442</v>
      </c>
      <c r="D130" s="136" t="s">
        <v>2473</v>
      </c>
      <c r="E130" s="124">
        <v>396</v>
      </c>
      <c r="F130" s="155" t="str">
        <f>VLOOKUP(E130,VIP!$A$2:$O13310,2,0)</f>
        <v>DRBR396</v>
      </c>
      <c r="G130" s="134" t="str">
        <f>VLOOKUP(E130,'LISTADO ATM'!$A$2:$B$897,2,0)</f>
        <v xml:space="preserve">ATM Oficina Plaza Ulloa (La Fuente) </v>
      </c>
      <c r="H130" s="134" t="str">
        <f>VLOOKUP(E130,VIP!$A$2:$O18173,7,FALSE)</f>
        <v>Si</v>
      </c>
      <c r="I130" s="134" t="str">
        <f>VLOOKUP(E130,VIP!$A$2:$O10138,8,FALSE)</f>
        <v>Si</v>
      </c>
      <c r="J130" s="134" t="str">
        <f>VLOOKUP(E130,VIP!$A$2:$O10088,8,FALSE)</f>
        <v>Si</v>
      </c>
      <c r="K130" s="134" t="str">
        <f>VLOOKUP(E130,VIP!$A$2:$O13662,6,0)</f>
        <v>NO</v>
      </c>
      <c r="L130" s="125" t="s">
        <v>2711</v>
      </c>
      <c r="M130" s="135" t="s">
        <v>2447</v>
      </c>
      <c r="N130" s="135" t="s">
        <v>2454</v>
      </c>
      <c r="O130" s="134" t="s">
        <v>2474</v>
      </c>
      <c r="P130" s="137"/>
      <c r="Q130" s="135" t="s">
        <v>2711</v>
      </c>
    </row>
    <row r="131" spans="1:17" s="96" customFormat="1" ht="18" x14ac:dyDescent="0.25">
      <c r="A131" s="134" t="str">
        <f>VLOOKUP(E131,'LISTADO ATM'!$A$2:$C$898,3,0)</f>
        <v>NORTE</v>
      </c>
      <c r="B131" s="129" t="s">
        <v>2695</v>
      </c>
      <c r="C131" s="136">
        <v>44337.511840277781</v>
      </c>
      <c r="D131" s="136" t="s">
        <v>2473</v>
      </c>
      <c r="E131" s="124">
        <v>63</v>
      </c>
      <c r="F131" s="155" t="str">
        <f>VLOOKUP(E131,VIP!$A$2:$O13309,2,0)</f>
        <v>DRBR063</v>
      </c>
      <c r="G131" s="134" t="str">
        <f>VLOOKUP(E131,'LISTADO ATM'!$A$2:$B$897,2,0)</f>
        <v xml:space="preserve">ATM Oficina Villa Vásquez (Montecristi) </v>
      </c>
      <c r="H131" s="134" t="str">
        <f>VLOOKUP(E131,VIP!$A$2:$O18172,7,FALSE)</f>
        <v>Si</v>
      </c>
      <c r="I131" s="134" t="str">
        <f>VLOOKUP(E131,VIP!$A$2:$O10137,8,FALSE)</f>
        <v>Si</v>
      </c>
      <c r="J131" s="134" t="str">
        <f>VLOOKUP(E131,VIP!$A$2:$O10087,8,FALSE)</f>
        <v>Si</v>
      </c>
      <c r="K131" s="134" t="str">
        <f>VLOOKUP(E131,VIP!$A$2:$O13661,6,0)</f>
        <v>NO</v>
      </c>
      <c r="L131" s="125" t="s">
        <v>2711</v>
      </c>
      <c r="M131" s="135" t="s">
        <v>2447</v>
      </c>
      <c r="N131" s="135" t="s">
        <v>2454</v>
      </c>
      <c r="O131" s="134" t="s">
        <v>2474</v>
      </c>
      <c r="P131" s="137"/>
      <c r="Q131" s="135" t="s">
        <v>2711</v>
      </c>
    </row>
    <row r="132" spans="1:17" s="96" customFormat="1" ht="18" x14ac:dyDescent="0.25">
      <c r="A132" s="134" t="str">
        <f>VLOOKUP(E132,'LISTADO ATM'!$A$2:$C$898,3,0)</f>
        <v>NORTE</v>
      </c>
      <c r="B132" s="129" t="s">
        <v>2733</v>
      </c>
      <c r="C132" s="136">
        <v>44337.525891203702</v>
      </c>
      <c r="D132" s="136" t="s">
        <v>2567</v>
      </c>
      <c r="E132" s="124">
        <v>633</v>
      </c>
      <c r="F132" s="155" t="str">
        <f>VLOOKUP(E132,VIP!$A$2:$O13332,2,0)</f>
        <v>DRBR260</v>
      </c>
      <c r="G132" s="134" t="str">
        <f>VLOOKUP(E132,'LISTADO ATM'!$A$2:$B$897,2,0)</f>
        <v xml:space="preserve">ATM Autobanco Las Colinas </v>
      </c>
      <c r="H132" s="134" t="str">
        <f>VLOOKUP(E132,VIP!$A$2:$O18195,7,FALSE)</f>
        <v>Si</v>
      </c>
      <c r="I132" s="134" t="str">
        <f>VLOOKUP(E132,VIP!$A$2:$O10160,8,FALSE)</f>
        <v>Si</v>
      </c>
      <c r="J132" s="134" t="str">
        <f>VLOOKUP(E132,VIP!$A$2:$O10110,8,FALSE)</f>
        <v>Si</v>
      </c>
      <c r="K132" s="134" t="str">
        <f>VLOOKUP(E132,VIP!$A$2:$O13684,6,0)</f>
        <v>SI</v>
      </c>
      <c r="L132" s="125" t="s">
        <v>2418</v>
      </c>
      <c r="M132" s="202" t="s">
        <v>2664</v>
      </c>
      <c r="N132" s="135" t="s">
        <v>2454</v>
      </c>
      <c r="O132" s="134" t="s">
        <v>2568</v>
      </c>
      <c r="P132" s="137"/>
      <c r="Q132" s="136">
        <v>44337.613194444442</v>
      </c>
    </row>
    <row r="133" spans="1:17" s="96" customFormat="1" ht="18" x14ac:dyDescent="0.25">
      <c r="A133" s="134" t="str">
        <f>VLOOKUP(E133,'LISTADO ATM'!$A$2:$C$898,3,0)</f>
        <v>DISTRITO NACIONAL</v>
      </c>
      <c r="B133" s="129" t="s">
        <v>2732</v>
      </c>
      <c r="C133" s="136">
        <v>44337.527557870373</v>
      </c>
      <c r="D133" s="136" t="s">
        <v>2450</v>
      </c>
      <c r="E133" s="124">
        <v>139</v>
      </c>
      <c r="F133" s="155" t="str">
        <f>VLOOKUP(E133,VIP!$A$2:$O13331,2,0)</f>
        <v>DRBR139</v>
      </c>
      <c r="G133" s="134" t="str">
        <f>VLOOKUP(E133,'LISTADO ATM'!$A$2:$B$897,2,0)</f>
        <v xml:space="preserve">ATM Oficina Plaza Lama Zona Oriental I </v>
      </c>
      <c r="H133" s="134" t="str">
        <f>VLOOKUP(E133,VIP!$A$2:$O18194,7,FALSE)</f>
        <v>Si</v>
      </c>
      <c r="I133" s="134" t="str">
        <f>VLOOKUP(E133,VIP!$A$2:$O10159,8,FALSE)</f>
        <v>Si</v>
      </c>
      <c r="J133" s="134" t="str">
        <f>VLOOKUP(E133,VIP!$A$2:$O10109,8,FALSE)</f>
        <v>Si</v>
      </c>
      <c r="K133" s="134" t="str">
        <f>VLOOKUP(E133,VIP!$A$2:$O13683,6,0)</f>
        <v>NO</v>
      </c>
      <c r="L133" s="125" t="s">
        <v>2418</v>
      </c>
      <c r="M133" s="135" t="s">
        <v>2447</v>
      </c>
      <c r="N133" s="135" t="s">
        <v>2454</v>
      </c>
      <c r="O133" s="134" t="s">
        <v>2455</v>
      </c>
      <c r="P133" s="137"/>
      <c r="Q133" s="135" t="s">
        <v>2418</v>
      </c>
    </row>
    <row r="134" spans="1:17" s="96" customFormat="1" ht="18" x14ac:dyDescent="0.25">
      <c r="A134" s="134" t="str">
        <f>VLOOKUP(E134,'LISTADO ATM'!$A$2:$C$898,3,0)</f>
        <v>DISTRITO NACIONAL</v>
      </c>
      <c r="B134" s="129" t="s">
        <v>2731</v>
      </c>
      <c r="C134" s="136">
        <v>44337.532199074078</v>
      </c>
      <c r="D134" s="136" t="s">
        <v>2180</v>
      </c>
      <c r="E134" s="124">
        <v>917</v>
      </c>
      <c r="F134" s="155" t="str">
        <f>VLOOKUP(E134,VIP!$A$2:$O13330,2,0)</f>
        <v>DRBR01B</v>
      </c>
      <c r="G134" s="134" t="str">
        <f>VLOOKUP(E134,'LISTADO ATM'!$A$2:$B$897,2,0)</f>
        <v xml:space="preserve">ATM Oficina Los Mina </v>
      </c>
      <c r="H134" s="134" t="str">
        <f>VLOOKUP(E134,VIP!$A$2:$O18193,7,FALSE)</f>
        <v>Si</v>
      </c>
      <c r="I134" s="134" t="str">
        <f>VLOOKUP(E134,VIP!$A$2:$O10158,8,FALSE)</f>
        <v>Si</v>
      </c>
      <c r="J134" s="134" t="str">
        <f>VLOOKUP(E134,VIP!$A$2:$O10108,8,FALSE)</f>
        <v>Si</v>
      </c>
      <c r="K134" s="134" t="str">
        <f>VLOOKUP(E134,VIP!$A$2:$O13682,6,0)</f>
        <v>NO</v>
      </c>
      <c r="L134" s="125" t="s">
        <v>2219</v>
      </c>
      <c r="M134" s="135" t="s">
        <v>2447</v>
      </c>
      <c r="N134" s="135" t="s">
        <v>2734</v>
      </c>
      <c r="O134" s="134" t="s">
        <v>2456</v>
      </c>
      <c r="P134" s="137"/>
      <c r="Q134" s="135" t="s">
        <v>2219</v>
      </c>
    </row>
    <row r="135" spans="1:17" s="96" customFormat="1" ht="18" x14ac:dyDescent="0.25">
      <c r="A135" s="134" t="str">
        <f>VLOOKUP(E135,'LISTADO ATM'!$A$2:$C$898,3,0)</f>
        <v>DISTRITO NACIONAL</v>
      </c>
      <c r="B135" s="129" t="s">
        <v>2730</v>
      </c>
      <c r="C135" s="136">
        <v>44337.547546296293</v>
      </c>
      <c r="D135" s="136" t="s">
        <v>2450</v>
      </c>
      <c r="E135" s="124">
        <v>147</v>
      </c>
      <c r="F135" s="155" t="str">
        <f>VLOOKUP(E135,VIP!$A$2:$O13329,2,0)</f>
        <v>DRBR147</v>
      </c>
      <c r="G135" s="134" t="str">
        <f>VLOOKUP(E135,'LISTADO ATM'!$A$2:$B$897,2,0)</f>
        <v xml:space="preserve">ATM Kiosco Megacentro I </v>
      </c>
      <c r="H135" s="134" t="str">
        <f>VLOOKUP(E135,VIP!$A$2:$O18192,7,FALSE)</f>
        <v>Si</v>
      </c>
      <c r="I135" s="134" t="str">
        <f>VLOOKUP(E135,VIP!$A$2:$O10157,8,FALSE)</f>
        <v>Si</v>
      </c>
      <c r="J135" s="134" t="str">
        <f>VLOOKUP(E135,VIP!$A$2:$O10107,8,FALSE)</f>
        <v>Si</v>
      </c>
      <c r="K135" s="134" t="str">
        <f>VLOOKUP(E135,VIP!$A$2:$O13681,6,0)</f>
        <v>NO</v>
      </c>
      <c r="L135" s="125" t="s">
        <v>2443</v>
      </c>
      <c r="M135" s="135" t="s">
        <v>2447</v>
      </c>
      <c r="N135" s="135" t="s">
        <v>2454</v>
      </c>
      <c r="O135" s="134" t="s">
        <v>2455</v>
      </c>
      <c r="P135" s="137"/>
      <c r="Q135" s="135" t="s">
        <v>2443</v>
      </c>
    </row>
    <row r="136" spans="1:17" s="96" customFormat="1" ht="18" x14ac:dyDescent="0.25">
      <c r="A136" s="134" t="str">
        <f>VLOOKUP(E136,'LISTADO ATM'!$A$2:$C$898,3,0)</f>
        <v>DISTRITO NACIONAL</v>
      </c>
      <c r="B136" s="129" t="s">
        <v>2729</v>
      </c>
      <c r="C136" s="136">
        <v>44337.54859953704</v>
      </c>
      <c r="D136" s="136" t="s">
        <v>2450</v>
      </c>
      <c r="E136" s="124">
        <v>194</v>
      </c>
      <c r="F136" s="155" t="str">
        <f>VLOOKUP(E136,VIP!$A$2:$O13328,2,0)</f>
        <v>DRBR194</v>
      </c>
      <c r="G136" s="134" t="str">
        <f>VLOOKUP(E136,'LISTADO ATM'!$A$2:$B$897,2,0)</f>
        <v xml:space="preserve">ATM UNP Pantoja </v>
      </c>
      <c r="H136" s="134" t="str">
        <f>VLOOKUP(E136,VIP!$A$2:$O18191,7,FALSE)</f>
        <v>Si</v>
      </c>
      <c r="I136" s="134" t="str">
        <f>VLOOKUP(E136,VIP!$A$2:$O10156,8,FALSE)</f>
        <v>No</v>
      </c>
      <c r="J136" s="134" t="str">
        <f>VLOOKUP(E136,VIP!$A$2:$O10106,8,FALSE)</f>
        <v>No</v>
      </c>
      <c r="K136" s="134" t="str">
        <f>VLOOKUP(E136,VIP!$A$2:$O13680,6,0)</f>
        <v>NO</v>
      </c>
      <c r="L136" s="125" t="s">
        <v>2443</v>
      </c>
      <c r="M136" s="135" t="s">
        <v>2447</v>
      </c>
      <c r="N136" s="135" t="s">
        <v>2454</v>
      </c>
      <c r="O136" s="134" t="s">
        <v>2455</v>
      </c>
      <c r="P136" s="137"/>
      <c r="Q136" s="135" t="s">
        <v>2443</v>
      </c>
    </row>
    <row r="137" spans="1:17" s="96" customFormat="1" ht="18" x14ac:dyDescent="0.25">
      <c r="A137" s="134" t="str">
        <f>VLOOKUP(E137,'LISTADO ATM'!$A$2:$C$898,3,0)</f>
        <v>DISTRITO NACIONAL</v>
      </c>
      <c r="B137" s="129" t="s">
        <v>2728</v>
      </c>
      <c r="C137" s="136">
        <v>44337.552789351852</v>
      </c>
      <c r="D137" s="136" t="s">
        <v>2450</v>
      </c>
      <c r="E137" s="124">
        <v>580</v>
      </c>
      <c r="F137" s="155" t="str">
        <f>VLOOKUP(E137,VIP!$A$2:$O13327,2,0)</f>
        <v>DRBR523</v>
      </c>
      <c r="G137" s="134" t="str">
        <f>VLOOKUP(E137,'LISTADO ATM'!$A$2:$B$897,2,0)</f>
        <v xml:space="preserve">ATM Edificio Propagas </v>
      </c>
      <c r="H137" s="134" t="str">
        <f>VLOOKUP(E137,VIP!$A$2:$O18190,7,FALSE)</f>
        <v>Si</v>
      </c>
      <c r="I137" s="134" t="str">
        <f>VLOOKUP(E137,VIP!$A$2:$O10155,8,FALSE)</f>
        <v>Si</v>
      </c>
      <c r="J137" s="134" t="str">
        <f>VLOOKUP(E137,VIP!$A$2:$O10105,8,FALSE)</f>
        <v>Si</v>
      </c>
      <c r="K137" s="134" t="str">
        <f>VLOOKUP(E137,VIP!$A$2:$O13679,6,0)</f>
        <v>NO</v>
      </c>
      <c r="L137" s="125" t="s">
        <v>2443</v>
      </c>
      <c r="M137" s="135" t="s">
        <v>2447</v>
      </c>
      <c r="N137" s="135" t="s">
        <v>2454</v>
      </c>
      <c r="O137" s="134" t="s">
        <v>2455</v>
      </c>
      <c r="P137" s="137"/>
      <c r="Q137" s="135" t="s">
        <v>2443</v>
      </c>
    </row>
    <row r="138" spans="1:17" s="96" customFormat="1" ht="18" x14ac:dyDescent="0.25">
      <c r="A138" s="134" t="str">
        <f>VLOOKUP(E138,'LISTADO ATM'!$A$2:$C$898,3,0)</f>
        <v>SUR</v>
      </c>
      <c r="B138" s="129" t="s">
        <v>2727</v>
      </c>
      <c r="C138" s="136">
        <v>44337.553437499999</v>
      </c>
      <c r="D138" s="136" t="s">
        <v>2450</v>
      </c>
      <c r="E138" s="124">
        <v>592</v>
      </c>
      <c r="F138" s="155" t="str">
        <f>VLOOKUP(E138,VIP!$A$2:$O13326,2,0)</f>
        <v>DRBR081</v>
      </c>
      <c r="G138" s="134" t="str">
        <f>VLOOKUP(E138,'LISTADO ATM'!$A$2:$B$897,2,0)</f>
        <v xml:space="preserve">ATM Centro de Caja San Cristóbal I </v>
      </c>
      <c r="H138" s="134" t="str">
        <f>VLOOKUP(E138,VIP!$A$2:$O18189,7,FALSE)</f>
        <v>Si</v>
      </c>
      <c r="I138" s="134" t="str">
        <f>VLOOKUP(E138,VIP!$A$2:$O10154,8,FALSE)</f>
        <v>Si</v>
      </c>
      <c r="J138" s="134" t="str">
        <f>VLOOKUP(E138,VIP!$A$2:$O10104,8,FALSE)</f>
        <v>Si</v>
      </c>
      <c r="K138" s="134" t="str">
        <f>VLOOKUP(E138,VIP!$A$2:$O13678,6,0)</f>
        <v>SI</v>
      </c>
      <c r="L138" s="125" t="s">
        <v>2418</v>
      </c>
      <c r="M138" s="135" t="s">
        <v>2447</v>
      </c>
      <c r="N138" s="135" t="s">
        <v>2454</v>
      </c>
      <c r="O138" s="134" t="s">
        <v>2455</v>
      </c>
      <c r="P138" s="137"/>
      <c r="Q138" s="135" t="s">
        <v>2418</v>
      </c>
    </row>
    <row r="139" spans="1:17" s="96" customFormat="1" ht="18" x14ac:dyDescent="0.25">
      <c r="A139" s="134" t="str">
        <f>VLOOKUP(E139,'LISTADO ATM'!$A$2:$C$898,3,0)</f>
        <v>DISTRITO NACIONAL</v>
      </c>
      <c r="B139" s="129" t="s">
        <v>2726</v>
      </c>
      <c r="C139" s="136">
        <v>44337.55574074074</v>
      </c>
      <c r="D139" s="136" t="s">
        <v>2450</v>
      </c>
      <c r="E139" s="124">
        <v>710</v>
      </c>
      <c r="F139" s="155" t="str">
        <f>VLOOKUP(E139,VIP!$A$2:$O13325,2,0)</f>
        <v>DRBR506</v>
      </c>
      <c r="G139" s="134" t="str">
        <f>VLOOKUP(E139,'LISTADO ATM'!$A$2:$B$897,2,0)</f>
        <v xml:space="preserve">ATM S/M Soberano </v>
      </c>
      <c r="H139" s="134" t="str">
        <f>VLOOKUP(E139,VIP!$A$2:$O18188,7,FALSE)</f>
        <v>Si</v>
      </c>
      <c r="I139" s="134" t="str">
        <f>VLOOKUP(E139,VIP!$A$2:$O10153,8,FALSE)</f>
        <v>Si</v>
      </c>
      <c r="J139" s="134" t="str">
        <f>VLOOKUP(E139,VIP!$A$2:$O10103,8,FALSE)</f>
        <v>Si</v>
      </c>
      <c r="K139" s="134" t="str">
        <f>VLOOKUP(E139,VIP!$A$2:$O13677,6,0)</f>
        <v>NO</v>
      </c>
      <c r="L139" s="125" t="s">
        <v>2418</v>
      </c>
      <c r="M139" s="202" t="s">
        <v>2664</v>
      </c>
      <c r="N139" s="135" t="s">
        <v>2454</v>
      </c>
      <c r="O139" s="134" t="s">
        <v>2455</v>
      </c>
      <c r="P139" s="137"/>
      <c r="Q139" s="136">
        <v>44337.612500000003</v>
      </c>
    </row>
    <row r="140" spans="1:17" s="96" customFormat="1" ht="18" x14ac:dyDescent="0.25">
      <c r="A140" s="134" t="str">
        <f>VLOOKUP(E140,'LISTADO ATM'!$A$2:$C$898,3,0)</f>
        <v>DISTRITO NACIONAL</v>
      </c>
      <c r="B140" s="129" t="s">
        <v>2725</v>
      </c>
      <c r="C140" s="136">
        <v>44337.557349537034</v>
      </c>
      <c r="D140" s="136" t="s">
        <v>2450</v>
      </c>
      <c r="E140" s="124">
        <v>735</v>
      </c>
      <c r="F140" s="155" t="str">
        <f>VLOOKUP(E140,VIP!$A$2:$O13324,2,0)</f>
        <v>DRBR179</v>
      </c>
      <c r="G140" s="134" t="str">
        <f>VLOOKUP(E140,'LISTADO ATM'!$A$2:$B$897,2,0)</f>
        <v xml:space="preserve">ATM Oficina Independencia II  </v>
      </c>
      <c r="H140" s="134" t="str">
        <f>VLOOKUP(E140,VIP!$A$2:$O18187,7,FALSE)</f>
        <v>Si</v>
      </c>
      <c r="I140" s="134" t="str">
        <f>VLOOKUP(E140,VIP!$A$2:$O10152,8,FALSE)</f>
        <v>Si</v>
      </c>
      <c r="J140" s="134" t="str">
        <f>VLOOKUP(E140,VIP!$A$2:$O10102,8,FALSE)</f>
        <v>Si</v>
      </c>
      <c r="K140" s="134" t="str">
        <f>VLOOKUP(E140,VIP!$A$2:$O13676,6,0)</f>
        <v>NO</v>
      </c>
      <c r="L140" s="125" t="s">
        <v>2443</v>
      </c>
      <c r="M140" s="135" t="s">
        <v>2447</v>
      </c>
      <c r="N140" s="135" t="s">
        <v>2454</v>
      </c>
      <c r="O140" s="134" t="s">
        <v>2455</v>
      </c>
      <c r="P140" s="137"/>
      <c r="Q140" s="135" t="s">
        <v>2443</v>
      </c>
    </row>
    <row r="141" spans="1:17" s="96" customFormat="1" ht="18" x14ac:dyDescent="0.25">
      <c r="A141" s="134" t="str">
        <f>VLOOKUP(E141,'LISTADO ATM'!$A$2:$C$898,3,0)</f>
        <v>DISTRITO NACIONAL</v>
      </c>
      <c r="B141" s="129" t="s">
        <v>2724</v>
      </c>
      <c r="C141" s="136">
        <v>44337.559178240743</v>
      </c>
      <c r="D141" s="136" t="s">
        <v>2473</v>
      </c>
      <c r="E141" s="124">
        <v>813</v>
      </c>
      <c r="F141" s="155" t="str">
        <f>VLOOKUP(E141,VIP!$A$2:$O13323,2,0)</f>
        <v>DRBR815</v>
      </c>
      <c r="G141" s="134" t="str">
        <f>VLOOKUP(E141,'LISTADO ATM'!$A$2:$B$897,2,0)</f>
        <v>ATM Occidental Mall</v>
      </c>
      <c r="H141" s="134" t="str">
        <f>VLOOKUP(E141,VIP!$A$2:$O18186,7,FALSE)</f>
        <v>Si</v>
      </c>
      <c r="I141" s="134" t="str">
        <f>VLOOKUP(E141,VIP!$A$2:$O10151,8,FALSE)</f>
        <v>Si</v>
      </c>
      <c r="J141" s="134" t="str">
        <f>VLOOKUP(E141,VIP!$A$2:$O10101,8,FALSE)</f>
        <v>Si</v>
      </c>
      <c r="K141" s="134" t="str">
        <f>VLOOKUP(E141,VIP!$A$2:$O13675,6,0)</f>
        <v>NO</v>
      </c>
      <c r="L141" s="125" t="s">
        <v>2418</v>
      </c>
      <c r="M141" s="135" t="s">
        <v>2447</v>
      </c>
      <c r="N141" s="135" t="s">
        <v>2454</v>
      </c>
      <c r="O141" s="134" t="s">
        <v>2474</v>
      </c>
      <c r="P141" s="137"/>
      <c r="Q141" s="135" t="s">
        <v>2418</v>
      </c>
    </row>
    <row r="142" spans="1:17" s="96" customFormat="1" ht="18" x14ac:dyDescent="0.25">
      <c r="A142" s="134" t="str">
        <f>VLOOKUP(E142,'LISTADO ATM'!$A$2:$C$898,3,0)</f>
        <v>NORTE</v>
      </c>
      <c r="B142" s="129" t="s">
        <v>2723</v>
      </c>
      <c r="C142" s="136">
        <v>44337.56</v>
      </c>
      <c r="D142" s="136" t="s">
        <v>2473</v>
      </c>
      <c r="E142" s="124">
        <v>903</v>
      </c>
      <c r="F142" s="155" t="str">
        <f>VLOOKUP(E142,VIP!$A$2:$O13322,2,0)</f>
        <v>DRBR903</v>
      </c>
      <c r="G142" s="134" t="str">
        <f>VLOOKUP(E142,'LISTADO ATM'!$A$2:$B$897,2,0)</f>
        <v xml:space="preserve">ATM Oficina La Vega Real I </v>
      </c>
      <c r="H142" s="134" t="str">
        <f>VLOOKUP(E142,VIP!$A$2:$O18185,7,FALSE)</f>
        <v>Si</v>
      </c>
      <c r="I142" s="134" t="str">
        <f>VLOOKUP(E142,VIP!$A$2:$O10150,8,FALSE)</f>
        <v>Si</v>
      </c>
      <c r="J142" s="134" t="str">
        <f>VLOOKUP(E142,VIP!$A$2:$O10100,8,FALSE)</f>
        <v>Si</v>
      </c>
      <c r="K142" s="134" t="str">
        <f>VLOOKUP(E142,VIP!$A$2:$O13674,6,0)</f>
        <v>NO</v>
      </c>
      <c r="L142" s="125" t="s">
        <v>2443</v>
      </c>
      <c r="M142" s="135" t="s">
        <v>2447</v>
      </c>
      <c r="N142" s="135" t="s">
        <v>2454</v>
      </c>
      <c r="O142" s="134" t="s">
        <v>2474</v>
      </c>
      <c r="P142" s="137"/>
      <c r="Q142" s="135" t="s">
        <v>2443</v>
      </c>
    </row>
    <row r="143" spans="1:17" s="96" customFormat="1" ht="18" x14ac:dyDescent="0.25">
      <c r="A143" s="134" t="str">
        <f>VLOOKUP(E143,'LISTADO ATM'!$A$2:$C$898,3,0)</f>
        <v>NORTE</v>
      </c>
      <c r="B143" s="129" t="s">
        <v>2722</v>
      </c>
      <c r="C143" s="136">
        <v>44337.565300925926</v>
      </c>
      <c r="D143" s="136" t="s">
        <v>2181</v>
      </c>
      <c r="E143" s="124">
        <v>606</v>
      </c>
      <c r="F143" s="155" t="str">
        <f>VLOOKUP(E143,VIP!$A$2:$O13321,2,0)</f>
        <v>DRBR704</v>
      </c>
      <c r="G143" s="134" t="str">
        <f>VLOOKUP(E143,'LISTADO ATM'!$A$2:$B$897,2,0)</f>
        <v xml:space="preserve">ATM UNP Manolo Tavarez Justo </v>
      </c>
      <c r="H143" s="134" t="str">
        <f>VLOOKUP(E143,VIP!$A$2:$O18184,7,FALSE)</f>
        <v>Si</v>
      </c>
      <c r="I143" s="134" t="str">
        <f>VLOOKUP(E143,VIP!$A$2:$O10149,8,FALSE)</f>
        <v>Si</v>
      </c>
      <c r="J143" s="134" t="str">
        <f>VLOOKUP(E143,VIP!$A$2:$O10099,8,FALSE)</f>
        <v>Si</v>
      </c>
      <c r="K143" s="134" t="str">
        <f>VLOOKUP(E143,VIP!$A$2:$O13673,6,0)</f>
        <v>NO</v>
      </c>
      <c r="L143" s="125" t="s">
        <v>2219</v>
      </c>
      <c r="M143" s="202" t="s">
        <v>2664</v>
      </c>
      <c r="N143" s="135" t="s">
        <v>2454</v>
      </c>
      <c r="O143" s="134" t="s">
        <v>2571</v>
      </c>
      <c r="P143" s="137"/>
      <c r="Q143" s="136">
        <v>44337.613888888889</v>
      </c>
    </row>
    <row r="144" spans="1:17" s="96" customFormat="1" ht="18" x14ac:dyDescent="0.25">
      <c r="A144" s="134" t="str">
        <f>VLOOKUP(E144,'LISTADO ATM'!$A$2:$C$898,3,0)</f>
        <v>NORTE</v>
      </c>
      <c r="B144" s="129" t="s">
        <v>2721</v>
      </c>
      <c r="C144" s="136">
        <v>44337.588958333334</v>
      </c>
      <c r="D144" s="136" t="s">
        <v>2181</v>
      </c>
      <c r="E144" s="124">
        <v>511</v>
      </c>
      <c r="F144" s="155" t="str">
        <f>VLOOKUP(E144,VIP!$A$2:$O13320,2,0)</f>
        <v>DRBR511</v>
      </c>
      <c r="G144" s="134" t="str">
        <f>VLOOKUP(E144,'LISTADO ATM'!$A$2:$B$897,2,0)</f>
        <v xml:space="preserve">ATM UNP Río San Juan (Nagua) </v>
      </c>
      <c r="H144" s="134" t="str">
        <f>VLOOKUP(E144,VIP!$A$2:$O18183,7,FALSE)</f>
        <v>Si</v>
      </c>
      <c r="I144" s="134" t="str">
        <f>VLOOKUP(E144,VIP!$A$2:$O10148,8,FALSE)</f>
        <v>Si</v>
      </c>
      <c r="J144" s="134" t="str">
        <f>VLOOKUP(E144,VIP!$A$2:$O10098,8,FALSE)</f>
        <v>Si</v>
      </c>
      <c r="K144" s="134" t="str">
        <f>VLOOKUP(E144,VIP!$A$2:$O13672,6,0)</f>
        <v>NO</v>
      </c>
      <c r="L144" s="125" t="s">
        <v>2469</v>
      </c>
      <c r="M144" s="202" t="s">
        <v>2664</v>
      </c>
      <c r="N144" s="135" t="s">
        <v>2454</v>
      </c>
      <c r="O144" s="134" t="s">
        <v>2571</v>
      </c>
      <c r="P144" s="137"/>
      <c r="Q144" s="136">
        <v>44337.615277777775</v>
      </c>
    </row>
    <row r="145" spans="1:17" s="96" customFormat="1" ht="18" x14ac:dyDescent="0.25">
      <c r="A145" s="134" t="str">
        <f>VLOOKUP(E145,'LISTADO ATM'!$A$2:$C$898,3,0)</f>
        <v>NORTE</v>
      </c>
      <c r="B145" s="129" t="s">
        <v>2720</v>
      </c>
      <c r="C145" s="136">
        <v>44337.590092592596</v>
      </c>
      <c r="D145" s="136" t="s">
        <v>2181</v>
      </c>
      <c r="E145" s="124">
        <v>728</v>
      </c>
      <c r="F145" s="155" t="str">
        <f>VLOOKUP(E145,VIP!$A$2:$O13319,2,0)</f>
        <v>DRBR051</v>
      </c>
      <c r="G145" s="134" t="str">
        <f>VLOOKUP(E145,'LISTADO ATM'!$A$2:$B$897,2,0)</f>
        <v xml:space="preserve">ATM UNP La Vega Oficina Regional Norcentral </v>
      </c>
      <c r="H145" s="134" t="str">
        <f>VLOOKUP(E145,VIP!$A$2:$O18182,7,FALSE)</f>
        <v>Si</v>
      </c>
      <c r="I145" s="134" t="str">
        <f>VLOOKUP(E145,VIP!$A$2:$O10147,8,FALSE)</f>
        <v>Si</v>
      </c>
      <c r="J145" s="134" t="str">
        <f>VLOOKUP(E145,VIP!$A$2:$O10097,8,FALSE)</f>
        <v>Si</v>
      </c>
      <c r="K145" s="134" t="str">
        <f>VLOOKUP(E145,VIP!$A$2:$O13671,6,0)</f>
        <v>SI</v>
      </c>
      <c r="L145" s="125" t="s">
        <v>2219</v>
      </c>
      <c r="M145" s="202" t="s">
        <v>2664</v>
      </c>
      <c r="N145" s="135" t="s">
        <v>2454</v>
      </c>
      <c r="O145" s="134" t="s">
        <v>2571</v>
      </c>
      <c r="P145" s="137"/>
      <c r="Q145" s="136">
        <v>44337.570138888892</v>
      </c>
    </row>
    <row r="146" spans="1:17" s="96" customFormat="1" ht="18" x14ac:dyDescent="0.25">
      <c r="A146" s="134" t="str">
        <f>VLOOKUP(E146,'LISTADO ATM'!$A$2:$C$898,3,0)</f>
        <v>DISTRITO NACIONAL</v>
      </c>
      <c r="B146" s="129" t="s">
        <v>2719</v>
      </c>
      <c r="C146" s="136">
        <v>44337.590983796297</v>
      </c>
      <c r="D146" s="136" t="s">
        <v>2180</v>
      </c>
      <c r="E146" s="124">
        <v>734</v>
      </c>
      <c r="F146" s="155" t="str">
        <f>VLOOKUP(E146,VIP!$A$2:$O13318,2,0)</f>
        <v>DRBR178</v>
      </c>
      <c r="G146" s="134" t="str">
        <f>VLOOKUP(E146,'LISTADO ATM'!$A$2:$B$897,2,0)</f>
        <v xml:space="preserve">ATM Oficina Independencia I </v>
      </c>
      <c r="H146" s="134" t="str">
        <f>VLOOKUP(E146,VIP!$A$2:$O18181,7,FALSE)</f>
        <v>Si</v>
      </c>
      <c r="I146" s="134" t="str">
        <f>VLOOKUP(E146,VIP!$A$2:$O10146,8,FALSE)</f>
        <v>Si</v>
      </c>
      <c r="J146" s="134" t="str">
        <f>VLOOKUP(E146,VIP!$A$2:$O10096,8,FALSE)</f>
        <v>Si</v>
      </c>
      <c r="K146" s="134" t="str">
        <f>VLOOKUP(E146,VIP!$A$2:$O13670,6,0)</f>
        <v>SI</v>
      </c>
      <c r="L146" s="125" t="s">
        <v>2219</v>
      </c>
      <c r="M146" s="135" t="s">
        <v>2447</v>
      </c>
      <c r="N146" s="135" t="s">
        <v>2454</v>
      </c>
      <c r="O146" s="134" t="s">
        <v>2456</v>
      </c>
      <c r="P146" s="137"/>
      <c r="Q146" s="135" t="s">
        <v>2219</v>
      </c>
    </row>
    <row r="147" spans="1:17" s="96" customFormat="1" ht="18" x14ac:dyDescent="0.25">
      <c r="A147" s="134" t="str">
        <f>VLOOKUP(E147,'LISTADO ATM'!$A$2:$C$898,3,0)</f>
        <v>ESTE</v>
      </c>
      <c r="B147" s="129" t="s">
        <v>2718</v>
      </c>
      <c r="C147" s="136">
        <v>44337.59170138889</v>
      </c>
      <c r="D147" s="136" t="s">
        <v>2180</v>
      </c>
      <c r="E147" s="124">
        <v>213</v>
      </c>
      <c r="F147" s="155" t="str">
        <f>VLOOKUP(E147,VIP!$A$2:$O13317,2,0)</f>
        <v>DRBR213</v>
      </c>
      <c r="G147" s="134" t="str">
        <f>VLOOKUP(E147,'LISTADO ATM'!$A$2:$B$897,2,0)</f>
        <v xml:space="preserve">ATM Almacenes Iberia (La Romana) </v>
      </c>
      <c r="H147" s="134" t="str">
        <f>VLOOKUP(E147,VIP!$A$2:$O18180,7,FALSE)</f>
        <v>Si</v>
      </c>
      <c r="I147" s="134" t="str">
        <f>VLOOKUP(E147,VIP!$A$2:$O10145,8,FALSE)</f>
        <v>Si</v>
      </c>
      <c r="J147" s="134" t="str">
        <f>VLOOKUP(E147,VIP!$A$2:$O10095,8,FALSE)</f>
        <v>Si</v>
      </c>
      <c r="K147" s="134" t="str">
        <f>VLOOKUP(E147,VIP!$A$2:$O13669,6,0)</f>
        <v>NO</v>
      </c>
      <c r="L147" s="125" t="s">
        <v>2219</v>
      </c>
      <c r="M147" s="135" t="s">
        <v>2447</v>
      </c>
      <c r="N147" s="135" t="s">
        <v>2454</v>
      </c>
      <c r="O147" s="134" t="s">
        <v>2456</v>
      </c>
      <c r="P147" s="137"/>
      <c r="Q147" s="135" t="s">
        <v>2219</v>
      </c>
    </row>
    <row r="148" spans="1:17" s="96" customFormat="1" ht="18" x14ac:dyDescent="0.25">
      <c r="A148" s="134" t="str">
        <f>VLOOKUP(E148,'LISTADO ATM'!$A$2:$C$898,3,0)</f>
        <v>DISTRITO NACIONAL</v>
      </c>
      <c r="B148" s="129" t="s">
        <v>2717</v>
      </c>
      <c r="C148" s="136">
        <v>44337.592627314814</v>
      </c>
      <c r="D148" s="136" t="s">
        <v>2180</v>
      </c>
      <c r="E148" s="124">
        <v>18</v>
      </c>
      <c r="F148" s="155" t="str">
        <f>VLOOKUP(E148,VIP!$A$2:$O13316,2,0)</f>
        <v>DRBR018</v>
      </c>
      <c r="G148" s="134" t="str">
        <f>VLOOKUP(E148,'LISTADO ATM'!$A$2:$B$897,2,0)</f>
        <v xml:space="preserve">ATM Oficina Haina Occidental I </v>
      </c>
      <c r="H148" s="134" t="str">
        <f>VLOOKUP(E148,VIP!$A$2:$O18179,7,FALSE)</f>
        <v>Si</v>
      </c>
      <c r="I148" s="134" t="str">
        <f>VLOOKUP(E148,VIP!$A$2:$O10144,8,FALSE)</f>
        <v>Si</v>
      </c>
      <c r="J148" s="134" t="str">
        <f>VLOOKUP(E148,VIP!$A$2:$O10094,8,FALSE)</f>
        <v>Si</v>
      </c>
      <c r="K148" s="134" t="str">
        <f>VLOOKUP(E148,VIP!$A$2:$O13668,6,0)</f>
        <v>SI</v>
      </c>
      <c r="L148" s="125" t="s">
        <v>2219</v>
      </c>
      <c r="M148" s="135" t="s">
        <v>2447</v>
      </c>
      <c r="N148" s="135" t="s">
        <v>2454</v>
      </c>
      <c r="O148" s="134" t="s">
        <v>2456</v>
      </c>
      <c r="P148" s="137"/>
      <c r="Q148" s="135" t="s">
        <v>2219</v>
      </c>
    </row>
    <row r="149" spans="1:17" s="96" customFormat="1" ht="18" x14ac:dyDescent="0.25">
      <c r="A149" s="134" t="str">
        <f>VLOOKUP(E149,'LISTADO ATM'!$A$2:$C$898,3,0)</f>
        <v>DISTRITO NACIONAL</v>
      </c>
      <c r="B149" s="129" t="s">
        <v>2716</v>
      </c>
      <c r="C149" s="136">
        <v>44337.592662037037</v>
      </c>
      <c r="D149" s="136" t="s">
        <v>2180</v>
      </c>
      <c r="E149" s="124">
        <v>925</v>
      </c>
      <c r="F149" s="155" t="str">
        <f>VLOOKUP(E149,VIP!$A$2:$O13315,2,0)</f>
        <v>DRBR24L</v>
      </c>
      <c r="G149" s="134" t="str">
        <f>VLOOKUP(E149,'LISTADO ATM'!$A$2:$B$897,2,0)</f>
        <v xml:space="preserve">ATM Oficina Plaza Lama Av. 27 de Febrero </v>
      </c>
      <c r="H149" s="134" t="str">
        <f>VLOOKUP(E149,VIP!$A$2:$O18178,7,FALSE)</f>
        <v>Si</v>
      </c>
      <c r="I149" s="134" t="str">
        <f>VLOOKUP(E149,VIP!$A$2:$O10143,8,FALSE)</f>
        <v>Si</v>
      </c>
      <c r="J149" s="134" t="str">
        <f>VLOOKUP(E149,VIP!$A$2:$O10093,8,FALSE)</f>
        <v>Si</v>
      </c>
      <c r="K149" s="134" t="str">
        <f>VLOOKUP(E149,VIP!$A$2:$O13667,6,0)</f>
        <v>SI</v>
      </c>
      <c r="L149" s="125" t="s">
        <v>2245</v>
      </c>
      <c r="M149" s="202" t="s">
        <v>2664</v>
      </c>
      <c r="N149" s="135" t="s">
        <v>2454</v>
      </c>
      <c r="O149" s="134" t="s">
        <v>2456</v>
      </c>
      <c r="P149" s="137"/>
      <c r="Q149" s="136">
        <v>44337.613194444442</v>
      </c>
    </row>
    <row r="150" spans="1:17" s="96" customFormat="1" ht="18" x14ac:dyDescent="0.25">
      <c r="A150" s="134" t="str">
        <f>VLOOKUP(E150,'LISTADO ATM'!$A$2:$C$898,3,0)</f>
        <v>DISTRITO NACIONAL</v>
      </c>
      <c r="B150" s="129" t="s">
        <v>2715</v>
      </c>
      <c r="C150" s="136">
        <v>44337.594444444447</v>
      </c>
      <c r="D150" s="136" t="s">
        <v>2180</v>
      </c>
      <c r="E150" s="124">
        <v>232</v>
      </c>
      <c r="F150" s="155" t="str">
        <f>VLOOKUP(E150,VIP!$A$2:$O13314,2,0)</f>
        <v>DRBR232</v>
      </c>
      <c r="G150" s="134" t="str">
        <f>VLOOKUP(E150,'LISTADO ATM'!$A$2:$B$897,2,0)</f>
        <v xml:space="preserve">ATM S/M Nacional Charles de Gaulle </v>
      </c>
      <c r="H150" s="134" t="str">
        <f>VLOOKUP(E150,VIP!$A$2:$O18177,7,FALSE)</f>
        <v>Si</v>
      </c>
      <c r="I150" s="134" t="str">
        <f>VLOOKUP(E150,VIP!$A$2:$O10142,8,FALSE)</f>
        <v>Si</v>
      </c>
      <c r="J150" s="134" t="str">
        <f>VLOOKUP(E150,VIP!$A$2:$O10092,8,FALSE)</f>
        <v>Si</v>
      </c>
      <c r="K150" s="134" t="str">
        <f>VLOOKUP(E150,VIP!$A$2:$O13666,6,0)</f>
        <v>SI</v>
      </c>
      <c r="L150" s="125" t="s">
        <v>2219</v>
      </c>
      <c r="M150" s="135" t="s">
        <v>2447</v>
      </c>
      <c r="N150" s="135" t="s">
        <v>2454</v>
      </c>
      <c r="O150" s="134" t="s">
        <v>2456</v>
      </c>
      <c r="P150" s="137"/>
      <c r="Q150" s="135" t="s">
        <v>2219</v>
      </c>
    </row>
    <row r="151" spans="1:17" s="96" customFormat="1" ht="18" x14ac:dyDescent="0.25">
      <c r="A151" s="134" t="str">
        <f>VLOOKUP(E151,'LISTADO ATM'!$A$2:$C$898,3,0)</f>
        <v>SUR</v>
      </c>
      <c r="B151" s="129" t="s">
        <v>2714</v>
      </c>
      <c r="C151" s="136">
        <v>44337.605833333335</v>
      </c>
      <c r="D151" s="136" t="s">
        <v>2473</v>
      </c>
      <c r="E151" s="124">
        <v>616</v>
      </c>
      <c r="F151" s="155" t="str">
        <f>VLOOKUP(E151,VIP!$A$2:$O13313,2,0)</f>
        <v>DRBR187</v>
      </c>
      <c r="G151" s="134" t="str">
        <f>VLOOKUP(E151,'LISTADO ATM'!$A$2:$B$897,2,0)</f>
        <v xml:space="preserve">ATM 5ta. Brigada Barahona </v>
      </c>
      <c r="H151" s="134" t="str">
        <f>VLOOKUP(E151,VIP!$A$2:$O18176,7,FALSE)</f>
        <v>Si</v>
      </c>
      <c r="I151" s="134" t="str">
        <f>VLOOKUP(E151,VIP!$A$2:$O10141,8,FALSE)</f>
        <v>Si</v>
      </c>
      <c r="J151" s="134" t="str">
        <f>VLOOKUP(E151,VIP!$A$2:$O10091,8,FALSE)</f>
        <v>Si</v>
      </c>
      <c r="K151" s="134" t="str">
        <f>VLOOKUP(E151,VIP!$A$2:$O13665,6,0)</f>
        <v>NO</v>
      </c>
      <c r="L151" s="125" t="s">
        <v>2443</v>
      </c>
      <c r="M151" s="135" t="s">
        <v>2447</v>
      </c>
      <c r="N151" s="135" t="s">
        <v>2454</v>
      </c>
      <c r="O151" s="134" t="s">
        <v>2474</v>
      </c>
      <c r="P151" s="137"/>
      <c r="Q151" s="135" t="s">
        <v>2443</v>
      </c>
    </row>
    <row r="152" spans="1:17" s="96" customFormat="1" ht="18" x14ac:dyDescent="0.25">
      <c r="A152" s="134" t="str">
        <f>VLOOKUP(E152,'LISTADO ATM'!$A$2:$C$898,3,0)</f>
        <v>DISTRITO NACIONAL</v>
      </c>
      <c r="B152" s="129" t="s">
        <v>2713</v>
      </c>
      <c r="C152" s="136">
        <v>44337.607210648152</v>
      </c>
      <c r="D152" s="136" t="s">
        <v>2180</v>
      </c>
      <c r="E152" s="124">
        <v>10</v>
      </c>
      <c r="F152" s="155" t="str">
        <f>VLOOKUP(E152,VIP!$A$2:$O13312,2,0)</f>
        <v>DRBR010</v>
      </c>
      <c r="G152" s="134" t="str">
        <f>VLOOKUP(E152,'LISTADO ATM'!$A$2:$B$897,2,0)</f>
        <v xml:space="preserve">ATM Ministerio Salud Pública </v>
      </c>
      <c r="H152" s="134" t="str">
        <f>VLOOKUP(E152,VIP!$A$2:$O18175,7,FALSE)</f>
        <v>Si</v>
      </c>
      <c r="I152" s="134" t="str">
        <f>VLOOKUP(E152,VIP!$A$2:$O10140,8,FALSE)</f>
        <v>Si</v>
      </c>
      <c r="J152" s="134" t="str">
        <f>VLOOKUP(E152,VIP!$A$2:$O10090,8,FALSE)</f>
        <v>Si</v>
      </c>
      <c r="K152" s="134" t="str">
        <f>VLOOKUP(E152,VIP!$A$2:$O13664,6,0)</f>
        <v>NO</v>
      </c>
      <c r="L152" s="125" t="s">
        <v>2219</v>
      </c>
      <c r="M152" s="135" t="s">
        <v>2447</v>
      </c>
      <c r="N152" s="135" t="s">
        <v>2454</v>
      </c>
      <c r="O152" s="134" t="s">
        <v>2456</v>
      </c>
      <c r="P152" s="137"/>
      <c r="Q152" s="135" t="s">
        <v>2219</v>
      </c>
    </row>
    <row r="153" spans="1:17" s="96" customFormat="1" ht="18" x14ac:dyDescent="0.25">
      <c r="A153" s="134" t="str">
        <f>VLOOKUP(E153,'LISTADO ATM'!$A$2:$C$898,3,0)</f>
        <v>DISTRITO NACIONAL</v>
      </c>
      <c r="B153" s="129" t="s">
        <v>2712</v>
      </c>
      <c r="C153" s="136">
        <v>44337.607858796298</v>
      </c>
      <c r="D153" s="136" t="s">
        <v>2180</v>
      </c>
      <c r="E153" s="124">
        <v>952</v>
      </c>
      <c r="F153" s="155" t="str">
        <f>VLOOKUP(E153,VIP!$A$2:$O13311,2,0)</f>
        <v>DRBR16L</v>
      </c>
      <c r="G153" s="134" t="str">
        <f>VLOOKUP(E153,'LISTADO ATM'!$A$2:$B$897,2,0)</f>
        <v xml:space="preserve">ATM Alvarez Rivas </v>
      </c>
      <c r="H153" s="134" t="str">
        <f>VLOOKUP(E153,VIP!$A$2:$O18174,7,FALSE)</f>
        <v>Si</v>
      </c>
      <c r="I153" s="134" t="str">
        <f>VLOOKUP(E153,VIP!$A$2:$O10139,8,FALSE)</f>
        <v>Si</v>
      </c>
      <c r="J153" s="134" t="str">
        <f>VLOOKUP(E153,VIP!$A$2:$O10089,8,FALSE)</f>
        <v>Si</v>
      </c>
      <c r="K153" s="134" t="str">
        <f>VLOOKUP(E153,VIP!$A$2:$O13663,6,0)</f>
        <v>NO</v>
      </c>
      <c r="L153" s="125" t="s">
        <v>2219</v>
      </c>
      <c r="M153" s="135" t="s">
        <v>2447</v>
      </c>
      <c r="N153" s="135" t="s">
        <v>2454</v>
      </c>
      <c r="O153" s="134" t="s">
        <v>2456</v>
      </c>
      <c r="P153" s="137"/>
      <c r="Q153" s="135" t="s">
        <v>2219</v>
      </c>
    </row>
    <row r="154" spans="1:17" s="96" customFormat="1" ht="18" x14ac:dyDescent="0.25">
      <c r="A154" s="134" t="str">
        <f>VLOOKUP(E154,'LISTADO ATM'!$A$2:$C$898,3,0)</f>
        <v>DISTRITO NACIONAL</v>
      </c>
      <c r="B154" s="129">
        <v>3335895087</v>
      </c>
      <c r="C154" s="136">
        <v>44337.612500000003</v>
      </c>
      <c r="D154" s="136" t="s">
        <v>2450</v>
      </c>
      <c r="E154" s="124">
        <v>569</v>
      </c>
      <c r="F154" s="155" t="str">
        <f>VLOOKUP(E154,VIP!$A$2:$O13313,2,0)</f>
        <v>DRBR03B</v>
      </c>
      <c r="G154" s="134" t="str">
        <f>VLOOKUP(E154,'LISTADO ATM'!$A$2:$B$897,2,0)</f>
        <v xml:space="preserve">ATM Superintendencia de Seguros </v>
      </c>
      <c r="H154" s="134" t="str">
        <f>VLOOKUP(E154,VIP!$A$2:$O18176,7,FALSE)</f>
        <v>Si</v>
      </c>
      <c r="I154" s="134" t="str">
        <f>VLOOKUP(E154,VIP!$A$2:$O10141,8,FALSE)</f>
        <v>Si</v>
      </c>
      <c r="J154" s="134" t="str">
        <f>VLOOKUP(E154,VIP!$A$2:$O10091,8,FALSE)</f>
        <v>Si</v>
      </c>
      <c r="K154" s="134" t="str">
        <f>VLOOKUP(E154,VIP!$A$2:$O13665,6,0)</f>
        <v>NO</v>
      </c>
      <c r="L154" s="125" t="s">
        <v>2418</v>
      </c>
      <c r="M154" s="135" t="s">
        <v>2447</v>
      </c>
      <c r="N154" s="135" t="s">
        <v>2454</v>
      </c>
      <c r="O154" s="134" t="s">
        <v>2455</v>
      </c>
      <c r="P154" s="137"/>
      <c r="Q154" s="135" t="s">
        <v>2418</v>
      </c>
    </row>
    <row r="155" spans="1:17" s="96" customFormat="1" ht="18" x14ac:dyDescent="0.25">
      <c r="A155" s="134" t="str">
        <f>VLOOKUP(E155,'LISTADO ATM'!$A$2:$C$898,3,0)</f>
        <v>NORTE</v>
      </c>
      <c r="B155" s="129">
        <v>3335895091</v>
      </c>
      <c r="C155" s="136">
        <v>44337.613888888889</v>
      </c>
      <c r="D155" s="136" t="s">
        <v>2567</v>
      </c>
      <c r="E155" s="124">
        <v>599</v>
      </c>
      <c r="F155" s="155" t="str">
        <f>VLOOKUP(E155,VIP!$A$2:$O13314,2,0)</f>
        <v>DRBR258</v>
      </c>
      <c r="G155" s="134" t="str">
        <f>VLOOKUP(E155,'LISTADO ATM'!$A$2:$B$897,2,0)</f>
        <v xml:space="preserve">ATM Oficina Plaza Internacional (Santiago) </v>
      </c>
      <c r="H155" s="134" t="str">
        <f>VLOOKUP(E155,VIP!$A$2:$O18177,7,FALSE)</f>
        <v>Si</v>
      </c>
      <c r="I155" s="134" t="str">
        <f>VLOOKUP(E155,VIP!$A$2:$O10142,8,FALSE)</f>
        <v>Si</v>
      </c>
      <c r="J155" s="134" t="str">
        <f>VLOOKUP(E155,VIP!$A$2:$O10092,8,FALSE)</f>
        <v>Si</v>
      </c>
      <c r="K155" s="134" t="str">
        <f>VLOOKUP(E155,VIP!$A$2:$O13666,6,0)</f>
        <v>NO</v>
      </c>
      <c r="L155" s="125" t="s">
        <v>2418</v>
      </c>
      <c r="M155" s="135" t="s">
        <v>2447</v>
      </c>
      <c r="N155" s="135" t="s">
        <v>2454</v>
      </c>
      <c r="O155" s="134" t="s">
        <v>2568</v>
      </c>
      <c r="P155" s="137"/>
      <c r="Q155" s="135" t="s">
        <v>2418</v>
      </c>
    </row>
  </sheetData>
  <autoFilter ref="A4:Q4">
    <sortState ref="A5:Q15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56:E1048576 E84:E89 E1:E22">
    <cfRule type="duplicateValues" dxfId="127" priority="207"/>
  </conditionalFormatting>
  <conditionalFormatting sqref="E156:E1048576 E84:E89 E5:E22">
    <cfRule type="duplicateValues" dxfId="126" priority="119848"/>
  </conditionalFormatting>
  <conditionalFormatting sqref="B156:B1048576 B84:B89 B1:B22">
    <cfRule type="duplicateValues" dxfId="125" priority="119851"/>
  </conditionalFormatting>
  <conditionalFormatting sqref="B156:B1048576 B84:B89 B5:B22">
    <cfRule type="duplicateValues" dxfId="124" priority="160"/>
  </conditionalFormatting>
  <conditionalFormatting sqref="B156:B1048576 B84:B89 B1:B22">
    <cfRule type="duplicateValues" dxfId="123" priority="111"/>
    <cfRule type="duplicateValues" dxfId="122" priority="112"/>
  </conditionalFormatting>
  <conditionalFormatting sqref="E156:E1048576 E84:E89 E1:E22">
    <cfRule type="duplicateValues" dxfId="121" priority="94"/>
    <cfRule type="duplicateValues" dxfId="120" priority="95"/>
  </conditionalFormatting>
  <conditionalFormatting sqref="E156:E1048576 E84:E89 E1:E60">
    <cfRule type="duplicateValues" dxfId="119" priority="55"/>
  </conditionalFormatting>
  <conditionalFormatting sqref="E156:E1048576 E1:E89">
    <cfRule type="duplicateValues" dxfId="118" priority="46"/>
    <cfRule type="duplicateValues" dxfId="117" priority="47"/>
  </conditionalFormatting>
  <conditionalFormatting sqref="B156:B1048576 B1:B89">
    <cfRule type="duplicateValues" dxfId="116" priority="44"/>
    <cfRule type="duplicateValues" dxfId="115" priority="45"/>
  </conditionalFormatting>
  <conditionalFormatting sqref="E5:E22">
    <cfRule type="duplicateValues" dxfId="114" priority="121873"/>
    <cfRule type="duplicateValues" dxfId="113" priority="121874"/>
  </conditionalFormatting>
  <conditionalFormatting sqref="E5:E22">
    <cfRule type="duplicateValues" dxfId="112" priority="121875"/>
  </conditionalFormatting>
  <conditionalFormatting sqref="B5:B22">
    <cfRule type="duplicateValues" dxfId="111" priority="121876"/>
    <cfRule type="duplicateValues" dxfId="110" priority="121877"/>
  </conditionalFormatting>
  <conditionalFormatting sqref="B5:B22">
    <cfRule type="duplicateValues" dxfId="109" priority="121878"/>
  </conditionalFormatting>
  <conditionalFormatting sqref="E23:E44">
    <cfRule type="duplicateValues" dxfId="108" priority="121919"/>
  </conditionalFormatting>
  <conditionalFormatting sqref="B23:B44">
    <cfRule type="duplicateValues" dxfId="107" priority="121921"/>
  </conditionalFormatting>
  <conditionalFormatting sqref="B23:B44">
    <cfRule type="duplicateValues" dxfId="106" priority="121923"/>
    <cfRule type="duplicateValues" dxfId="105" priority="121924"/>
  </conditionalFormatting>
  <conditionalFormatting sqref="E23:E44">
    <cfRule type="duplicateValues" dxfId="104" priority="121927"/>
    <cfRule type="duplicateValues" dxfId="103" priority="121928"/>
  </conditionalFormatting>
  <conditionalFormatting sqref="E45:E60">
    <cfRule type="duplicateValues" dxfId="102" priority="121937"/>
  </conditionalFormatting>
  <conditionalFormatting sqref="B45:B60">
    <cfRule type="duplicateValues" dxfId="101" priority="121939"/>
  </conditionalFormatting>
  <conditionalFormatting sqref="B45:B60">
    <cfRule type="duplicateValues" dxfId="100" priority="121941"/>
    <cfRule type="duplicateValues" dxfId="99" priority="121942"/>
  </conditionalFormatting>
  <conditionalFormatting sqref="E45:E60">
    <cfRule type="duplicateValues" dxfId="98" priority="121945"/>
    <cfRule type="duplicateValues" dxfId="97" priority="121946"/>
  </conditionalFormatting>
  <conditionalFormatting sqref="E61:E89">
    <cfRule type="duplicateValues" dxfId="96" priority="121956"/>
  </conditionalFormatting>
  <conditionalFormatting sqref="B61:B89">
    <cfRule type="duplicateValues" dxfId="95" priority="121958"/>
  </conditionalFormatting>
  <conditionalFormatting sqref="B61:B89">
    <cfRule type="duplicateValues" dxfId="94" priority="121960"/>
    <cfRule type="duplicateValues" dxfId="93" priority="121961"/>
  </conditionalFormatting>
  <conditionalFormatting sqref="E61:E89">
    <cfRule type="duplicateValues" dxfId="92" priority="121964"/>
    <cfRule type="duplicateValues" dxfId="91" priority="121965"/>
  </conditionalFormatting>
  <conditionalFormatting sqref="E90:E103">
    <cfRule type="duplicateValues" dxfId="90" priority="122018"/>
  </conditionalFormatting>
  <conditionalFormatting sqref="B90:B103">
    <cfRule type="duplicateValues" dxfId="89" priority="122019"/>
  </conditionalFormatting>
  <conditionalFormatting sqref="B90:B103">
    <cfRule type="duplicateValues" dxfId="88" priority="122020"/>
    <cfRule type="duplicateValues" dxfId="87" priority="122021"/>
  </conditionalFormatting>
  <conditionalFormatting sqref="E90:E103">
    <cfRule type="duplicateValues" dxfId="86" priority="122022"/>
    <cfRule type="duplicateValues" dxfId="85" priority="122023"/>
  </conditionalFormatting>
  <conditionalFormatting sqref="E104:E113">
    <cfRule type="duplicateValues" dxfId="84" priority="122106"/>
  </conditionalFormatting>
  <conditionalFormatting sqref="B104:B113">
    <cfRule type="duplicateValues" dxfId="83" priority="122107"/>
  </conditionalFormatting>
  <conditionalFormatting sqref="B104:B113">
    <cfRule type="duplicateValues" dxfId="82" priority="122108"/>
    <cfRule type="duplicateValues" dxfId="81" priority="122109"/>
  </conditionalFormatting>
  <conditionalFormatting sqref="E104:E113">
    <cfRule type="duplicateValues" dxfId="80" priority="122110"/>
    <cfRule type="duplicateValues" dxfId="79" priority="122111"/>
  </conditionalFormatting>
  <conditionalFormatting sqref="E114:E131">
    <cfRule type="duplicateValues" dxfId="78" priority="122194"/>
  </conditionalFormatting>
  <conditionalFormatting sqref="B114:B131">
    <cfRule type="duplicateValues" dxfId="77" priority="122195"/>
  </conditionalFormatting>
  <conditionalFormatting sqref="B114:B131">
    <cfRule type="duplicateValues" dxfId="76" priority="122196"/>
    <cfRule type="duplicateValues" dxfId="75" priority="122197"/>
  </conditionalFormatting>
  <conditionalFormatting sqref="E114:E131">
    <cfRule type="duplicateValues" dxfId="74" priority="122198"/>
    <cfRule type="duplicateValues" dxfId="73" priority="122199"/>
  </conditionalFormatting>
  <conditionalFormatting sqref="E132:E153">
    <cfRule type="duplicateValues" dxfId="72" priority="122250"/>
  </conditionalFormatting>
  <conditionalFormatting sqref="B132:B153">
    <cfRule type="duplicateValues" dxfId="71" priority="122251"/>
  </conditionalFormatting>
  <conditionalFormatting sqref="B132:B153">
    <cfRule type="duplicateValues" dxfId="70" priority="122252"/>
    <cfRule type="duplicateValues" dxfId="69" priority="122253"/>
  </conditionalFormatting>
  <conditionalFormatting sqref="E132:E153">
    <cfRule type="duplicateValues" dxfId="68" priority="122254"/>
    <cfRule type="duplicateValues" dxfId="67" priority="122255"/>
  </conditionalFormatting>
  <conditionalFormatting sqref="E154:E155">
    <cfRule type="duplicateValues" dxfId="66" priority="122306"/>
  </conditionalFormatting>
  <conditionalFormatting sqref="B154:B155">
    <cfRule type="duplicateValues" dxfId="65" priority="122307"/>
  </conditionalFormatting>
  <conditionalFormatting sqref="B154:B155">
    <cfRule type="duplicateValues" dxfId="64" priority="122308"/>
    <cfRule type="duplicateValues" dxfId="63" priority="122309"/>
  </conditionalFormatting>
  <conditionalFormatting sqref="E154:E155">
    <cfRule type="duplicateValues" dxfId="62" priority="122310"/>
    <cfRule type="duplicateValues" dxfId="61" priority="12231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zoomScale="85" zoomScaleNormal="85" workbookViewId="0">
      <selection activeCell="G12" sqref="G12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x14ac:dyDescent="0.25">
      <c r="A1" s="180" t="s">
        <v>2150</v>
      </c>
      <c r="B1" s="181"/>
      <c r="C1" s="181"/>
      <c r="D1" s="181"/>
      <c r="E1" s="182"/>
    </row>
    <row r="2" spans="1:5" ht="25.5" x14ac:dyDescent="0.25">
      <c r="A2" s="183" t="s">
        <v>2452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44367.708333333336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44368.25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6" t="s">
        <v>2415</v>
      </c>
      <c r="B7" s="187"/>
      <c r="C7" s="187"/>
      <c r="D7" s="187"/>
      <c r="E7" s="188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str">
        <f>VLOOKUP(B9,'[1]LISTADO ATM'!$A$2:$C$821,3,0)</f>
        <v>NORTE</v>
      </c>
      <c r="B9" s="127">
        <v>775</v>
      </c>
      <c r="C9" s="152" t="str">
        <f>VLOOKUP(B9,'[1]LISTADO ATM'!$A$2:$B$821,2,0)</f>
        <v xml:space="preserve">ATM S/M Lilo (Montecristi) </v>
      </c>
      <c r="D9" s="128" t="s">
        <v>2656</v>
      </c>
      <c r="E9" s="129" t="s">
        <v>2613</v>
      </c>
    </row>
    <row r="10" spans="1:5" ht="18" x14ac:dyDescent="0.25">
      <c r="A10" s="127" t="str">
        <f>VLOOKUP(B10,'[1]LISTADO ATM'!$A$2:$C$821,3,0)</f>
        <v>DISTRITO NACIONAL</v>
      </c>
      <c r="B10" s="127">
        <v>980</v>
      </c>
      <c r="C10" s="152" t="str">
        <f>VLOOKUP(B10,'[1]LISTADO ATM'!$A$2:$B$821,2,0)</f>
        <v xml:space="preserve">ATM Oficina Bella Vista Mall II </v>
      </c>
      <c r="D10" s="128" t="s">
        <v>2656</v>
      </c>
      <c r="E10" s="129" t="s">
        <v>2627</v>
      </c>
    </row>
    <row r="11" spans="1:5" ht="18" x14ac:dyDescent="0.25">
      <c r="A11" s="127" t="str">
        <f>VLOOKUP(B11,'[1]LISTADO ATM'!$A$2:$C$821,3,0)</f>
        <v>SUR</v>
      </c>
      <c r="B11" s="127">
        <v>765</v>
      </c>
      <c r="C11" s="152" t="str">
        <f>VLOOKUP(B11,'[1]LISTADO ATM'!$A$2:$B$821,2,0)</f>
        <v xml:space="preserve">ATM Oficina Azua I </v>
      </c>
      <c r="D11" s="128" t="s">
        <v>2656</v>
      </c>
      <c r="E11" s="129" t="s">
        <v>2649</v>
      </c>
    </row>
    <row r="12" spans="1:5" ht="18" x14ac:dyDescent="0.25">
      <c r="A12" s="127" t="str">
        <f>VLOOKUP(B12,'[1]LISTADO ATM'!$A$2:$C$821,3,0)</f>
        <v>NORTE</v>
      </c>
      <c r="B12" s="127">
        <v>405</v>
      </c>
      <c r="C12" s="152" t="str">
        <f>VLOOKUP(B12,'[1]LISTADO ATM'!$A$2:$B$821,2,0)</f>
        <v xml:space="preserve">ATM UNP Loma de Cabrera </v>
      </c>
      <c r="D12" s="128" t="s">
        <v>2656</v>
      </c>
      <c r="E12" s="129" t="s">
        <v>2647</v>
      </c>
    </row>
    <row r="13" spans="1:5" ht="18" x14ac:dyDescent="0.25">
      <c r="A13" s="127" t="str">
        <f>VLOOKUP(B13,'[1]LISTADO ATM'!$A$2:$C$821,3,0)</f>
        <v>DISTRITO NACIONAL</v>
      </c>
      <c r="B13" s="127">
        <v>906</v>
      </c>
      <c r="C13" s="152" t="str">
        <f>VLOOKUP(B13,'[1]LISTADO ATM'!$A$2:$B$821,2,0)</f>
        <v xml:space="preserve">ATM MESCYT  </v>
      </c>
      <c r="D13" s="128" t="s">
        <v>2656</v>
      </c>
      <c r="E13" s="129" t="s">
        <v>2645</v>
      </c>
    </row>
    <row r="14" spans="1:5" ht="18" x14ac:dyDescent="0.25">
      <c r="A14" s="127" t="str">
        <f>VLOOKUP(B14,'[1]LISTADO ATM'!$A$2:$C$821,3,0)</f>
        <v>DISTRITO NACIONAL</v>
      </c>
      <c r="B14" s="127">
        <v>970</v>
      </c>
      <c r="C14" s="152" t="str">
        <f>VLOOKUP(B14,'[1]LISTADO ATM'!$A$2:$B$821,2,0)</f>
        <v xml:space="preserve">ATM S/M Olé Haina </v>
      </c>
      <c r="D14" s="128" t="s">
        <v>2656</v>
      </c>
      <c r="E14" s="129" t="s">
        <v>2709</v>
      </c>
    </row>
    <row r="15" spans="1:5" ht="18" x14ac:dyDescent="0.25">
      <c r="A15" s="127" t="str">
        <f>VLOOKUP(B15,'[1]LISTADO ATM'!$A$2:$C$821,3,0)</f>
        <v>ESTE</v>
      </c>
      <c r="B15" s="127">
        <v>268</v>
      </c>
      <c r="C15" s="152" t="str">
        <f>VLOOKUP(B15,'[1]LISTADO ATM'!$A$2:$B$821,2,0)</f>
        <v xml:space="preserve">ATM Autobanco La Altagracia (Higuey) </v>
      </c>
      <c r="D15" s="128" t="s">
        <v>2656</v>
      </c>
      <c r="E15" s="129" t="s">
        <v>2706</v>
      </c>
    </row>
    <row r="16" spans="1:5" ht="18" x14ac:dyDescent="0.25">
      <c r="A16" s="127" t="str">
        <f>VLOOKUP(B16,'[1]LISTADO ATM'!$A$2:$C$821,3,0)</f>
        <v>DISTRITO NACIONAL</v>
      </c>
      <c r="B16" s="127">
        <v>721</v>
      </c>
      <c r="C16" s="152" t="str">
        <f>VLOOKUP(B16,'[1]LISTADO ATM'!$A$2:$B$821,2,0)</f>
        <v xml:space="preserve">ATM Oficina Charles de Gaulle II </v>
      </c>
      <c r="D16" s="128" t="s">
        <v>2656</v>
      </c>
      <c r="E16" s="129" t="s">
        <v>2582</v>
      </c>
    </row>
    <row r="17" spans="1:5" ht="18" x14ac:dyDescent="0.25">
      <c r="A17" s="127" t="str">
        <f>VLOOKUP(B17,'[1]LISTADO ATM'!$A$2:$C$821,3,0)</f>
        <v>DISTRITO NACIONAL</v>
      </c>
      <c r="B17" s="127">
        <v>272</v>
      </c>
      <c r="C17" s="152" t="str">
        <f>VLOOKUP(B17,'[1]LISTADO ATM'!$A$2:$B$821,2,0)</f>
        <v xml:space="preserve">ATM Cámara de Diputados </v>
      </c>
      <c r="D17" s="128" t="s">
        <v>2656</v>
      </c>
      <c r="E17" s="129" t="s">
        <v>2599</v>
      </c>
    </row>
    <row r="18" spans="1:5" ht="18" x14ac:dyDescent="0.25">
      <c r="A18" s="127" t="str">
        <f>VLOOKUP(B18,'[1]LISTADO ATM'!$A$2:$C$821,3,0)</f>
        <v>ESTE</v>
      </c>
      <c r="B18" s="127">
        <v>838</v>
      </c>
      <c r="C18" s="152" t="str">
        <f>VLOOKUP(B18,'[1]LISTADO ATM'!$A$2:$B$821,2,0)</f>
        <v xml:space="preserve">ATM UNP Consuelo </v>
      </c>
      <c r="D18" s="128" t="s">
        <v>2656</v>
      </c>
      <c r="E18" s="129" t="s">
        <v>2614</v>
      </c>
    </row>
    <row r="19" spans="1:5" ht="18" x14ac:dyDescent="0.25">
      <c r="A19" s="127" t="str">
        <f>VLOOKUP(B19,'[1]LISTADO ATM'!$A$2:$C$821,3,0)</f>
        <v>ESTE</v>
      </c>
      <c r="B19" s="127">
        <v>843</v>
      </c>
      <c r="C19" s="152" t="str">
        <f>VLOOKUP(B19,'[1]LISTADO ATM'!$A$2:$B$821,2,0)</f>
        <v xml:space="preserve">ATM Oficina Romana Centro </v>
      </c>
      <c r="D19" s="128" t="s">
        <v>2656</v>
      </c>
      <c r="E19" s="129" t="s">
        <v>2606</v>
      </c>
    </row>
    <row r="20" spans="1:5" ht="18" x14ac:dyDescent="0.25">
      <c r="A20" s="127" t="str">
        <f>VLOOKUP(B20,'[1]LISTADO ATM'!$A$2:$C$821,3,0)</f>
        <v>SUR</v>
      </c>
      <c r="B20" s="127">
        <v>780</v>
      </c>
      <c r="C20" s="152" t="str">
        <f>VLOOKUP(B20,'[1]LISTADO ATM'!$A$2:$B$821,2,0)</f>
        <v xml:space="preserve">ATM Oficina Barahona I </v>
      </c>
      <c r="D20" s="128" t="s">
        <v>2656</v>
      </c>
      <c r="E20" s="129" t="s">
        <v>2632</v>
      </c>
    </row>
    <row r="21" spans="1:5" ht="18" x14ac:dyDescent="0.25">
      <c r="A21" s="127" t="str">
        <f>VLOOKUP(B21,'[1]LISTADO ATM'!$A$2:$C$821,3,0)</f>
        <v>DISTRITO NACIONAL</v>
      </c>
      <c r="B21" s="127">
        <v>717</v>
      </c>
      <c r="C21" s="152" t="str">
        <f>VLOOKUP(B21,'[1]LISTADO ATM'!$A$2:$B$821,2,0)</f>
        <v xml:space="preserve">ATM Oficina Los Alcarrizos </v>
      </c>
      <c r="D21" s="128" t="s">
        <v>2656</v>
      </c>
      <c r="E21" s="129" t="s">
        <v>2619</v>
      </c>
    </row>
    <row r="22" spans="1:5" ht="18" x14ac:dyDescent="0.25">
      <c r="A22" s="127" t="str">
        <f>VLOOKUP(B22,'[1]LISTADO ATM'!$A$2:$C$821,3,0)</f>
        <v>DISTRITO NACIONAL</v>
      </c>
      <c r="B22" s="127">
        <v>684</v>
      </c>
      <c r="C22" s="152" t="str">
        <f>VLOOKUP(B22,'[1]LISTADO ATM'!$A$2:$B$821,2,0)</f>
        <v>ATM Estación Texaco Prolongación 27 Febrero</v>
      </c>
      <c r="D22" s="128" t="s">
        <v>2656</v>
      </c>
      <c r="E22" s="129" t="s">
        <v>2617</v>
      </c>
    </row>
    <row r="23" spans="1:5" ht="18" x14ac:dyDescent="0.25">
      <c r="A23" s="127" t="str">
        <f>VLOOKUP(B23,'[1]LISTADO ATM'!$A$2:$C$821,3,0)</f>
        <v>DISTRITO NACIONAL</v>
      </c>
      <c r="B23" s="127">
        <v>410</v>
      </c>
      <c r="C23" s="152" t="str">
        <f>VLOOKUP(B23,'[1]LISTADO ATM'!$A$2:$B$821,2,0)</f>
        <v xml:space="preserve">ATM Oficina Las Palmas de Herrera II </v>
      </c>
      <c r="D23" s="128" t="s">
        <v>2656</v>
      </c>
      <c r="E23" s="129" t="s">
        <v>2655</v>
      </c>
    </row>
    <row r="24" spans="1:5" ht="18" x14ac:dyDescent="0.25">
      <c r="A24" s="127" t="str">
        <f>VLOOKUP(B24,'[1]LISTADO ATM'!$A$2:$C$821,3,0)</f>
        <v>ESTE</v>
      </c>
      <c r="B24" s="127">
        <v>630</v>
      </c>
      <c r="C24" s="152" t="str">
        <f>VLOOKUP(B24,'[1]LISTADO ATM'!$A$2:$B$821,2,0)</f>
        <v xml:space="preserve">ATM Oficina Plaza Zaglul (SPM) </v>
      </c>
      <c r="D24" s="128" t="s">
        <v>2656</v>
      </c>
      <c r="E24" s="129" t="s">
        <v>2654</v>
      </c>
    </row>
    <row r="25" spans="1:5" ht="18" x14ac:dyDescent="0.25">
      <c r="A25" s="127" t="str">
        <f>VLOOKUP(B25,'[1]LISTADO ATM'!$A$2:$C$821,3,0)</f>
        <v>DISTRITO NACIONAL</v>
      </c>
      <c r="B25" s="127">
        <v>884</v>
      </c>
      <c r="C25" s="152" t="str">
        <f>VLOOKUP(B25,'[1]LISTADO ATM'!$A$2:$B$821,2,0)</f>
        <v xml:space="preserve">ATM UNP Olé Sabana Perdida </v>
      </c>
      <c r="D25" s="128" t="s">
        <v>2656</v>
      </c>
      <c r="E25" s="129" t="s">
        <v>2653</v>
      </c>
    </row>
    <row r="26" spans="1:5" ht="18" x14ac:dyDescent="0.25">
      <c r="A26" s="127" t="str">
        <f>VLOOKUP(B26,'[1]LISTADO ATM'!$A$2:$C$821,3,0)</f>
        <v>NORTE</v>
      </c>
      <c r="B26" s="127">
        <v>965</v>
      </c>
      <c r="C26" s="152" t="str">
        <f>VLOOKUP(B26,'[1]LISTADO ATM'!$A$2:$B$821,2,0)</f>
        <v xml:space="preserve">ATM S/M La Fuente FUN (Santiago) </v>
      </c>
      <c r="D26" s="128" t="s">
        <v>2656</v>
      </c>
      <c r="E26" s="129" t="s">
        <v>2652</v>
      </c>
    </row>
    <row r="27" spans="1:5" ht="18" x14ac:dyDescent="0.25">
      <c r="A27" s="127" t="str">
        <f>VLOOKUP(B27,'[1]LISTADO ATM'!$A$2:$C$821,3,0)</f>
        <v>DISTRITO NACIONAL</v>
      </c>
      <c r="B27" s="127">
        <v>722</v>
      </c>
      <c r="C27" s="152" t="str">
        <f>VLOOKUP(B27,'[1]LISTADO ATM'!$A$2:$B$821,2,0)</f>
        <v xml:space="preserve">ATM Oficina Charles de Gaulle III </v>
      </c>
      <c r="D27" s="128" t="s">
        <v>2656</v>
      </c>
      <c r="E27" s="129" t="s">
        <v>2651</v>
      </c>
    </row>
    <row r="28" spans="1:5" ht="18" x14ac:dyDescent="0.25">
      <c r="A28" s="127" t="str">
        <f>VLOOKUP(B28,'[1]LISTADO ATM'!$A$2:$C$821,3,0)</f>
        <v>NORTE</v>
      </c>
      <c r="B28" s="127">
        <v>950</v>
      </c>
      <c r="C28" s="152" t="str">
        <f>VLOOKUP(B28,'[1]LISTADO ATM'!$A$2:$B$821,2,0)</f>
        <v xml:space="preserve">ATM Oficina Monterrico </v>
      </c>
      <c r="D28" s="128" t="s">
        <v>2656</v>
      </c>
      <c r="E28" s="129" t="s">
        <v>2646</v>
      </c>
    </row>
    <row r="29" spans="1:5" ht="18" x14ac:dyDescent="0.25">
      <c r="A29" s="127" t="str">
        <f>VLOOKUP(B29,'[1]LISTADO ATM'!$A$2:$C$821,3,0)</f>
        <v>NORTE</v>
      </c>
      <c r="B29" s="127">
        <v>687</v>
      </c>
      <c r="C29" s="152" t="str">
        <f>VLOOKUP(B29,'[1]LISTADO ATM'!$A$2:$B$821,2,0)</f>
        <v>ATM Oficina Monterrico II</v>
      </c>
      <c r="D29" s="128" t="s">
        <v>2656</v>
      </c>
      <c r="E29" s="129" t="s">
        <v>2677</v>
      </c>
    </row>
    <row r="30" spans="1:5" ht="18" x14ac:dyDescent="0.25">
      <c r="A30" s="127" t="str">
        <f>VLOOKUP(B30,'[1]LISTADO ATM'!$A$2:$C$821,3,0)</f>
        <v>SUR</v>
      </c>
      <c r="B30" s="127">
        <v>764</v>
      </c>
      <c r="C30" s="152" t="str">
        <f>VLOOKUP(B30,'[1]LISTADO ATM'!$A$2:$B$821,2,0)</f>
        <v xml:space="preserve">ATM Oficina Elías Piña </v>
      </c>
      <c r="D30" s="128" t="s">
        <v>2656</v>
      </c>
      <c r="E30" s="129" t="s">
        <v>2676</v>
      </c>
    </row>
    <row r="31" spans="1:5" ht="18" x14ac:dyDescent="0.25">
      <c r="A31" s="127" t="str">
        <f>VLOOKUP(B31,'[1]LISTADO ATM'!$A$2:$C$821,3,0)</f>
        <v>NORTE</v>
      </c>
      <c r="B31" s="127">
        <v>288</v>
      </c>
      <c r="C31" s="152" t="str">
        <f>VLOOKUP(B31,'[1]LISTADO ATM'!$A$2:$B$821,2,0)</f>
        <v xml:space="preserve">ATM Oficina Camino Real II (Puerto Plata) </v>
      </c>
      <c r="D31" s="128" t="s">
        <v>2656</v>
      </c>
      <c r="E31" s="129" t="s">
        <v>2675</v>
      </c>
    </row>
    <row r="32" spans="1:5" ht="18" x14ac:dyDescent="0.25">
      <c r="A32" s="127" t="str">
        <f>VLOOKUP(B32,'[1]LISTADO ATM'!$A$2:$C$821,3,0)</f>
        <v>DISTRITO NACIONAL</v>
      </c>
      <c r="B32" s="127">
        <v>658</v>
      </c>
      <c r="C32" s="152" t="str">
        <f>VLOOKUP(B32,'[1]LISTADO ATM'!$A$2:$B$821,2,0)</f>
        <v>ATM Cámara de Cuentas</v>
      </c>
      <c r="D32" s="128" t="s">
        <v>2656</v>
      </c>
      <c r="E32" s="129" t="s">
        <v>2673</v>
      </c>
    </row>
    <row r="33" spans="1:5" ht="18" x14ac:dyDescent="0.25">
      <c r="A33" s="127" t="str">
        <f>VLOOKUP(B33,'[1]LISTADO ATM'!$A$2:$C$821,3,0)</f>
        <v>DISTRITO NACIONAL</v>
      </c>
      <c r="B33" s="127">
        <v>422</v>
      </c>
      <c r="C33" s="152" t="str">
        <f>VLOOKUP(B33,'[1]LISTADO ATM'!$A$2:$B$821,2,0)</f>
        <v xml:space="preserve">ATM Olé Manoguayabo </v>
      </c>
      <c r="D33" s="128" t="s">
        <v>2656</v>
      </c>
      <c r="E33" s="129" t="s">
        <v>2672</v>
      </c>
    </row>
    <row r="34" spans="1:5" ht="18" x14ac:dyDescent="0.25">
      <c r="A34" s="127" t="str">
        <f>VLOOKUP(B34,'[1]LISTADO ATM'!$A$2:$C$821,3,0)</f>
        <v>DISTRITO NACIONAL</v>
      </c>
      <c r="B34" s="127">
        <v>887</v>
      </c>
      <c r="C34" s="152" t="str">
        <f>VLOOKUP(B34,'[1]LISTADO ATM'!$A$2:$B$821,2,0)</f>
        <v>ATM S/M Bravo Los Proceres</v>
      </c>
      <c r="D34" s="128" t="s">
        <v>2656</v>
      </c>
      <c r="E34" s="129" t="s">
        <v>2665</v>
      </c>
    </row>
    <row r="35" spans="1:5" ht="18" x14ac:dyDescent="0.25">
      <c r="A35" s="127" t="str">
        <f>VLOOKUP(B35,'[1]LISTADO ATM'!$A$2:$C$821,3,0)</f>
        <v>NORTE</v>
      </c>
      <c r="B35" s="127">
        <v>728</v>
      </c>
      <c r="C35" s="152" t="str">
        <f>VLOOKUP(B35,'[1]LISTADO ATM'!$A$2:$B$821,2,0)</f>
        <v xml:space="preserve">ATM UNP La Vega Oficina Regional Norcentral </v>
      </c>
      <c r="D35" s="128" t="s">
        <v>2656</v>
      </c>
      <c r="E35" s="129" t="s">
        <v>2681</v>
      </c>
    </row>
    <row r="36" spans="1:5" ht="18" x14ac:dyDescent="0.25">
      <c r="A36" s="127" t="str">
        <f>VLOOKUP(B36,'[1]LISTADO ATM'!$A$2:$C$821,3,0)</f>
        <v>ESTE</v>
      </c>
      <c r="B36" s="127">
        <v>963</v>
      </c>
      <c r="C36" s="152" t="str">
        <f>VLOOKUP(B36,'[1]LISTADO ATM'!$A$2:$B$821,2,0)</f>
        <v xml:space="preserve">ATM Multiplaza La Romana </v>
      </c>
      <c r="D36" s="128" t="s">
        <v>2656</v>
      </c>
      <c r="E36" s="129" t="s">
        <v>2708</v>
      </c>
    </row>
    <row r="37" spans="1:5" ht="18" x14ac:dyDescent="0.25">
      <c r="A37" s="127" t="str">
        <f>VLOOKUP(B37,'[1]LISTADO ATM'!$A$2:$C$821,3,0)</f>
        <v>NORTE</v>
      </c>
      <c r="B37" s="127">
        <v>796</v>
      </c>
      <c r="C37" s="152" t="str">
        <f>VLOOKUP(B37,'[1]LISTADO ATM'!$A$2:$B$821,2,0)</f>
        <v xml:space="preserve">ATM Oficina Plaza Ventura (Nagua) </v>
      </c>
      <c r="D37" s="128" t="s">
        <v>2656</v>
      </c>
      <c r="E37" s="129" t="s">
        <v>2707</v>
      </c>
    </row>
    <row r="38" spans="1:5" ht="18" x14ac:dyDescent="0.25">
      <c r="A38" s="127" t="str">
        <f>VLOOKUP(B38,'[1]LISTADO ATM'!$A$2:$C$821,3,0)</f>
        <v>NORTE</v>
      </c>
      <c r="B38" s="127">
        <v>633</v>
      </c>
      <c r="C38" s="152" t="str">
        <f>VLOOKUP(B38,'[1]LISTADO ATM'!$A$2:$B$821,2,0)</f>
        <v xml:space="preserve">ATM Autobanco Las Colinas </v>
      </c>
      <c r="D38" s="128" t="s">
        <v>2656</v>
      </c>
      <c r="E38" s="129" t="s">
        <v>2733</v>
      </c>
    </row>
    <row r="39" spans="1:5" ht="18" x14ac:dyDescent="0.25">
      <c r="A39" s="127" t="str">
        <f>VLOOKUP(B39,'[1]LISTADO ATM'!$A$2:$C$821,3,0)</f>
        <v>DISTRITO NACIONAL</v>
      </c>
      <c r="B39" s="127">
        <v>710</v>
      </c>
      <c r="C39" s="152" t="str">
        <f>VLOOKUP(B39,'[1]LISTADO ATM'!$A$2:$B$821,2,0)</f>
        <v xml:space="preserve">ATM S/M Soberano </v>
      </c>
      <c r="D39" s="128" t="s">
        <v>2656</v>
      </c>
      <c r="E39" s="129" t="s">
        <v>2726</v>
      </c>
    </row>
    <row r="40" spans="1:5" ht="18" x14ac:dyDescent="0.25">
      <c r="A40" s="127" t="e">
        <f>VLOOKUP(B40,'[1]LISTADO ATM'!$A$2:$C$821,3,0)</f>
        <v>#N/A</v>
      </c>
      <c r="B40" s="127"/>
      <c r="C40" s="152" t="e">
        <f>VLOOKUP(B40,'[1]LISTADO ATM'!$A$2:$B$821,2,0)</f>
        <v>#N/A</v>
      </c>
      <c r="D40" s="128" t="s">
        <v>2656</v>
      </c>
      <c r="E40" s="129"/>
    </row>
    <row r="41" spans="1:5" ht="18" x14ac:dyDescent="0.25">
      <c r="A41" s="127" t="e">
        <f>VLOOKUP(B41,'[1]LISTADO ATM'!$A$2:$C$821,3,0)</f>
        <v>#N/A</v>
      </c>
      <c r="B41" s="127"/>
      <c r="C41" s="152" t="e">
        <f>VLOOKUP(B41,'[1]LISTADO ATM'!$A$2:$B$821,2,0)</f>
        <v>#N/A</v>
      </c>
      <c r="D41" s="128" t="s">
        <v>2656</v>
      </c>
      <c r="E41" s="129"/>
    </row>
    <row r="42" spans="1:5" ht="18" x14ac:dyDescent="0.25">
      <c r="A42" s="127" t="e">
        <f>VLOOKUP(B42,'[1]LISTADO ATM'!$A$2:$C$821,3,0)</f>
        <v>#N/A</v>
      </c>
      <c r="B42" s="127"/>
      <c r="C42" s="152" t="e">
        <f>VLOOKUP(B42,'[1]LISTADO ATM'!$A$2:$B$821,2,0)</f>
        <v>#N/A</v>
      </c>
      <c r="D42" s="128" t="s">
        <v>2656</v>
      </c>
      <c r="E42" s="129"/>
    </row>
    <row r="43" spans="1:5" ht="18" x14ac:dyDescent="0.25">
      <c r="A43" s="127" t="e">
        <f>VLOOKUP(B43,'[1]LISTADO ATM'!$A$2:$C$821,3,0)</f>
        <v>#N/A</v>
      </c>
      <c r="B43" s="127"/>
      <c r="C43" s="152" t="e">
        <f>VLOOKUP(B43,'[1]LISTADO ATM'!$A$2:$B$821,2,0)</f>
        <v>#N/A</v>
      </c>
      <c r="D43" s="128" t="s">
        <v>2656</v>
      </c>
      <c r="E43" s="129"/>
    </row>
    <row r="44" spans="1:5" ht="18" x14ac:dyDescent="0.25">
      <c r="A44" s="127" t="e">
        <f>VLOOKUP(B44,'[1]LISTADO ATM'!$A$2:$C$821,3,0)</f>
        <v>#N/A</v>
      </c>
      <c r="B44" s="127"/>
      <c r="C44" s="152" t="e">
        <f>VLOOKUP(B44,'[1]LISTADO ATM'!$A$2:$B$821,2,0)</f>
        <v>#N/A</v>
      </c>
      <c r="D44" s="128" t="s">
        <v>2656</v>
      </c>
      <c r="E44" s="129"/>
    </row>
    <row r="45" spans="1:5" ht="18" x14ac:dyDescent="0.25">
      <c r="A45" s="127" t="e">
        <f>VLOOKUP(B45,'[1]LISTADO ATM'!$A$2:$C$821,3,0)</f>
        <v>#N/A</v>
      </c>
      <c r="B45" s="127"/>
      <c r="C45" s="152" t="e">
        <f>VLOOKUP(B45,'[1]LISTADO ATM'!$A$2:$B$821,2,0)</f>
        <v>#N/A</v>
      </c>
      <c r="D45" s="128" t="s">
        <v>2656</v>
      </c>
      <c r="E45" s="129"/>
    </row>
    <row r="46" spans="1:5" ht="18" x14ac:dyDescent="0.25">
      <c r="A46" s="127" t="e">
        <f>VLOOKUP(B46,'[1]LISTADO ATM'!$A$2:$C$821,3,0)</f>
        <v>#N/A</v>
      </c>
      <c r="B46" s="127"/>
      <c r="C46" s="152" t="e">
        <f>VLOOKUP(B46,'[1]LISTADO ATM'!$A$2:$B$821,2,0)</f>
        <v>#N/A</v>
      </c>
      <c r="D46" s="128" t="s">
        <v>2656</v>
      </c>
      <c r="E46" s="129"/>
    </row>
    <row r="47" spans="1:5" ht="18" x14ac:dyDescent="0.25">
      <c r="A47" s="127" t="e">
        <f>VLOOKUP(B47,'[1]LISTADO ATM'!$A$2:$C$821,3,0)</f>
        <v>#N/A</v>
      </c>
      <c r="B47" s="127"/>
      <c r="C47" s="152" t="e">
        <f>VLOOKUP(B47,'[1]LISTADO ATM'!$A$2:$B$821,2,0)</f>
        <v>#N/A</v>
      </c>
      <c r="D47" s="128" t="s">
        <v>2656</v>
      </c>
      <c r="E47" s="129"/>
    </row>
    <row r="48" spans="1:5" ht="18.75" thickBot="1" x14ac:dyDescent="0.3">
      <c r="A48" s="100" t="s">
        <v>2476</v>
      </c>
      <c r="B48" s="139">
        <f>COUNT(B9:B47)</f>
        <v>31</v>
      </c>
      <c r="C48" s="189"/>
      <c r="D48" s="190"/>
      <c r="E48" s="191"/>
    </row>
    <row r="49" spans="1:5" x14ac:dyDescent="0.25">
      <c r="B49" s="102"/>
      <c r="E49" s="102"/>
    </row>
    <row r="50" spans="1:5" ht="18" x14ac:dyDescent="0.25">
      <c r="A50" s="186" t="s">
        <v>2477</v>
      </c>
      <c r="B50" s="187"/>
      <c r="C50" s="187"/>
      <c r="D50" s="187"/>
      <c r="E50" s="188"/>
    </row>
    <row r="51" spans="1:5" ht="18" x14ac:dyDescent="0.25">
      <c r="A51" s="99" t="s">
        <v>15</v>
      </c>
      <c r="B51" s="99" t="s">
        <v>2416</v>
      </c>
      <c r="C51" s="99" t="s">
        <v>46</v>
      </c>
      <c r="D51" s="99" t="s">
        <v>2419</v>
      </c>
      <c r="E51" s="99" t="s">
        <v>2417</v>
      </c>
    </row>
    <row r="52" spans="1:5" ht="18" x14ac:dyDescent="0.25">
      <c r="A52" s="127" t="str">
        <f>VLOOKUP(B52,'[1]LISTADO ATM'!$A$2:$C$821,3,0)</f>
        <v>DISTRITO NACIONAL</v>
      </c>
      <c r="B52" s="127">
        <v>559</v>
      </c>
      <c r="C52" s="129" t="str">
        <f>VLOOKUP(B52,'[1]LISTADO ATM'!$A$2:$B$821,2,0)</f>
        <v xml:space="preserve">ATM UNP Metro I </v>
      </c>
      <c r="D52" s="128" t="s">
        <v>2562</v>
      </c>
      <c r="E52" s="129" t="s">
        <v>2642</v>
      </c>
    </row>
    <row r="53" spans="1:5" ht="18" x14ac:dyDescent="0.25">
      <c r="A53" s="127" t="str">
        <f>VLOOKUP(B53,'[1]LISTADO ATM'!$A$2:$C$821,3,0)</f>
        <v>DISTRITO NACIONAL</v>
      </c>
      <c r="B53" s="127">
        <v>39</v>
      </c>
      <c r="C53" s="129" t="str">
        <f>VLOOKUP(B53,'[1]LISTADO ATM'!$A$2:$B$821,2,0)</f>
        <v xml:space="preserve">ATM Oficina Ovando </v>
      </c>
      <c r="D53" s="128" t="s">
        <v>2562</v>
      </c>
      <c r="E53" s="129" t="s">
        <v>2597</v>
      </c>
    </row>
    <row r="54" spans="1:5" ht="18" x14ac:dyDescent="0.25">
      <c r="A54" s="127" t="str">
        <f>VLOOKUP(B54,'[1]LISTADO ATM'!$A$2:$C$821,3,0)</f>
        <v>NORTE</v>
      </c>
      <c r="B54" s="127">
        <v>910</v>
      </c>
      <c r="C54" s="129" t="str">
        <f>VLOOKUP(B54,'[1]LISTADO ATM'!$A$2:$B$821,2,0)</f>
        <v xml:space="preserve">ATM Oficina El Sol II (Santiago) </v>
      </c>
      <c r="D54" s="128" t="s">
        <v>2562</v>
      </c>
      <c r="E54" s="129" t="s">
        <v>2608</v>
      </c>
    </row>
    <row r="55" spans="1:5" ht="18" x14ac:dyDescent="0.25">
      <c r="A55" s="127" t="str">
        <f>VLOOKUP(B55,'[1]LISTADO ATM'!$A$2:$C$821,3,0)</f>
        <v>ESTE</v>
      </c>
      <c r="B55" s="127">
        <v>211</v>
      </c>
      <c r="C55" s="129" t="str">
        <f>VLOOKUP(B55,'[1]LISTADO ATM'!$A$2:$B$821,2,0)</f>
        <v xml:space="preserve">ATM Oficina La Romana I </v>
      </c>
      <c r="D55" s="128" t="s">
        <v>2562</v>
      </c>
      <c r="E55" s="129" t="s">
        <v>2602</v>
      </c>
    </row>
    <row r="56" spans="1:5" ht="18" x14ac:dyDescent="0.25">
      <c r="A56" s="127" t="e">
        <f>VLOOKUP(B56,'[1]LISTADO ATM'!$A$2:$C$821,3,0)</f>
        <v>#N/A</v>
      </c>
      <c r="B56" s="127"/>
      <c r="C56" s="129" t="e">
        <f>VLOOKUP(B56,'[1]LISTADO ATM'!$A$2:$B$821,2,0)</f>
        <v>#N/A</v>
      </c>
      <c r="D56" s="128" t="s">
        <v>2562</v>
      </c>
      <c r="E56" s="129"/>
    </row>
    <row r="57" spans="1:5" ht="18" x14ac:dyDescent="0.25">
      <c r="A57" s="127" t="e">
        <f>VLOOKUP(B57,'[1]LISTADO ATM'!$A$2:$C$821,3,0)</f>
        <v>#N/A</v>
      </c>
      <c r="B57" s="127"/>
      <c r="C57" s="129" t="e">
        <f>VLOOKUP(B57,'[1]LISTADO ATM'!$A$2:$B$821,2,0)</f>
        <v>#N/A</v>
      </c>
      <c r="D57" s="128" t="s">
        <v>2562</v>
      </c>
      <c r="E57" s="129"/>
    </row>
    <row r="58" spans="1:5" ht="18.75" thickBot="1" x14ac:dyDescent="0.3">
      <c r="A58" s="100" t="s">
        <v>2476</v>
      </c>
      <c r="B58" s="139">
        <f>COUNT(B52:B57)</f>
        <v>4</v>
      </c>
      <c r="C58" s="177"/>
      <c r="D58" s="178"/>
      <c r="E58" s="179"/>
    </row>
    <row r="59" spans="1:5" ht="15.75" thickBot="1" x14ac:dyDescent="0.3">
      <c r="B59" s="102"/>
      <c r="E59" s="102"/>
    </row>
    <row r="60" spans="1:5" ht="18.75" thickBot="1" x14ac:dyDescent="0.3">
      <c r="A60" s="167" t="s">
        <v>2478</v>
      </c>
      <c r="B60" s="168"/>
      <c r="C60" s="168"/>
      <c r="D60" s="168"/>
      <c r="E60" s="169"/>
    </row>
    <row r="61" spans="1:5" ht="18" x14ac:dyDescent="0.25">
      <c r="A61" s="99" t="s">
        <v>15</v>
      </c>
      <c r="B61" s="99" t="s">
        <v>2416</v>
      </c>
      <c r="C61" s="99" t="s">
        <v>46</v>
      </c>
      <c r="D61" s="99" t="s">
        <v>2419</v>
      </c>
      <c r="E61" s="99" t="s">
        <v>2417</v>
      </c>
    </row>
    <row r="62" spans="1:5" ht="18" x14ac:dyDescent="0.25">
      <c r="A62" s="127" t="str">
        <f>VLOOKUP(B62,'[1]LISTADO ATM'!$A$2:$C$821,3,0)</f>
        <v>DISTRITO NACIONAL</v>
      </c>
      <c r="B62" s="127">
        <v>918</v>
      </c>
      <c r="C62" s="127" t="str">
        <f>VLOOKUP(B62,'[1]LISTADO ATM'!$A$2:$B$821,2,0)</f>
        <v xml:space="preserve">ATM S/M Liverpool de la Jacobo Majluta </v>
      </c>
      <c r="D62" s="130" t="s">
        <v>2438</v>
      </c>
      <c r="E62" s="131" t="s">
        <v>2631</v>
      </c>
    </row>
    <row r="63" spans="1:5" ht="18" x14ac:dyDescent="0.25">
      <c r="A63" s="127" t="str">
        <f>VLOOKUP(B63,'[1]LISTADO ATM'!$A$2:$C$821,3,0)</f>
        <v>DISTRITO NACIONAL</v>
      </c>
      <c r="B63" s="127">
        <v>407</v>
      </c>
      <c r="C63" s="127" t="str">
        <f>VLOOKUP(B63,'[1]LISTADO ATM'!$A$2:$B$821,2,0)</f>
        <v xml:space="preserve">ATM Multicentro La Sirena Villa Mella </v>
      </c>
      <c r="D63" s="130" t="s">
        <v>2438</v>
      </c>
      <c r="E63" s="131" t="s">
        <v>2630</v>
      </c>
    </row>
    <row r="64" spans="1:5" ht="18" x14ac:dyDescent="0.25">
      <c r="A64" s="127" t="str">
        <f>VLOOKUP(B64,'[1]LISTADO ATM'!$A$2:$C$821,3,0)</f>
        <v>DISTRITO NACIONAL</v>
      </c>
      <c r="B64" s="127">
        <v>238</v>
      </c>
      <c r="C64" s="127" t="str">
        <f>VLOOKUP(B64,'[1]LISTADO ATM'!$A$2:$B$821,2,0)</f>
        <v xml:space="preserve">ATM Multicentro La Sirena Charles de Gaulle </v>
      </c>
      <c r="D64" s="130" t="s">
        <v>2438</v>
      </c>
      <c r="E64" s="131" t="s">
        <v>2616</v>
      </c>
    </row>
    <row r="65" spans="1:5" ht="18" x14ac:dyDescent="0.25">
      <c r="A65" s="127" t="str">
        <f>VLOOKUP(B65,'[1]LISTADO ATM'!$A$2:$C$821,3,0)</f>
        <v>SUR</v>
      </c>
      <c r="B65" s="127">
        <v>182</v>
      </c>
      <c r="C65" s="127" t="str">
        <f>VLOOKUP(B65,'[1]LISTADO ATM'!$A$2:$B$821,2,0)</f>
        <v xml:space="preserve">ATM Barahona Comb </v>
      </c>
      <c r="D65" s="130" t="s">
        <v>2438</v>
      </c>
      <c r="E65" s="131" t="s">
        <v>2650</v>
      </c>
    </row>
    <row r="66" spans="1:5" ht="18" x14ac:dyDescent="0.25">
      <c r="A66" s="127" t="str">
        <f>VLOOKUP(B66,'[1]LISTADO ATM'!$A$2:$C$821,3,0)</f>
        <v>SUR</v>
      </c>
      <c r="B66" s="127">
        <v>619</v>
      </c>
      <c r="C66" s="127" t="str">
        <f>VLOOKUP(B66,'[1]LISTADO ATM'!$A$2:$B$821,2,0)</f>
        <v xml:space="preserve">ATM Academia P.N. Hatillo (San Cristóbal) </v>
      </c>
      <c r="D66" s="130" t="s">
        <v>2438</v>
      </c>
      <c r="E66" s="131" t="s">
        <v>2643</v>
      </c>
    </row>
    <row r="67" spans="1:5" ht="18" x14ac:dyDescent="0.25">
      <c r="A67" s="127" t="str">
        <f>VLOOKUP(B67,'[1]LISTADO ATM'!$A$2:$C$821,3,0)</f>
        <v>DISTRITO NACIONAL</v>
      </c>
      <c r="B67" s="127">
        <v>387</v>
      </c>
      <c r="C67" s="127" t="str">
        <f>VLOOKUP(B67,'[1]LISTADO ATM'!$A$2:$B$821,2,0)</f>
        <v xml:space="preserve">ATM S/M La Cadena San Vicente de Paul </v>
      </c>
      <c r="D67" s="130" t="s">
        <v>2438</v>
      </c>
      <c r="E67" s="131" t="s">
        <v>2667</v>
      </c>
    </row>
    <row r="68" spans="1:5" ht="18" x14ac:dyDescent="0.25">
      <c r="A68" s="127" t="str">
        <f>VLOOKUP(B68,'[1]LISTADO ATM'!$A$2:$C$821,3,0)</f>
        <v>DISTRITO NACIONAL</v>
      </c>
      <c r="B68" s="127">
        <v>993</v>
      </c>
      <c r="C68" s="127" t="str">
        <f>VLOOKUP(B68,'[1]LISTADO ATM'!$A$2:$B$821,2,0)</f>
        <v xml:space="preserve">ATM Centro Medico Integral II </v>
      </c>
      <c r="D68" s="130" t="s">
        <v>2438</v>
      </c>
      <c r="E68" s="131" t="s">
        <v>2666</v>
      </c>
    </row>
    <row r="69" spans="1:5" ht="18" x14ac:dyDescent="0.25">
      <c r="A69" s="127" t="str">
        <f>VLOOKUP(B69,'[1]LISTADO ATM'!$A$2:$C$821,3,0)</f>
        <v>DISTRITO NACIONAL</v>
      </c>
      <c r="B69" s="127">
        <v>406</v>
      </c>
      <c r="C69" s="127" t="str">
        <f>VLOOKUP(B69,'[1]LISTADO ATM'!$A$2:$B$821,2,0)</f>
        <v xml:space="preserve">ATM UNP Plaza Lama Máximo Gómez </v>
      </c>
      <c r="D69" s="130" t="s">
        <v>2438</v>
      </c>
      <c r="E69" s="131" t="s">
        <v>2705</v>
      </c>
    </row>
    <row r="70" spans="1:5" ht="18" x14ac:dyDescent="0.25">
      <c r="A70" s="127" t="str">
        <f>VLOOKUP(B70,'[1]LISTADO ATM'!$A$2:$C$821,3,0)</f>
        <v>DISTRITO NACIONAL</v>
      </c>
      <c r="B70" s="127">
        <v>96</v>
      </c>
      <c r="C70" s="127" t="str">
        <f>VLOOKUP(B70,'[1]LISTADO ATM'!$A$2:$B$821,2,0)</f>
        <v>ATM S/M Caribe Av. Charles de Gaulle</v>
      </c>
      <c r="D70" s="130" t="s">
        <v>2438</v>
      </c>
      <c r="E70" s="131" t="s">
        <v>2704</v>
      </c>
    </row>
    <row r="71" spans="1:5" ht="18" x14ac:dyDescent="0.25">
      <c r="A71" s="127" t="str">
        <f>VLOOKUP(B71,'[1]LISTADO ATM'!$A$2:$C$821,3,0)</f>
        <v>NORTE</v>
      </c>
      <c r="B71" s="127">
        <v>22</v>
      </c>
      <c r="C71" s="127" t="str">
        <f>VLOOKUP(B71,'[1]LISTADO ATM'!$A$2:$B$821,2,0)</f>
        <v>ATM S/M Olimpico (Santiago)</v>
      </c>
      <c r="D71" s="130" t="s">
        <v>2438</v>
      </c>
      <c r="E71" s="131" t="s">
        <v>2701</v>
      </c>
    </row>
    <row r="72" spans="1:5" ht="18" x14ac:dyDescent="0.25">
      <c r="A72" s="127" t="str">
        <f>VLOOKUP(B72,'[1]LISTADO ATM'!$A$2:$C$821,3,0)</f>
        <v>SUR</v>
      </c>
      <c r="B72" s="127">
        <v>750</v>
      </c>
      <c r="C72" s="127" t="str">
        <f>VLOOKUP(B72,'[1]LISTADO ATM'!$A$2:$B$821,2,0)</f>
        <v xml:space="preserve">ATM UNP Duvergé </v>
      </c>
      <c r="D72" s="130" t="s">
        <v>2438</v>
      </c>
      <c r="E72" s="131" t="s">
        <v>2699</v>
      </c>
    </row>
    <row r="73" spans="1:5" ht="18" x14ac:dyDescent="0.25">
      <c r="A73" s="127" t="str">
        <f>VLOOKUP(B73,'[1]LISTADO ATM'!$A$2:$C$821,3,0)</f>
        <v>DISTRITO NACIONAL</v>
      </c>
      <c r="B73" s="127">
        <v>671</v>
      </c>
      <c r="C73" s="127" t="str">
        <f>VLOOKUP(B73,'[1]LISTADO ATM'!$A$2:$B$821,2,0)</f>
        <v>ATM Ayuntamiento Sto. Dgo. Norte</v>
      </c>
      <c r="D73" s="130" t="s">
        <v>2438</v>
      </c>
      <c r="E73" s="131" t="s">
        <v>2698</v>
      </c>
    </row>
    <row r="74" spans="1:5" ht="18" x14ac:dyDescent="0.25">
      <c r="A74" s="127" t="str">
        <f>VLOOKUP(B74,'[1]LISTADO ATM'!$A$2:$C$821,3,0)</f>
        <v>DISTRITO NACIONAL</v>
      </c>
      <c r="B74" s="127">
        <v>139</v>
      </c>
      <c r="C74" s="127" t="str">
        <f>VLOOKUP(B74,'[1]LISTADO ATM'!$A$2:$B$821,2,0)</f>
        <v xml:space="preserve">ATM Oficina Plaza Lama Zona Oriental I </v>
      </c>
      <c r="D74" s="130" t="s">
        <v>2438</v>
      </c>
      <c r="E74" s="131" t="s">
        <v>2732</v>
      </c>
    </row>
    <row r="75" spans="1:5" ht="18" x14ac:dyDescent="0.25">
      <c r="A75" s="127" t="str">
        <f>VLOOKUP(B75,'[1]LISTADO ATM'!$A$2:$C$821,3,0)</f>
        <v>SUR</v>
      </c>
      <c r="B75" s="127">
        <v>592</v>
      </c>
      <c r="C75" s="127" t="str">
        <f>VLOOKUP(B75,'[1]LISTADO ATM'!$A$2:$B$821,2,0)</f>
        <v xml:space="preserve">ATM Centro de Caja San Cristóbal I </v>
      </c>
      <c r="D75" s="130" t="s">
        <v>2438</v>
      </c>
      <c r="E75" s="131" t="s">
        <v>2727</v>
      </c>
    </row>
    <row r="76" spans="1:5" ht="18" x14ac:dyDescent="0.25">
      <c r="A76" s="127" t="str">
        <f>VLOOKUP(B76,'[1]LISTADO ATM'!$A$2:$C$821,3,0)</f>
        <v>DISTRITO NACIONAL</v>
      </c>
      <c r="B76" s="127">
        <v>813</v>
      </c>
      <c r="C76" s="127" t="str">
        <f>VLOOKUP(B76,'[1]LISTADO ATM'!$A$2:$B$821,2,0)</f>
        <v>ATM Oficina Occidental Mall</v>
      </c>
      <c r="D76" s="130" t="s">
        <v>2438</v>
      </c>
      <c r="E76" s="131" t="s">
        <v>2724</v>
      </c>
    </row>
    <row r="77" spans="1:5" ht="18" x14ac:dyDescent="0.25">
      <c r="A77" s="127" t="str">
        <f>VLOOKUP(B77,'[1]LISTADO ATM'!$A$2:$C$821,3,0)</f>
        <v>DISTRITO NACIONAL</v>
      </c>
      <c r="B77" s="127">
        <v>569</v>
      </c>
      <c r="C77" s="127" t="str">
        <f>VLOOKUP(B77,'[1]LISTADO ATM'!$A$2:$B$821,2,0)</f>
        <v xml:space="preserve">ATM Superintendencia de Seguros </v>
      </c>
      <c r="D77" s="130" t="s">
        <v>2438</v>
      </c>
      <c r="E77" s="131">
        <v>3335895087</v>
      </c>
    </row>
    <row r="78" spans="1:5" ht="18" x14ac:dyDescent="0.25">
      <c r="A78" s="127" t="str">
        <f>VLOOKUP(B78,'[1]LISTADO ATM'!$A$2:$C$821,3,0)</f>
        <v>NORTE</v>
      </c>
      <c r="B78" s="127">
        <v>599</v>
      </c>
      <c r="C78" s="127" t="str">
        <f>VLOOKUP(B78,'[1]LISTADO ATM'!$A$2:$B$821,2,0)</f>
        <v xml:space="preserve">ATM Oficina Plaza Internacional (Santiago) </v>
      </c>
      <c r="D78" s="130" t="s">
        <v>2438</v>
      </c>
      <c r="E78" s="131">
        <v>3335895091</v>
      </c>
    </row>
    <row r="79" spans="1:5" ht="18" x14ac:dyDescent="0.25">
      <c r="A79" s="127" t="str">
        <f>VLOOKUP(B79,'[1]LISTADO ATM'!$A$2:$C$821,3,0)</f>
        <v>NORTE</v>
      </c>
      <c r="B79" s="127">
        <v>396</v>
      </c>
      <c r="C79" s="127" t="str">
        <f>VLOOKUP(B79,'[1]LISTADO ATM'!$A$2:$B$821,2,0)</f>
        <v xml:space="preserve">ATM Oficina Plaza Ulloa (La Fuente) </v>
      </c>
      <c r="D79" s="130" t="s">
        <v>2438</v>
      </c>
      <c r="E79" s="131" t="s">
        <v>2696</v>
      </c>
    </row>
    <row r="80" spans="1:5" ht="18" x14ac:dyDescent="0.25">
      <c r="A80" s="127" t="str">
        <f>VLOOKUP(B80,'[1]LISTADO ATM'!$A$2:$C$821,3,0)</f>
        <v>NORTE</v>
      </c>
      <c r="B80" s="127">
        <v>63</v>
      </c>
      <c r="C80" s="127" t="str">
        <f>VLOOKUP(B80,'[1]LISTADO ATM'!$A$2:$B$821,2,0)</f>
        <v xml:space="preserve">ATM Oficina Villa Vásquez (Montecristi) </v>
      </c>
      <c r="D80" s="130" t="s">
        <v>2438</v>
      </c>
      <c r="E80" s="131" t="s">
        <v>2695</v>
      </c>
    </row>
    <row r="81" spans="1:5" ht="18.75" thickBot="1" x14ac:dyDescent="0.3">
      <c r="A81" s="119"/>
      <c r="B81" s="139">
        <f>COUNT(B62:B80)</f>
        <v>19</v>
      </c>
      <c r="C81" s="108"/>
      <c r="D81" s="108"/>
      <c r="E81" s="108"/>
    </row>
    <row r="82" spans="1:5" ht="15.75" thickBot="1" x14ac:dyDescent="0.3">
      <c r="B82" s="102"/>
      <c r="E82" s="102"/>
    </row>
    <row r="83" spans="1:5" ht="18.75" thickBot="1" x14ac:dyDescent="0.3">
      <c r="A83" s="167" t="s">
        <v>2553</v>
      </c>
      <c r="B83" s="168"/>
      <c r="C83" s="168"/>
      <c r="D83" s="168"/>
      <c r="E83" s="169"/>
    </row>
    <row r="84" spans="1:5" ht="18" x14ac:dyDescent="0.25">
      <c r="A84" s="99" t="s">
        <v>15</v>
      </c>
      <c r="B84" s="99" t="s">
        <v>2416</v>
      </c>
      <c r="C84" s="99" t="s">
        <v>46</v>
      </c>
      <c r="D84" s="99" t="s">
        <v>2419</v>
      </c>
      <c r="E84" s="99" t="s">
        <v>2417</v>
      </c>
    </row>
    <row r="85" spans="1:5" ht="18" x14ac:dyDescent="0.25">
      <c r="A85" s="97" t="str">
        <f>VLOOKUP(B85,'[1]LISTADO ATM'!$A$2:$C$821,3,0)</f>
        <v>DISTRITO NACIONAL</v>
      </c>
      <c r="B85" s="127">
        <v>239</v>
      </c>
      <c r="C85" s="129" t="str">
        <f>VLOOKUP(B85,'[1]LISTADO ATM'!$A$2:$B$821,2,0)</f>
        <v xml:space="preserve">ATM Autobanco Charles de Gaulle </v>
      </c>
      <c r="D85" s="127" t="s">
        <v>2500</v>
      </c>
      <c r="E85" s="129" t="s">
        <v>2575</v>
      </c>
    </row>
    <row r="86" spans="1:5" ht="18" x14ac:dyDescent="0.25">
      <c r="A86" s="97" t="str">
        <f>VLOOKUP(B86,'[1]LISTADO ATM'!$A$2:$C$821,3,0)</f>
        <v>DISTRITO NACIONAL</v>
      </c>
      <c r="B86" s="127">
        <v>696</v>
      </c>
      <c r="C86" s="129" t="str">
        <f>VLOOKUP(B86,'[1]LISTADO ATM'!$A$2:$B$821,2,0)</f>
        <v>ATM Olé Jacobo Majluta</v>
      </c>
      <c r="D86" s="127" t="s">
        <v>2500</v>
      </c>
      <c r="E86" s="129" t="s">
        <v>2580</v>
      </c>
    </row>
    <row r="87" spans="1:5" ht="18" x14ac:dyDescent="0.25">
      <c r="A87" s="97" t="str">
        <f>VLOOKUP(B87,'[1]LISTADO ATM'!$A$2:$C$821,3,0)</f>
        <v>DISTRITO NACIONAL</v>
      </c>
      <c r="B87" s="127">
        <v>160</v>
      </c>
      <c r="C87" s="129" t="str">
        <f>VLOOKUP(B87,'[1]LISTADO ATM'!$A$2:$B$821,2,0)</f>
        <v xml:space="preserve">ATM Oficina Herrera </v>
      </c>
      <c r="D87" s="127" t="s">
        <v>2500</v>
      </c>
      <c r="E87" s="129" t="s">
        <v>2612</v>
      </c>
    </row>
    <row r="88" spans="1:5" ht="18" x14ac:dyDescent="0.25">
      <c r="A88" s="97" t="str">
        <f>VLOOKUP(B88,'[1]LISTADO ATM'!$A$2:$C$821,3,0)</f>
        <v>SUR</v>
      </c>
      <c r="B88" s="127">
        <v>403</v>
      </c>
      <c r="C88" s="129" t="str">
        <f>VLOOKUP(B88,'[1]LISTADO ATM'!$A$2:$B$821,2,0)</f>
        <v xml:space="preserve">ATM Oficina Vicente Noble </v>
      </c>
      <c r="D88" s="127" t="s">
        <v>2500</v>
      </c>
      <c r="E88" s="129" t="s">
        <v>2618</v>
      </c>
    </row>
    <row r="89" spans="1:5" ht="18" x14ac:dyDescent="0.25">
      <c r="A89" s="97" t="str">
        <f>VLOOKUP(B89,'[1]LISTADO ATM'!$A$2:$C$821,3,0)</f>
        <v>DISTRITO NACIONAL</v>
      </c>
      <c r="B89" s="153">
        <v>561</v>
      </c>
      <c r="C89" s="129" t="str">
        <f>VLOOKUP(B89,'[1]LISTADO ATM'!$A$2:$B$821,2,0)</f>
        <v xml:space="preserve">ATM Comando Regional P.N. S.D. Este </v>
      </c>
      <c r="D89" s="127" t="s">
        <v>2500</v>
      </c>
      <c r="E89" s="129" t="s">
        <v>2648</v>
      </c>
    </row>
    <row r="90" spans="1:5" ht="18" x14ac:dyDescent="0.25">
      <c r="A90" s="97" t="str">
        <f>VLOOKUP(B90,'[1]LISTADO ATM'!$A$2:$C$821,3,0)</f>
        <v>DISTRITO NACIONAL</v>
      </c>
      <c r="B90" s="153">
        <v>281</v>
      </c>
      <c r="C90" s="129" t="str">
        <f>VLOOKUP(B90,'[1]LISTADO ATM'!$A$2:$B$821,2,0)</f>
        <v xml:space="preserve">ATM S/M Pola Independencia </v>
      </c>
      <c r="D90" s="127" t="s">
        <v>2500</v>
      </c>
      <c r="E90" s="129" t="s">
        <v>2644</v>
      </c>
    </row>
    <row r="91" spans="1:5" ht="18" x14ac:dyDescent="0.25">
      <c r="A91" s="97" t="str">
        <f>VLOOKUP(B91,'[1]LISTADO ATM'!$A$2:$C$821,3,0)</f>
        <v>SUR</v>
      </c>
      <c r="B91" s="153">
        <v>995</v>
      </c>
      <c r="C91" s="129" t="str">
        <f>VLOOKUP(B91,'[1]LISTADO ATM'!$A$2:$B$821,2,0)</f>
        <v xml:space="preserve">ATM Oficina San Cristobal III (Lobby) </v>
      </c>
      <c r="D91" s="127" t="s">
        <v>2500</v>
      </c>
      <c r="E91" s="129" t="s">
        <v>2710</v>
      </c>
    </row>
    <row r="92" spans="1:5" ht="18" x14ac:dyDescent="0.25">
      <c r="A92" s="97" t="str">
        <f>VLOOKUP(B92,'[1]LISTADO ATM'!$A$2:$C$821,3,0)</f>
        <v>SUR</v>
      </c>
      <c r="B92" s="153">
        <v>766</v>
      </c>
      <c r="C92" s="129" t="str">
        <f>VLOOKUP(B92,'[1]LISTADO ATM'!$A$2:$B$821,2,0)</f>
        <v xml:space="preserve">ATM Oficina Azua II </v>
      </c>
      <c r="D92" s="127" t="s">
        <v>2500</v>
      </c>
      <c r="E92" s="129" t="s">
        <v>2703</v>
      </c>
    </row>
    <row r="93" spans="1:5" ht="18" x14ac:dyDescent="0.25">
      <c r="A93" s="97" t="str">
        <f>VLOOKUP(B93,'[1]LISTADO ATM'!$A$2:$C$821,3,0)</f>
        <v>DISTRITO NACIONAL</v>
      </c>
      <c r="B93" s="153">
        <v>147</v>
      </c>
      <c r="C93" s="129" t="str">
        <f>VLOOKUP(B93,'[1]LISTADO ATM'!$A$2:$B$821,2,0)</f>
        <v xml:space="preserve">ATM Kiosco Megacentro I </v>
      </c>
      <c r="D93" s="127" t="s">
        <v>2500</v>
      </c>
      <c r="E93" s="129" t="s">
        <v>2730</v>
      </c>
    </row>
    <row r="94" spans="1:5" ht="18" x14ac:dyDescent="0.25">
      <c r="A94" s="97" t="str">
        <f>VLOOKUP(B94,'[1]LISTADO ATM'!$A$2:$C$821,3,0)</f>
        <v>DISTRITO NACIONAL</v>
      </c>
      <c r="B94" s="153">
        <v>194</v>
      </c>
      <c r="C94" s="129" t="str">
        <f>VLOOKUP(B94,'[1]LISTADO ATM'!$A$2:$B$821,2,0)</f>
        <v xml:space="preserve">ATM UNP Pantoja </v>
      </c>
      <c r="D94" s="127" t="s">
        <v>2500</v>
      </c>
      <c r="E94" s="129" t="s">
        <v>2729</v>
      </c>
    </row>
    <row r="95" spans="1:5" ht="18" x14ac:dyDescent="0.25">
      <c r="A95" s="97" t="str">
        <f>VLOOKUP(B95,'[1]LISTADO ATM'!$A$2:$C$821,3,0)</f>
        <v>DISTRITO NACIONAL</v>
      </c>
      <c r="B95" s="153">
        <v>580</v>
      </c>
      <c r="C95" s="129" t="str">
        <f>VLOOKUP(B95,'[1]LISTADO ATM'!$A$2:$B$821,2,0)</f>
        <v xml:space="preserve">ATM Edificio Propagas </v>
      </c>
      <c r="D95" s="127" t="s">
        <v>2500</v>
      </c>
      <c r="E95" s="129" t="s">
        <v>2728</v>
      </c>
    </row>
    <row r="96" spans="1:5" ht="18" x14ac:dyDescent="0.25">
      <c r="A96" s="97" t="str">
        <f>VLOOKUP(B96,'[1]LISTADO ATM'!$A$2:$C$821,3,0)</f>
        <v>DISTRITO NACIONAL</v>
      </c>
      <c r="B96" s="153">
        <v>735</v>
      </c>
      <c r="C96" s="129" t="str">
        <f>VLOOKUP(B96,'[1]LISTADO ATM'!$A$2:$B$821,2,0)</f>
        <v xml:space="preserve">ATM Oficina Independencia II  </v>
      </c>
      <c r="D96" s="127" t="s">
        <v>2500</v>
      </c>
      <c r="E96" s="129" t="s">
        <v>2725</v>
      </c>
    </row>
    <row r="97" spans="1:5" ht="18" x14ac:dyDescent="0.25">
      <c r="A97" s="97" t="str">
        <f>VLOOKUP(B97,'[1]LISTADO ATM'!$A$2:$C$821,3,0)</f>
        <v>NORTE</v>
      </c>
      <c r="B97" s="153">
        <v>903</v>
      </c>
      <c r="C97" s="129" t="str">
        <f>VLOOKUP(B97,'[1]LISTADO ATM'!$A$2:$B$821,2,0)</f>
        <v xml:space="preserve">ATM Oficina La Vega Real I </v>
      </c>
      <c r="D97" s="127" t="s">
        <v>2500</v>
      </c>
      <c r="E97" s="129" t="s">
        <v>2723</v>
      </c>
    </row>
    <row r="98" spans="1:5" ht="18" x14ac:dyDescent="0.25">
      <c r="A98" s="97" t="str">
        <f>VLOOKUP(B98,'[1]LISTADO ATM'!$A$2:$C$821,3,0)</f>
        <v>SUR</v>
      </c>
      <c r="B98" s="153">
        <v>616</v>
      </c>
      <c r="C98" s="129" t="str">
        <f>VLOOKUP(B98,'[1]LISTADO ATM'!$A$2:$B$821,2,0)</f>
        <v xml:space="preserve">ATM 5ta. Brigada Barahona </v>
      </c>
      <c r="D98" s="127" t="s">
        <v>2500</v>
      </c>
      <c r="E98" s="129" t="s">
        <v>2714</v>
      </c>
    </row>
    <row r="99" spans="1:5" ht="18" x14ac:dyDescent="0.25">
      <c r="A99" s="97" t="e">
        <f>VLOOKUP(B99,'[1]LISTADO ATM'!$A$2:$C$821,3,0)</f>
        <v>#N/A</v>
      </c>
      <c r="B99" s="153"/>
      <c r="C99" s="129" t="e">
        <f>VLOOKUP(B99,'[1]LISTADO ATM'!$A$2:$B$821,2,0)</f>
        <v>#N/A</v>
      </c>
      <c r="D99" s="127" t="s">
        <v>2500</v>
      </c>
      <c r="E99" s="129"/>
    </row>
    <row r="100" spans="1:5" ht="18" x14ac:dyDescent="0.25">
      <c r="A100" s="97" t="e">
        <f>VLOOKUP(B100,'[1]LISTADO ATM'!$A$2:$C$821,3,0)</f>
        <v>#N/A</v>
      </c>
      <c r="B100" s="153"/>
      <c r="C100" s="129" t="e">
        <f>VLOOKUP(B100,'[1]LISTADO ATM'!$A$2:$B$821,2,0)</f>
        <v>#N/A</v>
      </c>
      <c r="D100" s="127" t="s">
        <v>2500</v>
      </c>
      <c r="E100" s="129"/>
    </row>
    <row r="101" spans="1:5" ht="18.75" thickBot="1" x14ac:dyDescent="0.3">
      <c r="A101" s="119" t="s">
        <v>2476</v>
      </c>
      <c r="B101" s="139">
        <f>COUNT(B85:B100)</f>
        <v>14</v>
      </c>
      <c r="C101" s="108"/>
      <c r="D101" s="108"/>
      <c r="E101" s="108"/>
    </row>
    <row r="102" spans="1:5" ht="15.75" thickBot="1" x14ac:dyDescent="0.3">
      <c r="B102" s="102"/>
      <c r="E102" s="102"/>
    </row>
    <row r="103" spans="1:5" ht="18" x14ac:dyDescent="0.25">
      <c r="A103" s="170" t="s">
        <v>2479</v>
      </c>
      <c r="B103" s="171"/>
      <c r="C103" s="171"/>
      <c r="D103" s="171"/>
      <c r="E103" s="172"/>
    </row>
    <row r="104" spans="1:5" ht="18" x14ac:dyDescent="0.25">
      <c r="A104" s="99" t="s">
        <v>15</v>
      </c>
      <c r="B104" s="99" t="s">
        <v>2416</v>
      </c>
      <c r="C104" s="101" t="s">
        <v>46</v>
      </c>
      <c r="D104" s="132" t="s">
        <v>2419</v>
      </c>
      <c r="E104" s="143" t="s">
        <v>2417</v>
      </c>
    </row>
    <row r="105" spans="1:5" ht="18" x14ac:dyDescent="0.25">
      <c r="A105" s="97" t="str">
        <f>VLOOKUP(B105,'[1]LISTADO ATM'!$A$2:$C$821,3,0)</f>
        <v>DISTRITO NACIONAL</v>
      </c>
      <c r="B105" s="127">
        <v>536</v>
      </c>
      <c r="C105" s="129" t="str">
        <f>VLOOKUP(B105,'[1]LISTADO ATM'!$A$2:$B$821,2,0)</f>
        <v xml:space="preserve">ATM Super Lama San Isidro </v>
      </c>
      <c r="D105" s="125" t="s">
        <v>2569</v>
      </c>
      <c r="E105" s="129" t="s">
        <v>2603</v>
      </c>
    </row>
    <row r="106" spans="1:5" ht="18" x14ac:dyDescent="0.25">
      <c r="A106" s="97" t="str">
        <f>VLOOKUP(B106,'[1]LISTADO ATM'!$A$2:$C$821,3,0)</f>
        <v>DISTRITO NACIONAL</v>
      </c>
      <c r="B106" s="127">
        <v>559</v>
      </c>
      <c r="C106" s="129" t="str">
        <f>VLOOKUP(B106,'[1]LISTADO ATM'!$A$2:$B$821,2,0)</f>
        <v xml:space="preserve">ATM UNP Metro I </v>
      </c>
      <c r="D106" s="125" t="s">
        <v>2569</v>
      </c>
      <c r="E106" s="129" t="s">
        <v>2642</v>
      </c>
    </row>
    <row r="107" spans="1:5" ht="18" x14ac:dyDescent="0.25">
      <c r="A107" s="97" t="str">
        <f>VLOOKUP(B107,'[1]LISTADO ATM'!$A$2:$C$821,3,0)</f>
        <v>DISTRITO NACIONAL</v>
      </c>
      <c r="B107" s="127">
        <v>743</v>
      </c>
      <c r="C107" s="129" t="str">
        <f>VLOOKUP(B107,'[1]LISTADO ATM'!$A$2:$B$821,2,0)</f>
        <v xml:space="preserve">ATM Oficina Los Frailes </v>
      </c>
      <c r="D107" s="125" t="s">
        <v>2569</v>
      </c>
      <c r="E107" s="129" t="s">
        <v>2641</v>
      </c>
    </row>
    <row r="108" spans="1:5" ht="18" x14ac:dyDescent="0.25">
      <c r="A108" s="97" t="str">
        <f>VLOOKUP(B108,'[1]LISTADO ATM'!$A$2:$C$821,3,0)</f>
        <v>DISTRITO NACIONAL</v>
      </c>
      <c r="B108" s="127">
        <v>2</v>
      </c>
      <c r="C108" s="129" t="str">
        <f>VLOOKUP(B108,'[1]LISTADO ATM'!$A$2:$B$821,2,0)</f>
        <v>ATM Autoservicio Padre Castellano</v>
      </c>
      <c r="D108" s="125" t="s">
        <v>2569</v>
      </c>
      <c r="E108" s="129" t="s">
        <v>2640</v>
      </c>
    </row>
    <row r="109" spans="1:5" ht="18" x14ac:dyDescent="0.25">
      <c r="A109" s="97" t="str">
        <f>VLOOKUP(B109,'[1]LISTADO ATM'!$A$2:$C$821,3,0)</f>
        <v>DISTRITO NACIONAL</v>
      </c>
      <c r="B109" s="127">
        <v>39</v>
      </c>
      <c r="C109" s="129" t="str">
        <f>VLOOKUP(B109,'[1]LISTADO ATM'!$A$2:$B$821,2,0)</f>
        <v xml:space="preserve">ATM Oficina Ovando </v>
      </c>
      <c r="D109" s="146" t="s">
        <v>2566</v>
      </c>
      <c r="E109" s="129" t="s">
        <v>2597</v>
      </c>
    </row>
    <row r="110" spans="1:5" ht="18" x14ac:dyDescent="0.25">
      <c r="A110" s="97" t="str">
        <f>VLOOKUP(B110,'[1]LISTADO ATM'!$A$2:$C$821,3,0)</f>
        <v>NORTE</v>
      </c>
      <c r="B110" s="127">
        <v>910</v>
      </c>
      <c r="C110" s="129" t="str">
        <f>VLOOKUP(B110,'[1]LISTADO ATM'!$A$2:$B$821,2,0)</f>
        <v xml:space="preserve">ATM Oficina El Sol II (Santiago) </v>
      </c>
      <c r="D110" s="146" t="s">
        <v>2566</v>
      </c>
      <c r="E110" s="129" t="s">
        <v>2608</v>
      </c>
    </row>
    <row r="111" spans="1:5" ht="18" x14ac:dyDescent="0.25">
      <c r="A111" s="97" t="e">
        <f>VLOOKUP(B111,'[1]LISTADO ATM'!$A$2:$C$821,3,0)</f>
        <v>#N/A</v>
      </c>
      <c r="B111" s="127"/>
      <c r="C111" s="129" t="e">
        <f>VLOOKUP(B111,'[1]LISTADO ATM'!$A$2:$B$821,2,0)</f>
        <v>#N/A</v>
      </c>
      <c r="D111" s="125"/>
      <c r="E111" s="129"/>
    </row>
    <row r="112" spans="1:5" ht="18" x14ac:dyDescent="0.25">
      <c r="A112" s="97" t="e">
        <f>VLOOKUP(B112,'[1]LISTADO ATM'!$A$2:$C$821,3,0)</f>
        <v>#N/A</v>
      </c>
      <c r="B112" s="127"/>
      <c r="C112" s="129" t="e">
        <f>VLOOKUP(B112,'[1]LISTADO ATM'!$A$2:$B$821,2,0)</f>
        <v>#N/A</v>
      </c>
      <c r="D112" s="125"/>
      <c r="E112" s="129"/>
    </row>
    <row r="113" spans="1:5" ht="18.75" thickBot="1" x14ac:dyDescent="0.3">
      <c r="A113" s="100" t="s">
        <v>2476</v>
      </c>
      <c r="B113" s="139">
        <f>COUNT(B105:B112)</f>
        <v>6</v>
      </c>
      <c r="C113" s="108"/>
      <c r="D113" s="133"/>
      <c r="E113" s="133"/>
    </row>
    <row r="114" spans="1:5" ht="15.75" thickBot="1" x14ac:dyDescent="0.3">
      <c r="B114" s="102"/>
      <c r="E114" s="102"/>
    </row>
    <row r="115" spans="1:5" ht="18.75" thickBot="1" x14ac:dyDescent="0.3">
      <c r="A115" s="173" t="s">
        <v>2480</v>
      </c>
      <c r="B115" s="174"/>
      <c r="C115" s="96" t="s">
        <v>2412</v>
      </c>
      <c r="D115" s="102"/>
      <c r="E115" s="102"/>
    </row>
    <row r="116" spans="1:5" ht="18.75" thickBot="1" x14ac:dyDescent="0.3">
      <c r="A116" s="154">
        <f>+B81+B101+B113</f>
        <v>39</v>
      </c>
      <c r="B116" s="141"/>
    </row>
    <row r="117" spans="1:5" ht="15.75" thickBot="1" x14ac:dyDescent="0.3">
      <c r="B117" s="102"/>
      <c r="E117" s="102"/>
    </row>
    <row r="118" spans="1:5" ht="18.75" thickBot="1" x14ac:dyDescent="0.3">
      <c r="A118" s="167" t="s">
        <v>2481</v>
      </c>
      <c r="B118" s="168"/>
      <c r="C118" s="168"/>
      <c r="D118" s="168"/>
      <c r="E118" s="169"/>
    </row>
    <row r="119" spans="1:5" ht="17.25" customHeight="1" x14ac:dyDescent="0.25">
      <c r="A119" s="103" t="s">
        <v>15</v>
      </c>
      <c r="B119" s="103" t="s">
        <v>2416</v>
      </c>
      <c r="C119" s="101" t="s">
        <v>46</v>
      </c>
      <c r="D119" s="175"/>
      <c r="E119" s="176"/>
    </row>
    <row r="120" spans="1:5" ht="17.25" customHeight="1" x14ac:dyDescent="0.25">
      <c r="A120" s="144" t="str">
        <f>VLOOKUP(B120,'[1]LISTADO ATM'!$A$2:$C$821,3,0)</f>
        <v>ESTE</v>
      </c>
      <c r="B120" s="127">
        <v>117</v>
      </c>
      <c r="C120" s="127" t="str">
        <f>VLOOKUP(B120,'[1]LISTADO ATM'!$A$2:$B$821,2,0)</f>
        <v xml:space="preserve">ATM Oficina El Seybo </v>
      </c>
      <c r="D120" s="165" t="s">
        <v>2570</v>
      </c>
      <c r="E120" s="166"/>
    </row>
    <row r="121" spans="1:5" ht="17.25" customHeight="1" x14ac:dyDescent="0.25">
      <c r="A121" s="144" t="str">
        <f>VLOOKUP(B121,'[1]LISTADO ATM'!$A$2:$C$821,3,0)</f>
        <v>DISTRITO NACIONAL</v>
      </c>
      <c r="B121" s="127">
        <v>60</v>
      </c>
      <c r="C121" s="127" t="str">
        <f>VLOOKUP(B121,'[1]LISTADO ATM'!$A$2:$B$821,2,0)</f>
        <v xml:space="preserve">ATM Autobanco 27 de Febrero </v>
      </c>
      <c r="D121" s="165" t="s">
        <v>2570</v>
      </c>
      <c r="E121" s="166"/>
    </row>
    <row r="122" spans="1:5" ht="17.25" customHeight="1" x14ac:dyDescent="0.25">
      <c r="A122" s="144" t="str">
        <f>VLOOKUP(B122,'[1]LISTADO ATM'!$A$2:$C$821,3,0)</f>
        <v>ESTE</v>
      </c>
      <c r="B122" s="127">
        <v>159</v>
      </c>
      <c r="C122" s="127" t="str">
        <f>VLOOKUP(B122,'[1]LISTADO ATM'!$A$2:$B$821,2,0)</f>
        <v xml:space="preserve">ATM Hotel Dreams Bayahibe I </v>
      </c>
      <c r="D122" s="165" t="s">
        <v>2570</v>
      </c>
      <c r="E122" s="166"/>
    </row>
    <row r="123" spans="1:5" ht="17.25" customHeight="1" x14ac:dyDescent="0.25">
      <c r="A123" s="127" t="str">
        <f>VLOOKUP(B123,'[1]LISTADO ATM'!$A$2:$C$821,3,0)</f>
        <v>DISTRITO NACIONAL</v>
      </c>
      <c r="B123" s="127">
        <v>180</v>
      </c>
      <c r="C123" s="127" t="str">
        <f>VLOOKUP(B123,'[1]LISTADO ATM'!$A$2:$B$821,2,0)</f>
        <v xml:space="preserve">ATM Megacentro II </v>
      </c>
      <c r="D123" s="165" t="s">
        <v>2573</v>
      </c>
      <c r="E123" s="166"/>
    </row>
    <row r="124" spans="1:5" ht="17.25" customHeight="1" x14ac:dyDescent="0.25">
      <c r="A124" s="127" t="str">
        <f>VLOOKUP(B124,'[1]LISTADO ATM'!$A$2:$C$821,3,0)</f>
        <v>ESTE</v>
      </c>
      <c r="B124" s="127">
        <v>651</v>
      </c>
      <c r="C124" s="127" t="str">
        <f>VLOOKUP(B124,'[1]LISTADO ATM'!$A$2:$B$821,2,0)</f>
        <v>ATM Eco Petroleo Romana</v>
      </c>
      <c r="D124" s="165" t="s">
        <v>2570</v>
      </c>
      <c r="E124" s="166"/>
    </row>
    <row r="125" spans="1:5" ht="17.25" customHeight="1" x14ac:dyDescent="0.25">
      <c r="A125" s="127" t="str">
        <f>VLOOKUP(B125,'[1]LISTADO ATM'!$A$2:$C$821,3,0)</f>
        <v>SUR</v>
      </c>
      <c r="B125" s="127">
        <v>615</v>
      </c>
      <c r="C125" s="127" t="str">
        <f>VLOOKUP(B125,'[1]LISTADO ATM'!$A$2:$B$821,2,0)</f>
        <v xml:space="preserve">ATM Estación Sunix Cabral (Barahona) </v>
      </c>
      <c r="D125" s="165" t="s">
        <v>2570</v>
      </c>
      <c r="E125" s="166"/>
    </row>
    <row r="126" spans="1:5" ht="17.25" customHeight="1" x14ac:dyDescent="0.25">
      <c r="A126" s="127" t="str">
        <f>VLOOKUP(B126,'[1]LISTADO ATM'!$A$2:$C$821,3,0)</f>
        <v>DISTRITO NACIONAL</v>
      </c>
      <c r="B126" s="127">
        <v>557</v>
      </c>
      <c r="C126" s="127" t="str">
        <f>VLOOKUP(B126,'[1]LISTADO ATM'!$A$2:$B$821,2,0)</f>
        <v xml:space="preserve">ATM Multicentro La Sirena Ave. Mella </v>
      </c>
      <c r="D126" s="165" t="s">
        <v>2573</v>
      </c>
      <c r="E126" s="166"/>
    </row>
    <row r="127" spans="1:5" ht="17.25" customHeight="1" x14ac:dyDescent="0.25">
      <c r="A127" s="127" t="e">
        <f>VLOOKUP(B127,'[1]LISTADO ATM'!$A$2:$C$821,3,0)</f>
        <v>#N/A</v>
      </c>
      <c r="B127" s="127"/>
      <c r="C127" s="127" t="e">
        <f>VLOOKUP(B127,'[1]LISTADO ATM'!$A$2:$B$821,2,0)</f>
        <v>#N/A</v>
      </c>
      <c r="D127" s="165"/>
      <c r="E127" s="166"/>
    </row>
    <row r="128" spans="1:5" ht="17.25" customHeight="1" x14ac:dyDescent="0.25">
      <c r="A128" s="127" t="e">
        <f>VLOOKUP(B128,'[1]LISTADO ATM'!$A$2:$C$821,3,0)</f>
        <v>#N/A</v>
      </c>
      <c r="B128" s="127"/>
      <c r="C128" s="127" t="e">
        <f>VLOOKUP(B128,'[1]LISTADO ATM'!$A$2:$B$821,2,0)</f>
        <v>#N/A</v>
      </c>
      <c r="D128" s="165"/>
      <c r="E128" s="166"/>
    </row>
    <row r="129" spans="1:5" ht="18.75" thickBot="1" x14ac:dyDescent="0.3">
      <c r="A129" s="119" t="s">
        <v>2476</v>
      </c>
      <c r="B129" s="139">
        <f>COUNT(B120:B128)</f>
        <v>7</v>
      </c>
      <c r="C129" s="110"/>
      <c r="D129" s="110"/>
      <c r="E129" s="111"/>
    </row>
    <row r="134" spans="1:5" x14ac:dyDescent="0.25">
      <c r="B134" s="145"/>
    </row>
    <row r="135" spans="1:5" x14ac:dyDescent="0.25">
      <c r="B135" s="145"/>
    </row>
    <row r="136" spans="1:5" x14ac:dyDescent="0.25">
      <c r="B136" s="145"/>
    </row>
  </sheetData>
  <mergeCells count="21">
    <mergeCell ref="D128:E128"/>
    <mergeCell ref="D127:E127"/>
    <mergeCell ref="C58:E58"/>
    <mergeCell ref="A60:E60"/>
    <mergeCell ref="A1:E1"/>
    <mergeCell ref="A2:E2"/>
    <mergeCell ref="A7:E7"/>
    <mergeCell ref="C48:E48"/>
    <mergeCell ref="A50:E50"/>
    <mergeCell ref="D125:E125"/>
    <mergeCell ref="D126:E126"/>
    <mergeCell ref="D120:E120"/>
    <mergeCell ref="D121:E121"/>
    <mergeCell ref="D122:E122"/>
    <mergeCell ref="D123:E123"/>
    <mergeCell ref="D124:E124"/>
    <mergeCell ref="A83:E83"/>
    <mergeCell ref="A103:E103"/>
    <mergeCell ref="A115:B115"/>
    <mergeCell ref="A118:E118"/>
    <mergeCell ref="D119:E11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0" priority="2"/>
  </conditionalFormatting>
  <conditionalFormatting sqref="A827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2421</v>
      </c>
      <c r="B1" s="193"/>
      <c r="C1" s="193"/>
      <c r="D1" s="193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2431</v>
      </c>
      <c r="B18" s="193"/>
      <c r="C18" s="193"/>
      <c r="D18" s="193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8" priority="119326"/>
  </conditionalFormatting>
  <conditionalFormatting sqref="B33">
    <cfRule type="duplicateValues" dxfId="57" priority="119327"/>
    <cfRule type="duplicateValues" dxfId="56" priority="119328"/>
  </conditionalFormatting>
  <conditionalFormatting sqref="A33">
    <cfRule type="duplicateValues" dxfId="55" priority="119340"/>
  </conditionalFormatting>
  <conditionalFormatting sqref="A33">
    <cfRule type="duplicateValues" dxfId="54" priority="119341"/>
    <cfRule type="duplicateValues" dxfId="53" priority="119342"/>
  </conditionalFormatting>
  <conditionalFormatting sqref="B4:B8">
    <cfRule type="duplicateValues" dxfId="52" priority="6"/>
  </conditionalFormatting>
  <conditionalFormatting sqref="B4:B8">
    <cfRule type="duplicateValues" dxfId="51" priority="5"/>
  </conditionalFormatting>
  <conditionalFormatting sqref="A3:A8">
    <cfRule type="duplicateValues" dxfId="50" priority="3"/>
    <cfRule type="duplicateValues" dxfId="49" priority="4"/>
  </conditionalFormatting>
  <conditionalFormatting sqref="B3">
    <cfRule type="duplicateValues" dxfId="48" priority="2"/>
  </conditionalFormatting>
  <conditionalFormatting sqref="B3">
    <cfRule type="duplicateValues" dxfId="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11.8324421296275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58"/>
  </conditionalFormatting>
  <conditionalFormatting sqref="B7">
    <cfRule type="duplicateValues" dxfId="45" priority="42"/>
    <cfRule type="duplicateValues" dxfId="44" priority="43"/>
    <cfRule type="duplicateValues" dxfId="43" priority="44"/>
  </conditionalFormatting>
  <conditionalFormatting sqref="B7">
    <cfRule type="duplicateValues" dxfId="42" priority="41"/>
  </conditionalFormatting>
  <conditionalFormatting sqref="B7">
    <cfRule type="duplicateValues" dxfId="41" priority="39"/>
    <cfRule type="duplicateValues" dxfId="40" priority="40"/>
  </conditionalFormatting>
  <conditionalFormatting sqref="B7">
    <cfRule type="duplicateValues" dxfId="39" priority="36"/>
    <cfRule type="duplicateValues" dxfId="38" priority="37"/>
    <cfRule type="duplicateValues" dxfId="37" priority="38"/>
  </conditionalFormatting>
  <conditionalFormatting sqref="B7">
    <cfRule type="duplicateValues" dxfId="36" priority="35"/>
  </conditionalFormatting>
  <conditionalFormatting sqref="B7">
    <cfRule type="duplicateValues" dxfId="35" priority="33"/>
    <cfRule type="duplicateValues" dxfId="34" priority="34"/>
  </conditionalFormatting>
  <conditionalFormatting sqref="B7">
    <cfRule type="duplicateValues" dxfId="33" priority="32"/>
  </conditionalFormatting>
  <conditionalFormatting sqref="B7">
    <cfRule type="duplicateValues" dxfId="32" priority="29"/>
    <cfRule type="duplicateValues" dxfId="31" priority="30"/>
    <cfRule type="duplicateValues" dxfId="30" priority="31"/>
  </conditionalFormatting>
  <conditionalFormatting sqref="B7">
    <cfRule type="duplicateValues" dxfId="29" priority="28"/>
  </conditionalFormatting>
  <conditionalFormatting sqref="B7">
    <cfRule type="duplicateValues" dxfId="28" priority="27"/>
  </conditionalFormatting>
  <conditionalFormatting sqref="B9">
    <cfRule type="duplicateValues" dxfId="27" priority="26"/>
  </conditionalFormatting>
  <conditionalFormatting sqref="B9">
    <cfRule type="duplicateValues" dxfId="26" priority="23"/>
    <cfRule type="duplicateValues" dxfId="25" priority="24"/>
    <cfRule type="duplicateValues" dxfId="24" priority="25"/>
  </conditionalFormatting>
  <conditionalFormatting sqref="B9">
    <cfRule type="duplicateValues" dxfId="23" priority="21"/>
    <cfRule type="duplicateValues" dxfId="22" priority="22"/>
  </conditionalFormatting>
  <conditionalFormatting sqref="B9">
    <cfRule type="duplicateValues" dxfId="21" priority="18"/>
    <cfRule type="duplicateValues" dxfId="20" priority="19"/>
    <cfRule type="duplicateValues" dxfId="19" priority="20"/>
  </conditionalFormatting>
  <conditionalFormatting sqref="B9">
    <cfRule type="duplicateValues" dxfId="18" priority="17"/>
  </conditionalFormatting>
  <conditionalFormatting sqref="B9">
    <cfRule type="duplicateValues" dxfId="17" priority="16"/>
  </conditionalFormatting>
  <conditionalFormatting sqref="B9">
    <cfRule type="duplicateValues" dxfId="16" priority="15"/>
  </conditionalFormatting>
  <conditionalFormatting sqref="B9">
    <cfRule type="duplicateValues" dxfId="15" priority="12"/>
    <cfRule type="duplicateValues" dxfId="14" priority="13"/>
    <cfRule type="duplicateValues" dxfId="13" priority="14"/>
  </conditionalFormatting>
  <conditionalFormatting sqref="B9">
    <cfRule type="duplicateValues" dxfId="12" priority="10"/>
    <cfRule type="duplicateValues" dxfId="11" priority="11"/>
  </conditionalFormatting>
  <conditionalFormatting sqref="C9">
    <cfRule type="duplicateValues" dxfId="10" priority="9"/>
  </conditionalFormatting>
  <conditionalFormatting sqref="E3">
    <cfRule type="duplicateValues" dxfId="9" priority="121621"/>
  </conditionalFormatting>
  <conditionalFormatting sqref="E3">
    <cfRule type="duplicateValues" dxfId="8" priority="121622"/>
    <cfRule type="duplicateValues" dxfId="7" priority="121623"/>
  </conditionalFormatting>
  <conditionalFormatting sqref="E3">
    <cfRule type="duplicateValues" dxfId="6" priority="121624"/>
    <cfRule type="duplicateValues" dxfId="5" priority="121625"/>
    <cfRule type="duplicateValues" dxfId="4" priority="121626"/>
    <cfRule type="duplicateValues" dxfId="3" priority="121627"/>
  </conditionalFormatting>
  <conditionalFormatting sqref="B3">
    <cfRule type="duplicateValues" dxfId="2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2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2021-05-19T03:07:53Z</cp:lastPrinted>
  <dcterms:created xsi:type="dcterms:W3CDTF">2014-10-01T23:18:29Z</dcterms:created>
  <dcterms:modified xsi:type="dcterms:W3CDTF">2021-05-21T19:22:44Z</dcterms:modified>
</cp:coreProperties>
</file>