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9" i="1" l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69" i="1"/>
  <c r="A168" i="1"/>
  <c r="A167" i="1"/>
  <c r="A166" i="1"/>
  <c r="A165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F153" i="1"/>
  <c r="G153" i="1"/>
  <c r="H153" i="1"/>
  <c r="I153" i="1"/>
  <c r="J153" i="1"/>
  <c r="K153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29" i="1"/>
  <c r="F129" i="1"/>
  <c r="G129" i="1"/>
  <c r="H129" i="1"/>
  <c r="I129" i="1"/>
  <c r="J129" i="1"/>
  <c r="K129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9" i="1"/>
  <c r="F119" i="1"/>
  <c r="G119" i="1"/>
  <c r="H119" i="1"/>
  <c r="I119" i="1"/>
  <c r="J119" i="1"/>
  <c r="K119" i="1"/>
  <c r="A125" i="1"/>
  <c r="F125" i="1"/>
  <c r="G125" i="1"/>
  <c r="H125" i="1"/>
  <c r="I125" i="1"/>
  <c r="J125" i="1"/>
  <c r="K125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89" i="1"/>
  <c r="F89" i="1"/>
  <c r="G89" i="1"/>
  <c r="H89" i="1"/>
  <c r="I89" i="1"/>
  <c r="J89" i="1"/>
  <c r="K89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8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7" i="1"/>
  <c r="A86" i="1"/>
  <c r="A85" i="1"/>
  <c r="A84" i="1"/>
  <c r="A83" i="1"/>
  <c r="A82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<sst xmlns="http://schemas.openxmlformats.org/spreadsheetml/2006/main" count="14120" uniqueCount="2660">
  <si>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</si>
  <si>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</si>
  <si>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</si>
  <si>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</si>
  <si>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</si>
  <si>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</si>
  <si>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</si>
  <si>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</si>
  <si>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</si>
  <si>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</si>
  <si>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</si>
  <si>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</si>
  <si>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</si>
  <si>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</si>
  <si>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</si>
  <si>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</si>
  <si>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</si>
  <si>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</si>
  <si>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</si>
  <si>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</si>
  <si>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</si>
  <si>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</si>
  <si>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</si>
  <si>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</si>
  <si>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</si>
  <si>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</si>
  <si>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</si>
  <si>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</si>
  <si>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</si>
  <si>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</si>
  <si>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</si>
  <si>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</si>
  <si>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</si>
  <si>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</si>
  <si>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</si>
  <si>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</si>
  <si>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</si>
  <si>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</si>
  <si>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</si>
  <si>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</si>
  <si>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</si>
  <si>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</si>
  <si>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</si>
  <si>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</si>
  <si>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</si>
  <si>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</si>
  <si>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</si>
  <si>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</si>
  <si>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</si>
  <si>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</si>
  <si>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</si>
  <si>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</si>
  <si>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</si>
  <si>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</si>
  <si>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</si>
  <si>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</si>
  <si>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</si>
  <si>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</si>
  <si>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</si>
  <si>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</si>
  <si>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</si>
  <si>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</si>
  <si>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</si>
  <si>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</si>
  <si>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</si>
  <si>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</si>
  <si>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</si>
  <si>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</si>
  <si>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</si>
  <si>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</si>
  <si>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</si>
  <si>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</si>
  <si>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</si>
  <si>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</si>
  <si>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</si>
  <si>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</si>
  <si>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</si>
  <si>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</si>
  <si>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</si>
  <si>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</si>
  <si>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</si>
  <si>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</si>
  <si>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</si>
  <si>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</si>
  <si>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</si>
  <si>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</si>
  <si>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</si>
  <si>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</si>
  <si>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</si>
  <si>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</si>
  <si>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</si>
  <si>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</si>
  <si>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</si>
  <si>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</si>
  <si>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</si>
  <si>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</si>
  <si>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</si>
  <si>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</si>
  <si>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</si>
  <si>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</si>
  <si>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</si>
  <si>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</si>
  <si>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</si>
  <si>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</si>
  <si>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</si>
  <si>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</si>
  <si>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</si>
  <si>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</si>
  <si>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</si>
  <si>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</si>
  <si>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</si>
  <si>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</si>
  <si>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</si>
  <si>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</si>
  <si>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</si>
  <si>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</si>
  <si>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</si>
  <si>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</si>
  <si>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</si>
  <si>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</si>
  <si>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</si>
  <si>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</si>
  <si>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</si>
  <si>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</si>
  <si>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</si>
  <si>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</si>
  <si>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</si>
  <si>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</si>
  <si>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</si>
  <si>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</si>
  <si>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</si>
  <si>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</si>
  <si>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</si>
  <si>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</si>
  <si>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</si>
  <si>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</si>
  <si>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</si>
  <si>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</si>
  <si>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</si>
  <si>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</si>
  <si>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</si>
  <si>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</si>
  <si>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</si>
  <si>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</si>
  <si>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</si>
  <si>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</si>
  <si>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</si>
  <si>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</si>
  <si>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</si>
  <si>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</si>
  <si>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</si>
  <si>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</si>
  <si>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</si>
  <si>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</si>
  <si>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</si>
  <si>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</si>
  <si>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</si>
  <si>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</si>
  <si>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</si>
  <si>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</si>
  <si>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</si>
  <si>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</si>
  <si>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</si>
  <si>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</si>
  <si>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</si>
  <si>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</si>
  <si>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</si>
  <si>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</si>
  <si>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</si>
  <si>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</si>
  <si>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</si>
  <si>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</si>
  <si>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</si>
  <si>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</si>
  <si>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</si>
  <si>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</si>
  <si>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</si>
  <si>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</si>
  <si>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</si>
  <si>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</si>
  <si>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</si>
  <si>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</si>
  <si>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</si>
  <si>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</si>
  <si>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</si>
  <si>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</si>
  <si>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</si>
  <si>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</si>
  <si>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</si>
  <si>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</si>
  <si>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</si>
  <si>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</si>
  <si>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</si>
  <si>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</si>
  <si>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</si>
  <si>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</si>
  <si>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</si>
  <si>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</si>
  <si>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</si>
  <si>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</si>
  <si>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</si>
  <si>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</si>
  <si>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</si>
  <si>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</si>
  <si>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</si>
  <si>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</si>
  <si>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</si>
  <si>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</si>
  <si>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</si>
  <si>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</si>
  <si>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</si>
  <si>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</si>
  <si>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</si>
  <si>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</si>
  <si>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</si>
  <si>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</si>
  <si>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</si>
  <si>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</si>
  <si>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</si>
  <si>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</si>
  <si>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</si>
  <si>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</si>
  <si>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</si>
  <si>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</si>
  <si>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</si>
  <si>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</si>
  <si>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</si>
  <si>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</si>
  <si>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</si>
  <si>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</si>
  <si>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</si>
  <si>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</si>
  <si>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</si>
  <si>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</si>
  <si>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</si>
  <si>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</si>
  <si>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</si>
  <si>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</si>
  <si>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</si>
  <si>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</si>
  <si>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</si>
  <si>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</si>
  <si>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</si>
  <si>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</si>
  <si>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</si>
  <si>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</si>
  <si>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</si>
  <si>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</si>
  <si>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</si>
  <si>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</si>
  <si>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</si>
  <si>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</si>
  <si>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</si>
  <si>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</si>
  <si>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</si>
  <si>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</si>
  <si>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</si>
  <si>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</si>
  <si>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</si>
  <si>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</si>
  <si>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</si>
  <si>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</si>
  <si>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</si>
  <si>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</si>
  <si>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</si>
  <si>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</si>
  <si>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</si>
  <si>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</si>
  <si>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</si>
  <si>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</si>
  <si>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</si>
  <si>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</si>
  <si>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</si>
  <si>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</si>
  <si>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</si>
  <si>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</si>
  <si>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</si>
  <si>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</si>
  <si>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</si>
  <si>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</si>
  <si>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</si>
  <si>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</si>
  <si>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</si>
  <si>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</si>
  <si>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</si>
  <si>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</si>
  <si>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</si>
  <si>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</si>
  <si>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</si>
  <si>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</si>
  <si>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</si>
  <si>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</si>
  <si>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</si>
  <si>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</si>
  <si>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</si>
  <si>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</si>
  <si>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</si>
  <si>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</si>
  <si>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</si>
  <si>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</si>
  <si>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</si>
  <si>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</si>
  <si>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</si>
  <si>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</si>
  <si>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</si>
  <si>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</si>
  <si>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</si>
  <si>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</si>
  <si>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</si>
  <si>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</si>
  <si>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</si>
  <si>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</si>
  <si>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</si>
  <si>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</si>
  <si>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</si>
  <si>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</si>
  <si>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</si>
  <si>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</si>
  <si>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</si>
  <si>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</si>
  <si>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</si>
  <si>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</si>
  <si>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</si>
  <si>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</si>
  <si>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</si>
  <si>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</si>
  <si>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</si>
  <si>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</si>
  <si>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</si>
  <si>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</si>
  <si>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</si>
  <si>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</si>
  <si>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</si>
  <si>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</si>
  <si>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</si>
  <si>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</si>
  <si>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</si>
  <si>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</si>
  <si>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</si>
  <si>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</si>
  <si>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</si>
  <si>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</si>
  <si>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</si>
  <si>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</si>
  <si>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</si>
  <si>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</si>
  <si>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</si>
  <si>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</si>
  <si>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</si>
  <si>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</si>
  <si>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</si>
  <si>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</si>
  <si>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</si>
  <si>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</si>
  <si>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</si>
  <si>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</si>
  <si>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</si>
  <si>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</si>
  <si>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</si>
  <si>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</si>
  <si>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</si>
  <si>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</si>
  <si>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</si>
  <si>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</si>
  <si>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</si>
  <si>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</si>
  <si>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</si>
  <si>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</si>
  <si>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</si>
  <si>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</si>
  <si>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</si>
  <si>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</si>
  <si>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</si>
  <si>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</si>
  <si>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</si>
  <si>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</si>
  <si>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</si>
  <si>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</si>
  <si>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</si>
  <si>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</si>
  <si>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</si>
  <si>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</si>
  <si>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</si>
  <si>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</si>
  <si>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</si>
  <si>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</si>
  <si>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</si>
  <si>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</si>
  <si>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</si>
  <si>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</si>
  <si>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</si>
  <si>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</si>
  <si>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</si>
  <si>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</si>
  <si>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</si>
  <si>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</si>
  <si>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</si>
  <si>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</si>
  <si>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</si>
  <si>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</si>
  <si>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</si>
  <si>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</si>
  <si>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</si>
  <si>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</si>
  <si>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</si>
  <si>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</si>
  <si>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</si>
  <si>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</si>
  <si>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</si>
  <si>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</si>
  <si>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</si>
  <si>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</si>
  <si>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</si>
  <si>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</si>
  <si>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</si>
  <si>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</si>
  <si>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</si>
  <si>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</si>
  <si>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</si>
  <si>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</si>
  <si>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</si>
  <si>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</si>
  <si>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</si>
  <si>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</si>
  <si>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</si>
  <si>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</si>
  <si>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</si>
  <si>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</si>
  <si>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</si>
  <si>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</si>
  <si>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</si>
  <si>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</si>
  <si>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</si>
  <si>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</si>
  <si>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</si>
  <si>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</si>
  <si>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</si>
  <si>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</si>
  <si>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</si>
  <si>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</si>
  <si>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</si>
  <si>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</si>
  <si>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</si>
  <si>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</si>
  <si>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</si>
  <si>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</si>
  <si>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</si>
  <si>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</si>
  <si>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</si>
  <si>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</si>
  <si>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</si>
  <si>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</si>
  <si>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</si>
  <si>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</si>
  <si>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</si>
  <si>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</si>
  <si>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</si>
  <si>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</si>
  <si>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</si>
  <si>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</si>
  <si>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</si>
  <si>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</si>
  <si>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</si>
  <si>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</si>
  <si>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</si>
  <si>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</si>
  <si>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</si>
  <si>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</si>
  <si>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</si>
  <si>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</si>
  <si>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</si>
  <si>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</si>
  <si>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</si>
  <si>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</si>
  <si>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</si>
  <si>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</si>
  <si>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</si>
  <si>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</si>
  <si>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</si>
  <si>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</si>
  <si>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</si>
  <si>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</si>
  <si>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</si>
  <si>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</si>
  <si>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</si>
  <si>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</si>
  <si>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</si>
  <si>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</si>
  <si>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</si>
  <si>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</si>
  <si>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</si>
  <si>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</si>
  <si>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</si>
  <si>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</si>
  <si>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</si>
  <si>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</si>
  <si>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</si>
  <si>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</si>
  <si>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</si>
  <si>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</si>
  <si>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</si>
  <si>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</si>
  <si>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</si>
  <si>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</si>
  <si>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</si>
  <si>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</si>
  <si>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</si>
  <si>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</si>
  <si>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</si>
  <si>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</si>
  <si>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</si>
  <si>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</si>
  <si>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</si>
  <si>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</si>
  <si>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</si>
  <si>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</si>
  <si>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</si>
  <si>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</si>
  <si>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</si>
  <si>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</si>
  <si>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</si>
  <si>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</si>
  <si>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</si>
  <si>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</si>
  <si>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</si>
  <si>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</si>
  <si>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</si>
  <si>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</si>
  <si>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</si>
  <si>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</si>
  <si>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</si>
  <si>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</si>
  <si>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</si>
  <si>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</si>
  <si>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</si>
  <si>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</si>
  <si>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</si>
  <si>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</si>
  <si>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</si>
  <si>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</si>
  <si>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</si>
  <si>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</si>
  <si>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</si>
  <si>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</si>
  <si>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</si>
  <si>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</si>
  <si>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</si>
  <si>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</si>
  <si>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</si>
  <si>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</si>
  <si>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</si>
  <si>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</si>
  <si>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</si>
  <si>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</si>
  <si>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</si>
  <si>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</si>
  <si>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</si>
  <si>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</si>
  <si>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</si>
  <si>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</si>
  <si>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</si>
  <si>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</si>
  <si>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</si>
  <si>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</si>
  <si>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</si>
  <si>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</si>
  <si>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</si>
  <si>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</si>
  <si>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</si>
  <si>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</si>
  <si>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</si>
  <si>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</si>
  <si>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</si>
  <si>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</si>
  <si>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</si>
  <si>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</si>
  <si>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</si>
  <si>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</si>
  <si>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</si>
  <si>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</si>
  <si>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</si>
  <si>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</si>
  <si>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</si>
  <si>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</si>
  <si>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</si>
  <si>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</si>
  <si>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</si>
  <si>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</si>
  <si>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</si>
  <si>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</si>
  <si>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</si>
  <si>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</si>
  <si>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</si>
  <si>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</si>
  <si>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</si>
  <si>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</si>
  <si>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</si>
  <si>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</si>
  <si>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</si>
  <si>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</si>
  <si>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</si>
  <si>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</si>
  <si>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</si>
  <si>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</si>
  <si>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</si>
  <si>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</si>
  <si>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</si>
  <si>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</si>
  <si>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</si>
  <si>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</si>
  <si>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</si>
  <si>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</si>
  <si>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</si>
  <si>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</si>
  <si>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</si>
  <si>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</si>
  <si>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</si>
  <si>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</si>
  <si>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</si>
  <si>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</si>
  <si>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</si>
  <si>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</si>
  <si>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</si>
  <si>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</si>
  <si>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</si>
  <si>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</si>
  <si>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</si>
  <si>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</si>
  <si>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</si>
  <si>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</si>
  <si>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</si>
  <si>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</si>
  <si>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</si>
  <si>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</si>
  <si>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</si>
  <si>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</si>
  <si>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</si>
  <si>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</si>
  <si>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</si>
  <si>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</si>
  <si>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</si>
  <si>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</si>
  <si>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</si>
  <si>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</si>
  <si>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</si>
  <si>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</si>
  <si>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</si>
  <si>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</si>
  <si>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</si>
  <si>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</si>
  <si>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</si>
  <si>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</si>
  <si>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</si>
  <si>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</si>
  <si>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</si>
  <si>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</si>
  <si>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</si>
  <si>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</si>
  <si>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</si>
  <si>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</si>
  <si>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</si>
  <si>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</si>
  <si>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</si>
  <si>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</si>
  <si>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</si>
  <si>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</si>
  <si>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</si>
  <si>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</si>
  <si>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</si>
  <si>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</si>
  <si>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</si>
  <si>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</si>
  <si>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</si>
  <si>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</si>
  <si>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</si>
  <si>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</si>
  <si>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</si>
  <si>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</si>
  <si>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</si>
  <si>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</si>
  <si>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</si>
  <si>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</si>
  <si>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</si>
  <si>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</si>
  <si>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</si>
  <si>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</si>
  <si>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</si>
  <si>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</si>
  <si>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</si>
  <si>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</si>
  <si>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</si>
  <si>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</si>
  <si>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</si>
  <si>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</si>
  <si>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</si>
  <si>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</si>
  <si>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</si>
  <si>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</si>
  <si>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</si>
  <si>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</si>
  <si>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</si>
  <si>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</si>
  <si>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</si>
  <si>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</si>
  <si>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</si>
  <si>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</si>
  <si>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</si>
  <si>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</si>
  <si>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</si>
  <si>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</si>
  <si>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</si>
  <si>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</si>
  <si>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</si>
  <si>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</si>
  <si>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</si>
  <si>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</si>
  <si>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</si>
  <si>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</si>
  <si>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</si>
  <si>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</si>
  <si>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</si>
  <si>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</si>
  <si>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</si>
  <si>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</si>
  <si>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</si>
  <si>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</si>
  <si>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</si>
  <si>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</si>
  <si>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</si>
  <si>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</si>
  <si>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</si>
  <si>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</si>
  <si>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</si>
  <si>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</si>
  <si>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</si>
  <si>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</si>
  <si>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</si>
  <si>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</si>
  <si>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</si>
  <si>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</si>
  <si>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</si>
  <si>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</si>
  <si>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</si>
  <si>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</si>
  <si>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</si>
  <si>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</si>
  <si>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</si>
  <si>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</si>
  <si>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</si>
  <si>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</si>
  <si>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</si>
  <si>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</si>
  <si>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</si>
  <si>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</si>
  <si>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</si>
  <si>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</si>
  <si>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</si>
  <si>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</si>
  <si>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</si>
  <si>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</si>
  <si>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</si>
  <si>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</si>
  <si>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</si>
  <si>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</si>
  <si>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</si>
  <si>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</si>
  <si>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</si>
  <si>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</si>
  <si>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</si>
  <si>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</si>
  <si>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</si>
  <si>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</si>
  <si>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</si>
  <si>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</si>
  <si>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</si>
  <si>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</si>
  <si>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</si>
  <si>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</si>
  <si>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</si>
  <si>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</si>
  <si>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</si>
  <si>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</si>
  <si>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</si>
  <si>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</si>
  <si>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</si>
  <si>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</si>
  <si>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</si>
  <si>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</si>
  <si>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</si>
  <si>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</si>
  <si>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</si>
  <si>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</si>
  <si>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</si>
  <si>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</si>
  <si>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</si>
  <si>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</si>
  <si>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</si>
  <si>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</si>
  <si>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</si>
  <si>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</si>
  <si>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</si>
  <si>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</si>
  <si>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</si>
  <si>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</si>
  <si>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</si>
  <si>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</si>
  <si>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</si>
  <si>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</si>
  <si>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</si>
  <si>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</si>
  <si>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</si>
  <si>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</si>
  <si>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</si>
  <si>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</si>
  <si>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</si>
  <si>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</si>
  <si>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</si>
  <si>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</si>
  <si>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</si>
  <si>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</si>
  <si>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</si>
  <si>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</si>
  <si>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</si>
  <si>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</si>
  <si>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</si>
  <si>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</si>
  <si>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</si>
  <si>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</si>
  <si>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</si>
  <si>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</si>
  <si>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</si>
  <si>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</si>
  <si>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</si>
  <si>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</si>
  <si>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</si>
  <si>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</si>
  <si>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</si>
  <si>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</si>
  <si>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</si>
  <si>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</si>
  <si>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</si>
  <si>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</si>
  <si>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</si>
  <si>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</si>
  <si>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</si>
  <si>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</si>
  <si>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</si>
  <si>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</si>
  <si>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</si>
  <si>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</si>
  <si>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</si>
  <si>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</si>
  <si>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</si>
  <si>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</si>
  <si>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</si>
  <si>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</si>
  <si>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</si>
  <si>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</si>
  <si>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</si>
  <si>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</si>
  <si>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</si>
  <si>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</si>
  <si>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</si>
  <si>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</si>
  <si>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</si>
  <si>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</si>
  <si>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</si>
  <si>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</si>
  <si>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</si>
  <si>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</si>
  <si>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</si>
  <si>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</si>
  <si>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</si>
  <si>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</si>
  <si>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</si>
  <si>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</si>
  <si>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</si>
  <si>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</si>
  <si>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</si>
  <si>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</si>
  <si>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</si>
  <si>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</si>
  <si>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</si>
  <si>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</si>
  <si>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</si>
  <si>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</si>
  <si>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</si>
  <si>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</si>
  <si>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</si>
  <si>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</si>
  <si>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</si>
  <si>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</si>
  <si>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</si>
  <si>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</si>
  <si>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</si>
  <si>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</si>
  <si>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</si>
  <si>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</si>
  <si>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</si>
  <si>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</si>
  <si>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</si>
  <si>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</si>
  <si>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</si>
  <si>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</si>
  <si>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</si>
  <si>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</si>
  <si>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</si>
  <si>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</si>
  <si>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</si>
  <si>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</si>
  <si>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</si>
  <si>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</si>
  <si>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</si>
  <si>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</si>
  <si>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</si>
  <si>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</si>
  <si>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</si>
  <si>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</si>
  <si>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</si>
  <si>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</si>
  <si>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</si>
  <si>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</si>
  <si>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</si>
  <si>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</si>
  <si>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</si>
  <si>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</si>
  <si>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</si>
  <si>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</si>
  <si>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</si>
  <si>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</si>
  <si>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</si>
  <si>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</si>
  <si>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</si>
  <si>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</si>
  <si>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</si>
  <si>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</si>
  <si>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</si>
  <si>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</si>
  <si>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</si>
  <si>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</si>
  <si>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</si>
  <si>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</si>
  <si>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</si>
  <si>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</si>
  <si>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</si>
  <si>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</si>
  <si>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</si>
  <si>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</si>
  <si>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</si>
  <si>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</si>
  <si>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</si>
  <si>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</si>
  <si>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</si>
  <si>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</si>
  <si>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</si>
  <si>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</si>
  <si>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</si>
  <si>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</si>
  <si>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</si>
  <si>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</si>
  <si>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</si>
  <si>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</si>
  <si>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</si>
  <si>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</si>
  <si>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</si>
  <si>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</si>
  <si>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</si>
  <si>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</si>
  <si>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</si>
  <si>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</si>
  <si>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</si>
  <si>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</si>
  <si>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</si>
  <si>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</si>
  <si>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</si>
  <si>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</si>
  <si>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</si>
  <si>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</si>
  <si>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</si>
  <si>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</si>
  <si>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</si>
  <si>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</si>
  <si>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</si>
  <si>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</si>
  <si>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</si>
  <si>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</si>
  <si>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</si>
  <si>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</si>
  <si>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</si>
  <si>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</si>
  <si>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</si>
  <si>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</si>
  <si>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</si>
  <si>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</si>
  <si>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</si>
  <si>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</si>
  <si>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</si>
  <si>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</si>
  <si>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</si>
  <si>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</si>
  <si>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</si>
  <si>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</si>
  <si>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</si>
  <si>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</si>
  <si>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</si>
  <si>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</si>
  <si>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</si>
  <si>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</si>
  <si>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</si>
  <si>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</si>
  <si>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</si>
  <si>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</si>
  <si>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</si>
  <si>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</si>
  <si>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</si>
  <si>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</si>
  <si>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</si>
  <si>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</si>
  <si>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</si>
  <si>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</si>
  <si>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</si>
  <si>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</si>
  <si>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</si>
  <si>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</si>
  <si>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</si>
  <si>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</si>
  <si>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</si>
  <si>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</si>
  <si>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</si>
  <si>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</si>
  <si>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</si>
  <si>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</si>
  <si>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</si>
  <si>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</si>
  <si>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</si>
  <si>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</si>
  <si>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</si>
  <si>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</si>
  <si>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</si>
  <si>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</si>
  <si>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</si>
  <si>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</si>
  <si>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</si>
  <si>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</si>
  <si>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</si>
  <si>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</si>
  <si>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</si>
  <si>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</si>
  <si>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</si>
  <si>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</si>
  <si>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</si>
  <si>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</si>
  <si>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</si>
  <si>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</si>
  <si>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</si>
  <si>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</si>
  <si>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</si>
  <si>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</si>
  <si>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</si>
  <si>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</si>
  <si>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</si>
  <si>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</si>
  <si>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</si>
  <si>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</si>
  <si>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</si>
  <si>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</si>
  <si>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</si>
  <si>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</si>
  <si>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</si>
  <si>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</si>
  <si>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</si>
  <si>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</si>
  <si>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</si>
  <si>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</si>
  <si>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</si>
  <si>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</si>
  <si>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</si>
  <si>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</si>
  <si>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</si>
  <si>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</si>
  <si>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</si>
  <si>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</si>
  <si>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</si>
  <si>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</si>
  <si>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</si>
  <si>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</si>
  <si>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</si>
  <si>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</si>
  <si>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</si>
  <si>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</si>
  <si>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</si>
  <si>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</si>
  <si>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</si>
  <si>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</si>
  <si>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</si>
  <si>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</si>
  <si>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</si>
  <si>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</si>
  <si>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</si>
  <si>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</si>
  <si>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</si>
  <si>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</si>
  <si>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</si>
  <si>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</si>
  <si>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</si>
  <si>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</si>
  <si>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</si>
  <si>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</si>
  <si>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</si>
  <si>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</si>
  <si>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</si>
  <si>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</si>
  <si>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</si>
  <si>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</si>
  <si>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</si>
  <si>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</si>
  <si>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</si>
  <si>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</si>
  <si>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</si>
  <si>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</si>
  <si>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</si>
  <si>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</si>
  <si>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</si>
  <si>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</si>
  <si>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</si>
  <si>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</si>
  <si>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</si>
  <si>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</si>
  <si>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</si>
  <si>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</si>
  <si>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</si>
  <si>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</si>
  <si>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</si>
  <si>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</si>
  <si>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</si>
  <si>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</si>
  <si>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</si>
  <si>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</si>
  <si>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</si>
  <si>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</si>
  <si>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</si>
  <si>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</si>
  <si>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</si>
  <si>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</si>
  <si>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</si>
  <si>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</si>
  <si>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</si>
  <si>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</si>
  <si>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</si>
  <si>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</si>
  <si>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</si>
  <si>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</si>
  <si>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</si>
  <si>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</si>
  <si>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</si>
  <si>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</si>
  <si>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</si>
  <si>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</si>
  <si>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</si>
  <si>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</si>
  <si>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</si>
  <si>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</si>
  <si>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</si>
  <si>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</si>
  <si>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</si>
  <si>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</si>
  <si>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</si>
  <si>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</si>
  <si>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</si>
  <si>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</si>
  <si>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</si>
  <si>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</si>
  <si>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</si>
  <si>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</si>
  <si>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</si>
  <si>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</si>
  <si>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</si>
  <si>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</si>
  <si>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</si>
  <si>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</si>
  <si>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</si>
  <si>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</si>
  <si>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</si>
  <si>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</si>
  <si>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</si>
  <si>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</si>
  <si>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</si>
  <si>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</si>
  <si>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</si>
  <si>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</si>
  <si>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</si>
  <si>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</si>
  <si>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</si>
  <si>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</si>
  <si>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</si>
  <si>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</si>
  <si>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</si>
  <si>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</si>
  <si>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</si>
  <si>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</si>
  <si>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</si>
  <si>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</si>
  <si>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</si>
  <si>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</si>
  <si>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</si>
  <si>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</si>
  <si>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</si>
  <si>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</si>
  <si>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</si>
  <si>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</si>
  <si>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</si>
  <si>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</si>
  <si>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</si>
  <si>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</si>
  <si>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</si>
  <si>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</si>
  <si>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</si>
  <si>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</si>
  <si>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</si>
  <si>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</si>
  <si>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</si>
  <si>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</si>
  <si>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</si>
  <si>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</si>
  <si>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</si>
  <si>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</si>
  <si>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</si>
  <si>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</si>
  <si>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</si>
  <si>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</si>
  <si>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</si>
  <si>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</si>
  <si>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</si>
  <si>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</si>
  <si>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</si>
  <si>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</si>
  <si>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</si>
  <si>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</si>
  <si>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</si>
  <si>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</si>
  <si>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</si>
  <si>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</si>
  <si>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</si>
  <si>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</si>
  <si>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</si>
  <si>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</si>
  <si>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</si>
  <si>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</si>
  <si>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</si>
  <si>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</si>
  <si>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</si>
  <si>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</si>
  <si>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</si>
  <si>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</si>
  <si>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</si>
  <si>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</si>
  <si>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</si>
  <si>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</si>
  <si>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</si>
  <si>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</si>
  <si>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</si>
  <si>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</si>
  <si>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</si>
  <si>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</si>
  <si>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</si>
  <si>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</si>
  <si>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</si>
  <si>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</si>
  <si>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</si>
  <si>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</si>
  <si>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</si>
  <si>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</si>
  <si>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</si>
  <si>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</si>
  <si>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</si>
  <si>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</si>
  <si>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</si>
  <si>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</si>
  <si>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</si>
  <si>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</si>
  <si>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</si>
  <si>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</si>
  <si>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</si>
  <si>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</si>
  <si>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</si>
  <si>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</si>
  <si>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</si>
  <si>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</si>
  <si>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</si>
  <si>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</si>
  <si>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</si>
  <si>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</si>
  <si>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</si>
  <si>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</si>
  <si>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</si>
  <si>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</si>
  <si>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</si>
  <si>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</si>
  <si>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</si>
  <si>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</si>
  <si>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</si>
  <si>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</si>
  <si>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</si>
  <si>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</si>
  <si>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</si>
  <si>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</si>
  <si>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</si>
  <si>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</si>
  <si>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</si>
  <si>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</si>
  <si>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</si>
  <si>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</si>
  <si>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</si>
  <si>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</si>
  <si>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</si>
  <si>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</si>
  <si>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</si>
  <si>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</si>
  <si>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</si>
  <si>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</si>
  <si>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</si>
  <si>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</si>
  <si>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</si>
  <si>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</si>
  <si>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</si>
  <si>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</si>
  <si>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</si>
  <si>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</si>
  <si>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</si>
  <si>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</si>
  <si>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</si>
  <si>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</si>
  <si>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</si>
  <si>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</si>
  <si>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</si>
  <si>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</si>
  <si>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</si>
  <si>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</si>
  <si>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</si>
  <si>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</si>
  <si>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</si>
  <si>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</si>
  <si>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</si>
  <si>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</si>
  <si>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</si>
  <si>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</si>
  <si>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</si>
  <si>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</si>
  <si>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</si>
  <si>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</si>
  <si>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</si>
  <si>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</si>
  <si>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</si>
  <si>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</si>
  <si>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</si>
  <si>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</si>
  <si>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</si>
  <si>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</si>
  <si>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</si>
  <si>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</si>
  <si>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</si>
  <si>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</si>
  <si>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</si>
  <si>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</si>
  <si>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</si>
  <si>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</si>
  <si>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</si>
  <si>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</si>
  <si>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</si>
  <si>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</si>
  <si>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</si>
  <si>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</si>
  <si>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</si>
  <si>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</si>
  <si>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</si>
  <si>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</si>
  <si>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</si>
  <si>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</si>
  <si>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</si>
  <si>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</si>
  <si>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</si>
  <si>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</si>
  <si>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</si>
  <si>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</si>
  <si>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</si>
  <si>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</si>
  <si>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</si>
  <si>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</si>
  <si>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</si>
  <si>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</si>
  <si>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</si>
  <si>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</si>
  <si>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</si>
  <si>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</si>
  <si>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</si>
  <si>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</si>
  <si>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</si>
  <si>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</si>
  <si>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</si>
  <si>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</si>
  <si>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</si>
  <si>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</si>
  <si>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</si>
  <si>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</si>
  <si>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</si>
  <si>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</si>
  <si>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</si>
  <si>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</si>
  <si>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</si>
  <si>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</si>
  <si>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</si>
  <si>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</si>
  <si>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</si>
  <si>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</si>
  <si>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</si>
  <si>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</si>
  <si>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</si>
  <si>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</si>
  <si>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</si>
  <si>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</si>
  <si>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</si>
  <si>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</si>
  <si>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</si>
  <si>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</si>
  <si>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</si>
  <si>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</si>
  <si>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</si>
  <si>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</si>
  <si>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</si>
  <si>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</si>
  <si>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</si>
  <si>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</si>
  <si>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</si>
  <si>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</si>
  <si>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</si>
  <si>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</si>
  <si>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</si>
  <si>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</si>
  <si>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</si>
  <si>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</si>
  <si>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</si>
  <si>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</si>
  <si>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</si>
  <si>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</si>
  <si>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</si>
  <si>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</si>
  <si>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</si>
  <si>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</si>
  <si>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</si>
  <si>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</si>
  <si>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</si>
  <si>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</si>
  <si>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</si>
  <si>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</si>
  <si>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</si>
  <si>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</si>
  <si>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</si>
  <si>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</si>
  <si>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</si>
  <si>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</si>
  <si>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</si>
  <si>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</si>
  <si>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</si>
  <si>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</si>
  <si>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</si>
  <si>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</si>
  <si>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</si>
  <si>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</si>
  <si>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</si>
  <si>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</si>
  <si>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</si>
  <si>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</si>
  <si>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</si>
  <si>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</si>
  <si>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</si>
  <si>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</si>
  <si>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</si>
  <si>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</si>
  <si>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</si>
  <si>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</si>
  <si>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</si>
  <si>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</si>
  <si>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</si>
  <si>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</si>
  <si>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</si>
  <si>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</si>
  <si>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</si>
  <si>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</si>
  <si>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</si>
  <si>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</si>
  <si>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</si>
  <si>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</si>
  <si>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</si>
  <si>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</si>
  <si>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</si>
  <si>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</si>
  <si>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</si>
  <si>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</si>
  <si>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</si>
  <si>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</si>
  <si>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</si>
  <si>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</si>
  <si>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</si>
  <si>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</si>
  <si>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</si>
  <si>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</si>
  <si>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</si>
  <si>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</si>
  <si>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</si>
  <si>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</si>
  <si>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</si>
  <si>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</si>
  <si>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</si>
  <si>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</si>
  <si>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</si>
  <si>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</si>
  <si>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</si>
  <si>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</si>
  <si>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</si>
  <si>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</si>
  <si>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</si>
  <si>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</si>
  <si>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</si>
  <si>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</si>
  <si>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</si>
  <si>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</si>
  <si>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</si>
  <si>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</si>
  <si>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</si>
  <si>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</si>
  <si>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</si>
  <si>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</si>
  <si>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</si>
  <si>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</si>
  <si>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</si>
  <si>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</si>
  <si>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</si>
  <si>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</si>
  <si>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</si>
  <si>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</si>
  <si>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</si>
  <si>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</si>
  <si>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</si>
  <si>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</si>
  <si>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</si>
  <si>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</si>
  <si>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</si>
  <si>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</si>
  <si>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</si>
  <si>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</si>
  <si>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</si>
  <si>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</si>
  <si>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</si>
  <si>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</si>
  <si>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</si>
  <si>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</si>
  <si>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</si>
  <si>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</si>
  <si>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</si>
  <si>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</si>
  <si>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</si>
  <si>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</si>
  <si>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</si>
  <si>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</si>
  <si>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</si>
  <si>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</si>
  <si>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</si>
  <si>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</si>
  <si>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</si>
  <si>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</si>
  <si>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</si>
  <si>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</si>
  <si>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</si>
  <si>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</si>
  <si>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</si>
  <si>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</si>
  <si>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</si>
  <si>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</si>
  <si>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</si>
  <si>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</si>
  <si>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</si>
  <si>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</si>
  <si>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</si>
  <si>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</si>
  <si>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</si>
  <si>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</si>
  <si>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</si>
  <si>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</si>
  <si>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</si>
  <si>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</si>
  <si>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</si>
  <si>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</si>
  <si>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</si>
  <si>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</si>
  <si>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</si>
  <si>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</si>
  <si>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</si>
  <si>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</si>
  <si>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</si>
  <si>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</si>
  <si>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</si>
  <si>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</si>
  <si>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</si>
  <si>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</si>
  <si>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</si>
  <si>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</si>
  <si>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</si>
  <si>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</si>
  <si>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</si>
  <si>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</si>
  <si>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</si>
  <si>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</si>
  <si>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</si>
  <si>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</si>
  <si>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</si>
  <si>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</si>
  <si>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</si>
  <si>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</si>
  <si>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</si>
  <si>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</si>
  <si>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</si>
  <si>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</si>
  <si>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</si>
  <si>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</si>
  <si>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</si>
  <si>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</si>
  <si>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</si>
  <si>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</si>
  <si>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</si>
  <si>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</si>
  <si>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</si>
  <si>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</si>
  <si>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</si>
  <si>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</si>
  <si>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</si>
  <si>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</si>
  <si>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</si>
  <si>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</si>
  <si>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</si>
  <si>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</si>
  <si>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</si>
  <si>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</si>
  <si>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</si>
  <si>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</si>
  <si>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</si>
  <si>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</si>
  <si>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</si>
  <si>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</si>
  <si>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</si>
  <si>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</si>
  <si>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</si>
  <si>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</si>
  <si>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</si>
  <si>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</si>
  <si>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</si>
  <si>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</si>
  <si>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</si>
  <si>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</si>
  <si>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</si>
  <si>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</si>
  <si>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</si>
  <si>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</si>
  <si>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</si>
  <si>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</si>
  <si>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</si>
  <si>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</si>
  <si>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</si>
  <si>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</si>
  <si>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</si>
  <si>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</si>
  <si>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</si>
  <si>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</si>
  <si>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</si>
  <si>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</si>
  <si>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</si>
  <si>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</si>
  <si>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</si>
  <si>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</si>
  <si>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</si>
  <si>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</si>
  <si>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</si>
  <si>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</si>
  <si>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</si>
  <si>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</si>
  <si>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</si>
  <si>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</si>
  <si>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</si>
  <si>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</si>
  <si>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</si>
  <si>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</si>
  <si>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</si>
  <si>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</si>
  <si>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</si>
  <si>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</si>
  <si>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</si>
  <si>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</si>
  <si>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</si>
  <si>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</si>
  <si>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</si>
  <si>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</si>
  <si>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</si>
  <si>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</si>
  <si>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</si>
  <si>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</si>
  <si>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</si>
  <si>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</si>
  <si>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</si>
  <si>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</si>
  <si>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</si>
  <si>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</si>
  <si>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</si>
  <si>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</si>
  <si>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</si>
  <si>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</si>
  <si>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</si>
  <si>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</si>
  <si>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</si>
  <si>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</si>
  <si>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</si>
  <si>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</si>
  <si>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</si>
  <si>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</si>
  <si>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</si>
  <si>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</si>
  <si>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</si>
  <si>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</si>
  <si>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</si>
  <si>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</si>
  <si>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</si>
  <si>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</si>
  <si>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</si>
  <si>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</si>
  <si>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</si>
  <si>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</si>
  <si>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</si>
  <si>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</si>
  <si>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</si>
  <si>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</si>
  <si>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</si>
  <si>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</si>
  <si>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</si>
  <si>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</si>
  <si>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</si>
  <si>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</si>
  <si>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</si>
  <si>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</si>
  <si>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</si>
  <si>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</si>
  <si>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</si>
  <si>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</si>
  <si>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</si>
  <si>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</si>
  <si>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</si>
  <si>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</si>
  <si>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</si>
  <si>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</si>
  <si>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</si>
  <si>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</si>
  <si>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</si>
  <si>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</si>
  <si>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</si>
  <si>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</si>
  <si>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</si>
  <si>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</si>
  <si>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</si>
  <si>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</si>
  <si>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</si>
  <si>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</si>
  <si>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</si>
  <si>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</si>
  <si>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</si>
  <si>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</si>
  <si>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</si>
  <si>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</si>
  <si>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</si>
  <si>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</si>
  <si>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</si>
  <si>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</si>
  <si>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</si>
  <si>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</si>
  <si>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</si>
  <si>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</si>
  <si>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</si>
  <si>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</si>
  <si>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</si>
  <si>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</si>
  <si>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</si>
  <si>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</si>
  <si>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</si>
  <si>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</si>
  <si>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</si>
  <si>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</si>
  <si>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</si>
  <si>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</si>
  <si>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</si>
  <si>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</si>
  <si>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</si>
  <si>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</si>
  <si>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</si>
  <si>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</si>
  <si>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</si>
  <si>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</si>
  <si>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</si>
  <si>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</si>
  <si>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</si>
  <si>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</si>
  <si>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</si>
  <si>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</si>
  <si>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</si>
  <si>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</si>
  <si>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</si>
  <si>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</si>
  <si>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</si>
  <si>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</si>
  <si>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</si>
  <si>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</si>
  <si>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</si>
  <si>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</si>
  <si>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</si>
  <si>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</si>
  <si>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</si>
  <si>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</si>
  <si>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</si>
  <si>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</si>
  <si>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</si>
  <si>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</si>
  <si>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</si>
  <si>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</si>
  <si>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</si>
  <si>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</si>
  <si>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</si>
  <si>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</si>
  <si>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</si>
  <si>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</si>
  <si>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</si>
  <si>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</si>
  <si>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</si>
  <si>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</si>
  <si>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</si>
  <si>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</si>
  <si>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</si>
  <si>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</si>
  <si>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</si>
  <si>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</si>
  <si>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</si>
  <si>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</si>
  <si>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</si>
  <si>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</si>
  <si>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</si>
  <si>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</si>
  <si>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</si>
  <si>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</si>
  <si>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</si>
  <si>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</si>
  <si>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</si>
  <si>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</si>
  <si>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</si>
  <si>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</si>
  <si>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</si>
  <si>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</si>
  <si>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</si>
  <si>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</si>
  <si>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</si>
  <si>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</si>
  <si>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</si>
  <si>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</si>
  <si>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</si>
  <si>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</si>
  <si>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</si>
  <si>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</si>
  <si>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</si>
  <si>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</si>
  <si>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</si>
  <si>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</si>
  <si>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</si>
  <si>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</si>
  <si>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</si>
  <si>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</si>
  <si>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</si>
  <si>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</si>
  <si>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</si>
  <si>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</si>
  <si>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</si>
  <si>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</si>
  <si>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</si>
  <si>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</si>
  <si>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</si>
  <si>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</si>
  <si>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</si>
  <si>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</si>
  <si>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</si>
  <si>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</si>
  <si>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</si>
  <si>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</si>
  <si>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</si>
  <si>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</si>
  <si>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</si>
  <si>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</si>
  <si>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</si>
  <si>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</si>
  <si>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</si>
  <si>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</si>
  <si>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</si>
  <si>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</si>
  <si>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</si>
  <si>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</si>
  <si>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</si>
  <si>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</si>
  <si>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</si>
  <si>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</si>
  <si>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</si>
  <si>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</si>
  <si>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</si>
  <si>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</si>
  <si>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</si>
  <si>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</si>
  <si>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</si>
  <si>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</si>
  <si>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</si>
  <si>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</si>
  <si>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</si>
  <si>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</si>
  <si>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</si>
  <si>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</si>
  <si>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</si>
  <si>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</si>
  <si>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</si>
  <si>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</si>
  <si>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</si>
  <si>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</si>
  <si>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</si>
  <si>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</si>
  <si>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</si>
  <si>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</si>
  <si>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</si>
  <si>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</si>
  <si>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</si>
  <si>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</si>
  <si>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</si>
  <si>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</si>
  <si>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</si>
  <si>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</si>
  <si>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</si>
  <si>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</si>
  <si>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</si>
  <si>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</si>
  <si>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</si>
  <si>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</si>
  <si>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</si>
  <si>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</si>
  <si>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</si>
  <si>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</si>
  <si>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</si>
  <si>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</si>
  <si>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</si>
  <si>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</si>
  <si>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</si>
  <si>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</si>
  <si>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</si>
  <si>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</si>
  <si>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</si>
  <si>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</si>
  <si>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</si>
  <si>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</si>
  <si>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</si>
  <si>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</si>
  <si>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</si>
  <si>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</si>
  <si>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</si>
  <si>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</si>
  <si>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</si>
  <si>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</si>
  <si>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</si>
  <si>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</si>
  <si>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</si>
  <si>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</si>
  <si>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</si>
  <si>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</si>
  <si>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</si>
  <si>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</si>
  <si>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</si>
  <si>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</si>
  <si>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</si>
  <si>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</si>
  <si>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</si>
  <si>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</si>
  <si>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</si>
  <si>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</si>
  <si>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</si>
  <si>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</si>
  <si>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</si>
  <si>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</si>
  <si>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</si>
  <si>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</si>
  <si>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</si>
  <si>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</si>
  <si>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</si>
  <si>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</si>
  <si>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</si>
  <si>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</si>
  <si>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</si>
  <si>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</si>
  <si>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</si>
  <si>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</si>
  <si>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</si>
  <si>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</si>
  <si>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</si>
  <si>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</si>
  <si>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</si>
  <si>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</si>
  <si>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</si>
  <si>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</si>
  <si>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</si>
  <si>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</si>
  <si>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</si>
  <si>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</si>
  <si>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</si>
  <si>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</si>
  <si>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</si>
  <si>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</si>
  <si>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</si>
  <si>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</si>
  <si>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</si>
  <si>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</si>
  <si>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</si>
  <si>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</si>
  <si>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</si>
  <si>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</si>
  <si>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</si>
  <si>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</si>
  <si>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</si>
  <si>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</si>
  <si>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</si>
  <si>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</si>
  <si>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</si>
  <si>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</si>
  <si>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</si>
  <si>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</si>
  <si>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</si>
  <si>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</si>
  <si>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</si>
  <si>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</si>
  <si>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</si>
  <si>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</si>
  <si>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</si>
  <si>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</si>
  <si>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</si>
  <si>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</si>
  <si>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</si>
  <si>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</si>
  <si>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</si>
  <si>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</si>
  <si>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</si>
  <si>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</si>
  <si>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</si>
  <si>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</si>
  <si>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</si>
  <si>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</si>
  <si>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</si>
  <si>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</si>
  <si>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</si>
  <si>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</si>
  <si>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</si>
  <si>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</si>
  <si>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</si>
  <si>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</si>
  <si>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</si>
  <si>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</si>
  <si>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</si>
  <si>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</si>
  <si>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</si>
  <si>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</si>
  <si>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</si>
  <si>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</si>
  <si>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</si>
  <si>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</si>
  <si>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</si>
  <si>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</si>
  <si>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</si>
  <si>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</si>
  <si>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</si>
  <si>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</si>
  <si>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</si>
  <si>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</si>
  <si>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</si>
  <si>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</si>
  <si>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</si>
  <si>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</si>
  <si>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</si>
  <si>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</si>
  <si>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</si>
  <si>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</si>
  <si>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</si>
  <si>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</si>
  <si>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</si>
  <si>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</si>
  <si>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</si>
  <si>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</si>
  <si>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</si>
  <si>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</si>
  <si>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</si>
  <si>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</si>
  <si>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</si>
  <si>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</si>
  <si>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</si>
  <si>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</si>
  <si>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</si>
  <si>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</si>
  <si>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</si>
  <si>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</si>
  <si>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</si>
  <si>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</si>
  <si>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</si>
  <si>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</si>
  <si>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</si>
  <si>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</si>
  <si>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</si>
  <si>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</si>
  <si>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</si>
  <si>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</si>
  <si>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</si>
  <si>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</si>
  <si>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</si>
  <si>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</si>
  <si>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</si>
  <si>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</si>
  <si>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</si>
  <si>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</si>
  <si>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</si>
  <si>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</si>
  <si>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</si>
  <si>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</si>
  <si>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</si>
  <si>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</si>
  <si>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</si>
  <si>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</si>
  <si>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</si>
  <si>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</si>
  <si>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</si>
  <si>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</si>
  <si>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</si>
  <si>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</si>
  <si>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</si>
  <si>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</si>
  <si>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</si>
  <si>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</si>
  <si>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</si>
  <si>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</si>
  <si>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</si>
  <si>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</si>
  <si>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</si>
  <si>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</si>
  <si>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</si>
  <si>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</si>
  <si>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</si>
  <si>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</si>
  <si>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</si>
  <si>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</si>
  <si>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</si>
  <si>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</si>
  <si>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</si>
  <si>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</si>
  <si>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</si>
  <si>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</si>
  <si>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</si>
  <si>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</si>
  <si>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</si>
  <si>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</si>
  <si>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</si>
  <si>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</si>
  <si>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</si>
  <si>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</si>
  <si>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</si>
  <si>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</si>
  <si>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</si>
  <si>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</si>
  <si>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</si>
  <si>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</si>
  <si>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</si>
  <si>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</si>
  <si>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</si>
  <si>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</si>
  <si>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</si>
  <si>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</si>
  <si>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</si>
  <si>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</si>
  <si>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</si>
  <si>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</si>
  <si>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</si>
  <si>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</si>
  <si>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</si>
  <si>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</si>
  <si>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</si>
  <si>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</si>
  <si>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</si>
  <si>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</si>
  <si>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</si>
  <si>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</si>
  <si>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</si>
  <si>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</si>
  <si>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</si>
  <si>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</si>
  <si>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</si>
  <si>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</si>
  <si>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</si>
  <si>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</si>
  <si>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</si>
  <si>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</si>
  <si>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</si>
  <si>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</si>
  <si>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</si>
  <si>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</si>
  <si>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</si>
  <si>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</si>
  <si>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</si>
  <si>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</si>
  <si>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</si>
  <si>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</si>
  <si>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</si>
  <si>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</si>
  <si>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</si>
  <si>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</si>
  <si>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</si>
  <si>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</si>
  <si>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</si>
  <si>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</si>
  <si>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</si>
  <si>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</si>
  <si>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</si>
  <si>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</si>
  <si>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</si>
  <si>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</si>
  <si>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</si>
  <si>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</si>
  <si>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</si>
  <si>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</si>
  <si>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</si>
  <si>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</si>
  <si>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</si>
  <si>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</si>
  <si>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</si>
  <si>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</si>
  <si>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</si>
  <si>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</si>
  <si>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</si>
  <si>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</si>
  <si>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</si>
  <si>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</si>
  <si>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</si>
  <si>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</si>
  <si>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</si>
  <si>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</si>
  <si>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</si>
  <si>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</si>
  <si>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</si>
  <si>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</si>
  <si>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</si>
  <si>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</si>
  <si>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</si>
  <si>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</si>
  <si>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</si>
  <si>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</si>
  <si>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</si>
  <si>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</si>
  <si>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</si>
  <si>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</si>
  <si>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</si>
  <si>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</si>
  <si>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</si>
  <si>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</si>
  <si>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</si>
  <si>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</si>
  <si>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</si>
  <si>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</si>
  <si>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</si>
  <si>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</si>
  <si>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</si>
  <si>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</si>
  <si>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</si>
  <si>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</si>
  <si>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</si>
  <si>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</si>
  <si>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</si>
  <si>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</si>
  <si>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</si>
  <si>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</si>
  <si>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</si>
  <si>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</si>
  <si>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</si>
  <si>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</si>
  <si>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</si>
  <si>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</si>
  <si>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</si>
  <si>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</si>
  <si>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</si>
  <si>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</si>
  <si>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</si>
  <si>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</si>
  <si>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</si>
  <si>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</si>
  <si>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</si>
  <si>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</si>
  <si>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</si>
  <si>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</si>
  <si>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</si>
  <si>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</si>
  <si>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</si>
  <si>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</si>
  <si>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</si>
  <si>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</si>
  <si>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</si>
  <si>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</si>
  <si>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</si>
  <si>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</si>
  <si>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</si>
  <si>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</si>
  <si>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</si>
  <si>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</si>
  <si>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</si>
  <si>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</si>
  <si>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</si>
  <si>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</si>
  <si>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</si>
  <si>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</si>
  <si>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</si>
  <si>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</si>
  <si>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</si>
  <si>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</si>
  <si>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</si>
  <si>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</si>
  <si>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</si>
  <si>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</si>
  <si>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</si>
  <si>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</si>
  <si>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</si>
  <si>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</si>
  <si>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</si>
  <si>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</si>
  <si>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</si>
  <si>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</si>
  <si>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</si>
  <si>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</si>
  <si>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</si>
  <si>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</si>
  <si>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</si>
  <si>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</si>
  <si>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</si>
  <si>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</si>
  <si>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</si>
  <si>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</si>
  <si>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</si>
  <si>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</si>
  <si>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</si>
  <si>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</si>
  <si>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</si>
  <si>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</si>
  <si>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</si>
  <si>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</si>
  <si>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</si>
  <si>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</si>
  <si>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</si>
  <si>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</si>
  <si>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</si>
  <si>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</si>
  <si>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</si>
  <si>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</si>
  <si>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</si>
  <si>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</si>
  <si>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</si>
  <si>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</si>
  <si>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</si>
  <si>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</si>
  <si>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</si>
  <si>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</si>
  <si>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</si>
  <si>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</si>
  <si>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</si>
  <si>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</si>
  <si>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</si>
  <si>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</si>
  <si>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</si>
  <si>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</si>
  <si>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</si>
  <si>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</si>
  <si>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</si>
  <si>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</si>
  <si>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</si>
  <si>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</si>
  <si>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</si>
  <si>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</si>
  <si>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</si>
  <si>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</si>
  <si>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</si>
  <si>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</si>
  <si>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</si>
  <si>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</si>
  <si>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</si>
  <si>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</si>
  <si>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</si>
  <si>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</si>
  <si>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</si>
  <si>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</si>
  <si>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</si>
  <si>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</si>
  <si>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</si>
  <si>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</si>
  <si>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</si>
  <si>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</si>
  <si>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</si>
  <si>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</si>
  <si>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</si>
  <si>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</si>
  <si>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</si>
  <si>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</si>
  <si>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</si>
  <si>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</si>
  <si>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</si>
  <si>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</si>
  <si>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</si>
  <si>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</si>
  <si>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</si>
  <si>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</si>
  <si>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</si>
  <si>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</si>
  <si>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</si>
  <si>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</si>
  <si>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</si>
  <si>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</si>
  <si>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</si>
  <si>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</si>
  <si>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</si>
  <si>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</si>
  <si>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</si>
  <si>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</si>
  <si>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</si>
  <si>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</si>
  <si>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</si>
  <si>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</si>
  <si>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</si>
  <si>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</si>
  <si>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</si>
  <si>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</si>
  <si>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</si>
  <si>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</si>
  <si>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</si>
  <si>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</si>
  <si>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</si>
  <si>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</si>
  <si>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</si>
  <si>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</si>
  <si>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</si>
  <si>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</si>
  <si>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</si>
  <si>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</si>
  <si>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</si>
  <si>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</si>
  <si>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</si>
  <si>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</si>
  <si>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</si>
  <si>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</si>
  <si>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</si>
  <si>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</si>
  <si>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</si>
  <si>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</si>
  <si>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</si>
  <si>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</si>
  <si>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</si>
  <si>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</si>
  <si>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</si>
  <si>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</si>
  <si>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</si>
  <si>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</si>
  <si>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</si>
  <si>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</si>
  <si>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</si>
  <si>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</si>
  <si>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</si>
  <si>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</si>
  <si>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</si>
  <si>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</si>
  <si>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</si>
  <si>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</si>
  <si>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</si>
  <si>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</si>
  <si>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</si>
  <si>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</si>
  <si>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</si>
  <si>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</si>
  <si>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</si>
  <si>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</si>
  <si>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</si>
  <si>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</si>
  <si>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</si>
  <si>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</si>
  <si>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</si>
  <si>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</si>
  <si>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</si>
  <si>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</si>
  <si>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</si>
  <si>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</si>
  <si>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</si>
  <si>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</si>
  <si>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</si>
  <si>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</si>
  <si>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</si>
  <si>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</si>
  <si>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</si>
  <si>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</si>
  <si>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</si>
  <si>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</si>
  <si>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</si>
  <si>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</si>
  <si>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</si>
  <si>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</si>
  <si>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</si>
  <si>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</si>
  <si>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</si>
  <si>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</si>
  <si>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</si>
  <si>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</si>
  <si>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</si>
  <si>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</si>
  <si>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</si>
  <si>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</si>
  <si>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</si>
  <si>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</si>
  <si>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</si>
  <si>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</si>
  <si>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</si>
  <si>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</si>
  <si>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</si>
  <si>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</si>
  <si>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</si>
  <si>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</si>
  <si>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</si>
  <si>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</si>
  <si>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</si>
  <si>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</si>
  <si>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</si>
  <si>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</si>
  <si>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</si>
  <si>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</si>
  <si>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</si>
  <si>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</si>
  <si>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</si>
  <si>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</si>
  <si>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</si>
  <si>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</si>
  <si>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</si>
  <si>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</si>
  <si>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</si>
  <si>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</si>
  <si>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</si>
  <si>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</si>
  <si>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</si>
  <si>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</si>
  <si>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</si>
  <si>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</si>
  <si>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</si>
  <si>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</si>
  <si>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</si>
  <si>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</si>
  <si>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</si>
  <si>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</si>
  <si>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</si>
  <si>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</si>
  <si>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</si>
  <si>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</si>
  <si>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</si>
  <si>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</si>
  <si>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</si>
  <si>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</si>
  <si>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</si>
  <si>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</si>
  <si>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</si>
  <si>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</si>
  <si>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</si>
  <si>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</si>
  <si>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</si>
  <si>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</si>
  <si>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</si>
  <si>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</si>
  <si>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</si>
  <si>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</si>
  <si>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</si>
  <si>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</si>
  <si>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</si>
  <si>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</si>
  <si>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</si>
  <si>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</si>
  <si>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</si>
  <si>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</si>
  <si>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</si>
  <si>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</si>
  <si>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</si>
  <si>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</si>
  <si>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</si>
  <si>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</si>
  <si>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</si>
  <si>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</si>
  <si>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</si>
  <si>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</si>
  <si>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</si>
  <si>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</si>
  <si>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</si>
  <si>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</si>
  <si>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</si>
  <si>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</si>
  <si>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</si>
  <si>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</si>
  <si>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</si>
  <si>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</si>
  <si>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</si>
  <si>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</si>
  <si>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</si>
  <si>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En Servicio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</si>
  <si>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</si>
  <si>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</si>
  <si>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</si>
  <si>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</si>
  <si>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</si>
  <si>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</si>
  <si>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</si>
  <si>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</si>
  <si>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</si>
  <si>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REINICIO-LECTOR</t>
  </si>
  <si>
    <t xml:space="preserve">CARGA </t>
  </si>
  <si>
    <t>REINICIO-INHIBIDO</t>
  </si>
  <si>
    <t>Closed</t>
  </si>
  <si>
    <t>Moreta, Christian Aury</t>
  </si>
  <si>
    <t>Soriano Castillo, Pedro Maria</t>
  </si>
  <si>
    <t>REINICIO-EXITOSO</t>
  </si>
  <si>
    <t>CARGA-EXITOSA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</si>
  <si>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</si>
  <si>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</si>
  <si>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</si>
  <si>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</si>
  <si>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</si>
  <si>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</si>
  <si>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</si>
  <si>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</si>
  <si>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</si>
  <si>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</si>
  <si>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</si>
  <si>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</si>
  <si>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</si>
  <si>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</si>
  <si>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</si>
  <si>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</si>
  <si>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</si>
  <si>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</si>
  <si>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</si>
  <si>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</si>
  <si>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</si>
  <si>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</si>
  <si>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</si>
  <si>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</si>
  <si>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</si>
  <si>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</si>
  <si>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5/21/20201 18:07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</si>
</sst>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9" xfId="0" applyNumberFormat="1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"/>
  <sheetViews>
    <sheetView tabSelected="1" zoomScale="85" zoomScaleNormal="85" workbookViewId="0">
      <pane ySplit="4" topLeftCell="A5" activePane="bottomLeft" state="frozen"/>
      <selection pane="bottomLeft" activeCell="M111" sqref="M111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2.140625" style="45" bestFit="1" customWidth="1"/>
    <col min="7" max="7" width="56.42578125" style="45" bestFit="1" customWidth="1"/>
    <col min="8" max="11" width="5.7109375" style="45" bestFit="1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2614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8" x14ac:dyDescent="0.25">
      <c r="A6" s="134" t="str">
        <f>VLOOKUP(E6,'LISTADO ATM'!$A$2:$C$898,3,0)</f>
        <v>DISTRITO NACIONAL</v>
      </c>
      <c r="B6" s="129">
        <v>3335891728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57" t="s">
        <v>2615</v>
      </c>
      <c r="N6" s="205" t="s">
        <v>2628</v>
      </c>
      <c r="O6" s="134" t="s">
        <v>2474</v>
      </c>
      <c r="P6" s="137"/>
      <c r="Q6" s="204">
        <v>44337.729166666664</v>
      </c>
    </row>
    <row r="7" spans="1:17" ht="18" x14ac:dyDescent="0.25">
      <c r="A7" s="134" t="str">
        <f>VLOOKUP(E7,'LISTADO ATM'!$A$2:$C$898,3,0)</f>
        <v>DISTRITO NACIONAL</v>
      </c>
      <c r="B7" s="129">
        <v>3335891978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157" t="s">
        <v>2615</v>
      </c>
      <c r="N7" s="135" t="s">
        <v>2454</v>
      </c>
      <c r="O7" s="134" t="s">
        <v>2456</v>
      </c>
      <c r="P7" s="137"/>
      <c r="Q7" s="204">
        <v>44337.44027777778</v>
      </c>
    </row>
    <row r="8" spans="1:17" ht="18" x14ac:dyDescent="0.25">
      <c r="A8" s="134" t="str">
        <f>VLOOKUP(E8,'LISTADO ATM'!$A$2:$C$898,3,0)</f>
        <v>DISTRITO NACIONAL</v>
      </c>
      <c r="B8" s="129">
        <v>3335892221</v>
      </c>
      <c r="C8" s="136">
        <v>44335.587962962964</v>
      </c>
      <c r="D8" s="136" t="s">
        <v>2180</v>
      </c>
      <c r="E8" s="124">
        <v>516</v>
      </c>
      <c r="F8" s="148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157" t="s">
        <v>2615</v>
      </c>
      <c r="N8" s="205" t="s">
        <v>2628</v>
      </c>
      <c r="O8" s="134" t="s">
        <v>2456</v>
      </c>
      <c r="P8" s="137"/>
      <c r="Q8" s="204">
        <v>44337.576388888891</v>
      </c>
    </row>
    <row r="9" spans="1:17" ht="18" x14ac:dyDescent="0.25">
      <c r="A9" s="134" t="str">
        <f>VLOOKUP(E9,'LISTADO ATM'!$A$2:$C$898,3,0)</f>
        <v>DISTRITO NACIONAL</v>
      </c>
      <c r="B9" s="129">
        <v>3335892419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157" t="s">
        <v>2615</v>
      </c>
      <c r="N9" s="205" t="s">
        <v>2628</v>
      </c>
      <c r="O9" s="134" t="s">
        <v>2456</v>
      </c>
      <c r="P9" s="137"/>
      <c r="Q9" s="204">
        <v>44337.517361111109</v>
      </c>
    </row>
    <row r="10" spans="1:17" ht="18" x14ac:dyDescent="0.25">
      <c r="A10" s="134" t="str">
        <f>VLOOKUP(E10,'LISTADO ATM'!$A$2:$C$898,3,0)</f>
        <v>DISTRITO NACIONAL</v>
      </c>
      <c r="B10" s="129">
        <v>3335892792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157" t="s">
        <v>2615</v>
      </c>
      <c r="N10" s="205" t="s">
        <v>2628</v>
      </c>
      <c r="O10" s="134" t="s">
        <v>2474</v>
      </c>
      <c r="P10" s="137"/>
      <c r="Q10" s="204">
        <v>44337.436805555553</v>
      </c>
    </row>
    <row r="11" spans="1:17" ht="18" x14ac:dyDescent="0.25">
      <c r="A11" s="134" t="str">
        <f>VLOOKUP(E11,'LISTADO ATM'!$A$2:$C$898,3,0)</f>
        <v>DISTRITO NACIONAL</v>
      </c>
      <c r="B11" s="129">
        <v>3335892866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>
        <v>3335892936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57" t="s">
        <v>2615</v>
      </c>
      <c r="N12" s="205" t="s">
        <v>2628</v>
      </c>
      <c r="O12" s="134" t="s">
        <v>2455</v>
      </c>
      <c r="P12" s="137"/>
      <c r="Q12" s="204">
        <v>44337.729166666664</v>
      </c>
    </row>
    <row r="13" spans="1:17" ht="18" x14ac:dyDescent="0.25">
      <c r="A13" s="134" t="str">
        <f>VLOOKUP(E13,'LISTADO ATM'!$A$2:$C$898,3,0)</f>
        <v>SUR</v>
      </c>
      <c r="B13" s="129">
        <v>3335893543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157" t="s">
        <v>2615</v>
      </c>
      <c r="N13" s="205" t="s">
        <v>2628</v>
      </c>
      <c r="O13" s="134" t="s">
        <v>2456</v>
      </c>
      <c r="P13" s="137"/>
      <c r="Q13" s="204">
        <v>44337.518055555556</v>
      </c>
    </row>
    <row r="14" spans="1:17" ht="18" x14ac:dyDescent="0.25">
      <c r="A14" s="134" t="str">
        <f>VLOOKUP(E14,'LISTADO ATM'!$A$2:$C$898,3,0)</f>
        <v>DISTRITO NACIONAL</v>
      </c>
      <c r="B14" s="129">
        <v>3335893654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157" t="s">
        <v>2615</v>
      </c>
      <c r="N14" s="205" t="s">
        <v>2628</v>
      </c>
      <c r="O14" s="134" t="s">
        <v>2456</v>
      </c>
      <c r="P14" s="137"/>
      <c r="Q14" s="204">
        <v>44337.517361111109</v>
      </c>
    </row>
    <row r="15" spans="1:17" ht="18" x14ac:dyDescent="0.25">
      <c r="A15" s="134" t="str">
        <f>VLOOKUP(E15,'LISTADO ATM'!$A$2:$C$898,3,0)</f>
        <v>DISTRITO NACIONAL</v>
      </c>
      <c r="B15" s="129">
        <v>3335893658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57" t="s">
        <v>2615</v>
      </c>
      <c r="N15" s="205" t="s">
        <v>2628</v>
      </c>
      <c r="O15" s="134" t="s">
        <v>2456</v>
      </c>
      <c r="P15" s="137"/>
      <c r="Q15" s="205" t="s">
        <v>2659</v>
      </c>
    </row>
    <row r="16" spans="1:17" ht="18" x14ac:dyDescent="0.25">
      <c r="A16" s="134" t="str">
        <f>VLOOKUP(E16,'LISTADO ATM'!$A$2:$C$898,3,0)</f>
        <v>DISTRITO NACIONAL</v>
      </c>
      <c r="B16" s="129">
        <v>3335893689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157" t="s">
        <v>2615</v>
      </c>
      <c r="N16" s="135" t="s">
        <v>2454</v>
      </c>
      <c r="O16" s="134" t="s">
        <v>2455</v>
      </c>
      <c r="P16" s="137"/>
      <c r="Q16" s="204">
        <v>44337.511111111111</v>
      </c>
    </row>
    <row r="17" spans="1:17" ht="18" x14ac:dyDescent="0.25">
      <c r="A17" s="134" t="str">
        <f>VLOOKUP(E17,'LISTADO ATM'!$A$2:$C$898,3,0)</f>
        <v>DISTRITO NACIONAL</v>
      </c>
      <c r="B17" s="129">
        <v>3335893720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157" t="s">
        <v>2615</v>
      </c>
      <c r="N17" s="205" t="s">
        <v>2628</v>
      </c>
      <c r="O17" s="134" t="s">
        <v>2456</v>
      </c>
      <c r="P17" s="137"/>
      <c r="Q17" s="204">
        <v>44337.486805555556</v>
      </c>
    </row>
    <row r="18" spans="1:17" ht="18" x14ac:dyDescent="0.25">
      <c r="A18" s="134" t="str">
        <f>VLOOKUP(E18,'LISTADO ATM'!$A$2:$C$898,3,0)</f>
        <v>DISTRITO NACIONAL</v>
      </c>
      <c r="B18" s="129">
        <v>3335893775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157" t="s">
        <v>2615</v>
      </c>
      <c r="N18" s="205" t="s">
        <v>2628</v>
      </c>
      <c r="O18" s="134" t="s">
        <v>2474</v>
      </c>
      <c r="P18" s="137"/>
      <c r="Q18" s="204">
        <v>44337.381249999999</v>
      </c>
    </row>
    <row r="19" spans="1:17" ht="18" x14ac:dyDescent="0.25">
      <c r="A19" s="134" t="str">
        <f>VLOOKUP(E19,'LISTADO ATM'!$A$2:$C$898,3,0)</f>
        <v>DISTRITO NACIONAL</v>
      </c>
      <c r="B19" s="129">
        <v>3335893779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57" t="s">
        <v>2615</v>
      </c>
      <c r="N19" s="205" t="s">
        <v>2628</v>
      </c>
      <c r="O19" s="134" t="s">
        <v>2456</v>
      </c>
      <c r="P19" s="137"/>
      <c r="Q19" s="204">
        <v>44337.734027777777</v>
      </c>
    </row>
    <row r="20" spans="1:17" ht="18" x14ac:dyDescent="0.25">
      <c r="A20" s="134" t="str">
        <f>VLOOKUP(E20,'LISTADO ATM'!$A$2:$C$898,3,0)</f>
        <v>DISTRITO NACIONAL</v>
      </c>
      <c r="B20" s="129">
        <v>3335893795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157" t="s">
        <v>2615</v>
      </c>
      <c r="N20" s="205" t="s">
        <v>2628</v>
      </c>
      <c r="O20" s="134" t="s">
        <v>2456</v>
      </c>
      <c r="P20" s="137"/>
      <c r="Q20" s="204">
        <v>44337.518750000003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3335893798</v>
      </c>
      <c r="C21" s="136">
        <v>44336.643206018518</v>
      </c>
      <c r="D21" s="136" t="s">
        <v>2180</v>
      </c>
      <c r="E21" s="124">
        <v>35</v>
      </c>
      <c r="F21" s="149" t="str">
        <f>VLOOKUP(E21,VIP!$A$2:$O13304,2,0)</f>
        <v>DRBR035</v>
      </c>
      <c r="G21" s="134" t="str">
        <f>VLOOKUP(E21,'LISTADO ATM'!$A$2:$B$897,2,0)</f>
        <v xml:space="preserve">ATM Dirección General de Aduanas I </v>
      </c>
      <c r="H21" s="134" t="str">
        <f>VLOOKUP(E21,VIP!$A$2:$O18167,7,FALSE)</f>
        <v>Si</v>
      </c>
      <c r="I21" s="134" t="str">
        <f>VLOOKUP(E21,VIP!$A$2:$O10132,8,FALSE)</f>
        <v>Si</v>
      </c>
      <c r="J21" s="134" t="str">
        <f>VLOOKUP(E21,VIP!$A$2:$O10082,8,FALSE)</f>
        <v>Si</v>
      </c>
      <c r="K21" s="134" t="str">
        <f>VLOOKUP(E21,VIP!$A$2:$O13656,6,0)</f>
        <v>NO</v>
      </c>
      <c r="L21" s="125" t="s">
        <v>2219</v>
      </c>
      <c r="M21" s="157" t="s">
        <v>2615</v>
      </c>
      <c r="N21" s="205" t="s">
        <v>2628</v>
      </c>
      <c r="O21" s="134" t="s">
        <v>2456</v>
      </c>
      <c r="P21" s="137"/>
      <c r="Q21" s="204">
        <v>44337.477083333331</v>
      </c>
    </row>
    <row r="22" spans="1:17" s="96" customFormat="1" ht="18" x14ac:dyDescent="0.25">
      <c r="A22" s="134" t="str">
        <f>VLOOKUP(E22,'LISTADO ATM'!$A$2:$C$898,3,0)</f>
        <v>NORTE</v>
      </c>
      <c r="B22" s="129">
        <v>3335893799</v>
      </c>
      <c r="C22" s="136">
        <v>44336.643379629626</v>
      </c>
      <c r="D22" s="136" t="s">
        <v>2181</v>
      </c>
      <c r="E22" s="124">
        <v>136</v>
      </c>
      <c r="F22" s="149" t="str">
        <f>VLOOKUP(E22,VIP!$A$2:$O13303,2,0)</f>
        <v>DRBR136</v>
      </c>
      <c r="G22" s="134" t="str">
        <f>VLOOKUP(E22,'LISTADO ATM'!$A$2:$B$897,2,0)</f>
        <v>ATM S/M Xtra (Santiago)</v>
      </c>
      <c r="H22" s="134" t="str">
        <f>VLOOKUP(E22,VIP!$A$2:$O18166,7,FALSE)</f>
        <v>Si</v>
      </c>
      <c r="I22" s="134" t="str">
        <f>VLOOKUP(E22,VIP!$A$2:$O10131,8,FALSE)</f>
        <v>Si</v>
      </c>
      <c r="J22" s="134" t="str">
        <f>VLOOKUP(E22,VIP!$A$2:$O10081,8,FALSE)</f>
        <v>Si</v>
      </c>
      <c r="K22" s="134" t="str">
        <f>VLOOKUP(E22,VIP!$A$2:$O13655,6,0)</f>
        <v>NO</v>
      </c>
      <c r="L22" s="125" t="s">
        <v>2469</v>
      </c>
      <c r="M22" s="157" t="s">
        <v>2615</v>
      </c>
      <c r="N22" s="205" t="s">
        <v>2628</v>
      </c>
      <c r="O22" s="134" t="s">
        <v>2576</v>
      </c>
      <c r="P22" s="137"/>
      <c r="Q22" s="204">
        <v>44337.442361111112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3335893802</v>
      </c>
      <c r="C23" s="136">
        <v>44336.643877314818</v>
      </c>
      <c r="D23" s="136" t="s">
        <v>2180</v>
      </c>
      <c r="E23" s="124">
        <v>264</v>
      </c>
      <c r="F23" s="149" t="str">
        <f>VLOOKUP(E23,VIP!$A$2:$O13302,2,0)</f>
        <v>DRBR264</v>
      </c>
      <c r="G23" s="134" t="str">
        <f>VLOOKUP(E23,'LISTADO ATM'!$A$2:$B$897,2,0)</f>
        <v xml:space="preserve">ATM S/M Nacional Independencia </v>
      </c>
      <c r="H23" s="134" t="str">
        <f>VLOOKUP(E23,VIP!$A$2:$O18165,7,FALSE)</f>
        <v>Si</v>
      </c>
      <c r="I23" s="134" t="str">
        <f>VLOOKUP(E23,VIP!$A$2:$O10130,8,FALSE)</f>
        <v>Si</v>
      </c>
      <c r="J23" s="134" t="str">
        <f>VLOOKUP(E23,VIP!$A$2:$O10080,8,FALSE)</f>
        <v>Si</v>
      </c>
      <c r="K23" s="134" t="str">
        <f>VLOOKUP(E23,VIP!$A$2:$O13654,6,0)</f>
        <v>SI</v>
      </c>
      <c r="L23" s="125" t="s">
        <v>2219</v>
      </c>
      <c r="M23" s="157" t="s">
        <v>2615</v>
      </c>
      <c r="N23" s="205" t="s">
        <v>2628</v>
      </c>
      <c r="O23" s="134" t="s">
        <v>2456</v>
      </c>
      <c r="P23" s="137"/>
      <c r="Q23" s="204">
        <v>44337.482638888891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3335893805</v>
      </c>
      <c r="C24" s="136">
        <v>44336.644270833334</v>
      </c>
      <c r="D24" s="136" t="s">
        <v>2180</v>
      </c>
      <c r="E24" s="124">
        <v>327</v>
      </c>
      <c r="F24" s="149" t="str">
        <f>VLOOKUP(E24,VIP!$A$2:$O13301,2,0)</f>
        <v>DRBR327</v>
      </c>
      <c r="G24" s="134" t="str">
        <f>VLOOKUP(E24,'LISTADO ATM'!$A$2:$B$897,2,0)</f>
        <v xml:space="preserve">ATM UNP CCN (Nacional 27 de Febrero) </v>
      </c>
      <c r="H24" s="134" t="str">
        <f>VLOOKUP(E24,VIP!$A$2:$O18164,7,FALSE)</f>
        <v>Si</v>
      </c>
      <c r="I24" s="134" t="str">
        <f>VLOOKUP(E24,VIP!$A$2:$O10129,8,FALSE)</f>
        <v>Si</v>
      </c>
      <c r="J24" s="134" t="str">
        <f>VLOOKUP(E24,VIP!$A$2:$O10079,8,FALSE)</f>
        <v>Si</v>
      </c>
      <c r="K24" s="134" t="str">
        <f>VLOOKUP(E24,VIP!$A$2:$O13653,6,0)</f>
        <v>NO</v>
      </c>
      <c r="L24" s="125" t="s">
        <v>2219</v>
      </c>
      <c r="M24" s="157" t="s">
        <v>2615</v>
      </c>
      <c r="N24" s="205" t="s">
        <v>2628</v>
      </c>
      <c r="O24" s="134" t="s">
        <v>2456</v>
      </c>
      <c r="P24" s="137"/>
      <c r="Q24" s="204">
        <v>44337.443749999999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3335893806</v>
      </c>
      <c r="C25" s="136">
        <v>44336.644837962966</v>
      </c>
      <c r="D25" s="136" t="s">
        <v>2180</v>
      </c>
      <c r="E25" s="124">
        <v>499</v>
      </c>
      <c r="F25" s="149" t="str">
        <f>VLOOKUP(E25,VIP!$A$2:$O13300,2,0)</f>
        <v>DRBR499</v>
      </c>
      <c r="G25" s="134" t="str">
        <f>VLOOKUP(E25,'LISTADO ATM'!$A$2:$B$897,2,0)</f>
        <v xml:space="preserve">ATM Estación Sunix Tiradentes </v>
      </c>
      <c r="H25" s="134" t="str">
        <f>VLOOKUP(E25,VIP!$A$2:$O18163,7,FALSE)</f>
        <v>Si</v>
      </c>
      <c r="I25" s="134" t="str">
        <f>VLOOKUP(E25,VIP!$A$2:$O10128,8,FALSE)</f>
        <v>Si</v>
      </c>
      <c r="J25" s="134" t="str">
        <f>VLOOKUP(E25,VIP!$A$2:$O10078,8,FALSE)</f>
        <v>Si</v>
      </c>
      <c r="K25" s="134" t="str">
        <f>VLOOKUP(E25,VIP!$A$2:$O13652,6,0)</f>
        <v>NO</v>
      </c>
      <c r="L25" s="125" t="s">
        <v>2219</v>
      </c>
      <c r="M25" s="157" t="s">
        <v>2615</v>
      </c>
      <c r="N25" s="205" t="s">
        <v>2628</v>
      </c>
      <c r="O25" s="134" t="s">
        <v>2456</v>
      </c>
      <c r="P25" s="137"/>
      <c r="Q25" s="204">
        <v>44337.482638888891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3335893807</v>
      </c>
      <c r="C26" s="136">
        <v>44336.645243055558</v>
      </c>
      <c r="D26" s="136" t="s">
        <v>2180</v>
      </c>
      <c r="E26" s="124">
        <v>952</v>
      </c>
      <c r="F26" s="149" t="str">
        <f>VLOOKUP(E26,VIP!$A$2:$O13299,2,0)</f>
        <v>DRBR16L</v>
      </c>
      <c r="G26" s="134" t="str">
        <f>VLOOKUP(E26,'LISTADO ATM'!$A$2:$B$897,2,0)</f>
        <v xml:space="preserve">ATM Alvarez Rivas </v>
      </c>
      <c r="H26" s="134" t="str">
        <f>VLOOKUP(E26,VIP!$A$2:$O18162,7,FALSE)</f>
        <v>Si</v>
      </c>
      <c r="I26" s="134" t="str">
        <f>VLOOKUP(E26,VIP!$A$2:$O10127,8,FALSE)</f>
        <v>Si</v>
      </c>
      <c r="J26" s="134" t="str">
        <f>VLOOKUP(E26,VIP!$A$2:$O10077,8,FALSE)</f>
        <v>Si</v>
      </c>
      <c r="K26" s="134" t="str">
        <f>VLOOKUP(E26,VIP!$A$2:$O13651,6,0)</f>
        <v>NO</v>
      </c>
      <c r="L26" s="125" t="s">
        <v>2219</v>
      </c>
      <c r="M26" s="157" t="s">
        <v>2615</v>
      </c>
      <c r="N26" s="205" t="s">
        <v>2628</v>
      </c>
      <c r="O26" s="134" t="s">
        <v>2456</v>
      </c>
      <c r="P26" s="137"/>
      <c r="Q26" s="204">
        <v>44337.54583333333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3335893810</v>
      </c>
      <c r="C27" s="136">
        <v>44336.645601851851</v>
      </c>
      <c r="D27" s="136" t="s">
        <v>2180</v>
      </c>
      <c r="E27" s="124">
        <v>642</v>
      </c>
      <c r="F27" s="149" t="str">
        <f>VLOOKUP(E27,VIP!$A$2:$O13298,2,0)</f>
        <v>DRBR24O</v>
      </c>
      <c r="G27" s="134" t="str">
        <f>VLOOKUP(E27,'LISTADO ATM'!$A$2:$B$897,2,0)</f>
        <v xml:space="preserve">ATM OMSA Sto. Dgo. </v>
      </c>
      <c r="H27" s="134" t="str">
        <f>VLOOKUP(E27,VIP!$A$2:$O18161,7,FALSE)</f>
        <v>Si</v>
      </c>
      <c r="I27" s="134" t="str">
        <f>VLOOKUP(E27,VIP!$A$2:$O10126,8,FALSE)</f>
        <v>Si</v>
      </c>
      <c r="J27" s="134" t="str">
        <f>VLOOKUP(E27,VIP!$A$2:$O10076,8,FALSE)</f>
        <v>Si</v>
      </c>
      <c r="K27" s="134" t="str">
        <f>VLOOKUP(E27,VIP!$A$2:$O13650,6,0)</f>
        <v>NO</v>
      </c>
      <c r="L27" s="125" t="s">
        <v>2219</v>
      </c>
      <c r="M27" s="157" t="s">
        <v>2615</v>
      </c>
      <c r="N27" s="205" t="s">
        <v>2628</v>
      </c>
      <c r="O27" s="134" t="s">
        <v>2456</v>
      </c>
      <c r="P27" s="137"/>
      <c r="Q27" s="204">
        <v>44337.727777777778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3335893816</v>
      </c>
      <c r="C28" s="136">
        <v>44336.647037037037</v>
      </c>
      <c r="D28" s="136" t="s">
        <v>2180</v>
      </c>
      <c r="E28" s="124">
        <v>355</v>
      </c>
      <c r="F28" s="149" t="str">
        <f>VLOOKUP(E28,VIP!$A$2:$O13297,2,0)</f>
        <v>DRBR355</v>
      </c>
      <c r="G28" s="134" t="str">
        <f>VLOOKUP(E28,'LISTADO ATM'!$A$2:$B$897,2,0)</f>
        <v xml:space="preserve">ATM UNP Metro II </v>
      </c>
      <c r="H28" s="134" t="str">
        <f>VLOOKUP(E28,VIP!$A$2:$O18160,7,FALSE)</f>
        <v>Si</v>
      </c>
      <c r="I28" s="134" t="str">
        <f>VLOOKUP(E28,VIP!$A$2:$O10125,8,FALSE)</f>
        <v>Si</v>
      </c>
      <c r="J28" s="134" t="str">
        <f>VLOOKUP(E28,VIP!$A$2:$O10075,8,FALSE)</f>
        <v>Si</v>
      </c>
      <c r="K28" s="134" t="str">
        <f>VLOOKUP(E28,VIP!$A$2:$O13649,6,0)</f>
        <v>SI</v>
      </c>
      <c r="L28" s="125" t="s">
        <v>2469</v>
      </c>
      <c r="M28" s="157" t="s">
        <v>2615</v>
      </c>
      <c r="N28" s="205" t="s">
        <v>2628</v>
      </c>
      <c r="O28" s="134" t="s">
        <v>2456</v>
      </c>
      <c r="P28" s="137"/>
      <c r="Q28" s="204">
        <v>44337.584027777775</v>
      </c>
    </row>
    <row r="29" spans="1:17" s="96" customFormat="1" ht="18" x14ac:dyDescent="0.25">
      <c r="A29" s="134" t="str">
        <f>VLOOKUP(E29,'LISTADO ATM'!$A$2:$C$898,3,0)</f>
        <v>ESTE</v>
      </c>
      <c r="B29" s="129">
        <v>3335893872</v>
      </c>
      <c r="C29" s="136">
        <v>44336.660428240742</v>
      </c>
      <c r="D29" s="136" t="s">
        <v>2450</v>
      </c>
      <c r="E29" s="124">
        <v>838</v>
      </c>
      <c r="F29" s="149" t="str">
        <f>VLOOKUP(E29,VIP!$A$2:$O13317,2,0)</f>
        <v>DRBR838</v>
      </c>
      <c r="G29" s="134" t="str">
        <f>VLOOKUP(E29,'LISTADO ATM'!$A$2:$B$897,2,0)</f>
        <v xml:space="preserve">ATM UNP Consuelo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2418</v>
      </c>
      <c r="M29" s="157" t="s">
        <v>2615</v>
      </c>
      <c r="N29" s="205" t="s">
        <v>2628</v>
      </c>
      <c r="O29" s="134" t="s">
        <v>2455</v>
      </c>
      <c r="P29" s="137"/>
      <c r="Q29" s="204">
        <v>44337.512499999997</v>
      </c>
    </row>
    <row r="30" spans="1:17" s="96" customFormat="1" ht="18" x14ac:dyDescent="0.25">
      <c r="A30" s="134" t="str">
        <f>VLOOKUP(E30,'LISTADO ATM'!$A$2:$C$898,3,0)</f>
        <v>NORTE</v>
      </c>
      <c r="B30" s="129">
        <v>3335893947</v>
      </c>
      <c r="C30" s="136">
        <v>44336.680532407408</v>
      </c>
      <c r="D30" s="136" t="s">
        <v>2567</v>
      </c>
      <c r="E30" s="124">
        <v>775</v>
      </c>
      <c r="F30" s="149" t="str">
        <f>VLOOKUP(E30,VIP!$A$2:$O13314,2,0)</f>
        <v>DRBR450</v>
      </c>
      <c r="G30" s="134" t="str">
        <f>VLOOKUP(E30,'LISTADO ATM'!$A$2:$B$897,2,0)</f>
        <v xml:space="preserve">ATM S/M Lilo (Montecristi) </v>
      </c>
      <c r="H30" s="134" t="str">
        <f>VLOOKUP(E30,VIP!$A$2:$O18177,7,FALSE)</f>
        <v>Si</v>
      </c>
      <c r="I30" s="134" t="str">
        <f>VLOOKUP(E30,VIP!$A$2:$O10142,8,FALSE)</f>
        <v>Si</v>
      </c>
      <c r="J30" s="134" t="str">
        <f>VLOOKUP(E30,VIP!$A$2:$O10092,8,FALSE)</f>
        <v>Si</v>
      </c>
      <c r="K30" s="134" t="str">
        <f>VLOOKUP(E30,VIP!$A$2:$O13666,6,0)</f>
        <v>NO</v>
      </c>
      <c r="L30" s="125" t="s">
        <v>2443</v>
      </c>
      <c r="M30" s="157" t="s">
        <v>2615</v>
      </c>
      <c r="N30" s="205" t="s">
        <v>2628</v>
      </c>
      <c r="O30" s="134" t="s">
        <v>2568</v>
      </c>
      <c r="P30" s="137"/>
      <c r="Q30" s="204">
        <v>44337.386805555558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3335893950</v>
      </c>
      <c r="C31" s="136">
        <v>44336.68172453704</v>
      </c>
      <c r="D31" s="136" t="s">
        <v>2473</v>
      </c>
      <c r="E31" s="124">
        <v>160</v>
      </c>
      <c r="F31" s="149" t="str">
        <f>VLOOKUP(E31,VIP!$A$2:$O13313,2,0)</f>
        <v>DRBR160</v>
      </c>
      <c r="G31" s="134" t="str">
        <f>VLOOKUP(E31,'LISTADO ATM'!$A$2:$B$897,2,0)</f>
        <v xml:space="preserve">ATM Oficina Herrera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NO</v>
      </c>
      <c r="L31" s="125" t="s">
        <v>2443</v>
      </c>
      <c r="M31" s="157" t="s">
        <v>2615</v>
      </c>
      <c r="N31" s="205" t="s">
        <v>2628</v>
      </c>
      <c r="O31" s="134" t="s">
        <v>2588</v>
      </c>
      <c r="P31" s="137"/>
      <c r="Q31" s="204">
        <v>44337.729166666664</v>
      </c>
    </row>
    <row r="32" spans="1:17" s="96" customFormat="1" ht="18" x14ac:dyDescent="0.25">
      <c r="A32" s="134" t="str">
        <f>VLOOKUP(E32,'LISTADO ATM'!$A$2:$C$898,3,0)</f>
        <v>ESTE</v>
      </c>
      <c r="B32" s="129">
        <v>3335893955</v>
      </c>
      <c r="C32" s="136">
        <v>44336.68378472222</v>
      </c>
      <c r="D32" s="136" t="s">
        <v>2180</v>
      </c>
      <c r="E32" s="124">
        <v>368</v>
      </c>
      <c r="F32" s="149" t="str">
        <f>VLOOKUP(E32,VIP!$A$2:$O13312,2,0)</f>
        <v xml:space="preserve">DRBR368 </v>
      </c>
      <c r="G32" s="134" t="str">
        <f>VLOOKUP(E32,'LISTADO ATM'!$A$2:$B$897,2,0)</f>
        <v>ATM Ayuntamiento Peralvillo</v>
      </c>
      <c r="H32" s="134" t="str">
        <f>VLOOKUP(E32,VIP!$A$2:$O18175,7,FALSE)</f>
        <v>N/A</v>
      </c>
      <c r="I32" s="134" t="str">
        <f>VLOOKUP(E32,VIP!$A$2:$O10140,8,FALSE)</f>
        <v>N/A</v>
      </c>
      <c r="J32" s="134" t="str">
        <f>VLOOKUP(E32,VIP!$A$2:$O10090,8,FALSE)</f>
        <v>N/A</v>
      </c>
      <c r="K32" s="134" t="str">
        <f>VLOOKUP(E32,VIP!$A$2:$O13664,6,0)</f>
        <v>N/A</v>
      </c>
      <c r="L32" s="125" t="s">
        <v>2245</v>
      </c>
      <c r="M32" s="157" t="s">
        <v>2615</v>
      </c>
      <c r="N32" s="205" t="s">
        <v>2628</v>
      </c>
      <c r="O32" s="134" t="s">
        <v>2456</v>
      </c>
      <c r="P32" s="137"/>
      <c r="Q32" s="204">
        <v>44337.750694444447</v>
      </c>
    </row>
    <row r="33" spans="1:17" s="96" customFormat="1" ht="18" x14ac:dyDescent="0.25">
      <c r="A33" s="134" t="str">
        <f>VLOOKUP(E33,'LISTADO ATM'!$A$2:$C$898,3,0)</f>
        <v>NORTE</v>
      </c>
      <c r="B33" s="129">
        <v>3335894033</v>
      </c>
      <c r="C33" s="136">
        <v>44336.702627314815</v>
      </c>
      <c r="D33" s="136" t="s">
        <v>2181</v>
      </c>
      <c r="E33" s="124">
        <v>840</v>
      </c>
      <c r="F33" s="149" t="str">
        <f>VLOOKUP(E33,VIP!$A$2:$O13310,2,0)</f>
        <v>DRBR840</v>
      </c>
      <c r="G33" s="134" t="str">
        <f>VLOOKUP(E33,'LISTADO ATM'!$A$2:$B$897,2,0)</f>
        <v xml:space="preserve">ATM PUCMM (Santiago) </v>
      </c>
      <c r="H33" s="134" t="str">
        <f>VLOOKUP(E33,VIP!$A$2:$O18173,7,FALSE)</f>
        <v>Si</v>
      </c>
      <c r="I33" s="134" t="str">
        <f>VLOOKUP(E33,VIP!$A$2:$O10138,8,FALSE)</f>
        <v>Si</v>
      </c>
      <c r="J33" s="134" t="str">
        <f>VLOOKUP(E33,VIP!$A$2:$O10088,8,FALSE)</f>
        <v>Si</v>
      </c>
      <c r="K33" s="134" t="str">
        <f>VLOOKUP(E33,VIP!$A$2:$O13662,6,0)</f>
        <v>NO</v>
      </c>
      <c r="L33" s="125" t="s">
        <v>2572</v>
      </c>
      <c r="M33" s="157" t="s">
        <v>2615</v>
      </c>
      <c r="N33" s="205" t="s">
        <v>2628</v>
      </c>
      <c r="O33" s="134" t="s">
        <v>2576</v>
      </c>
      <c r="P33" s="137"/>
      <c r="Q33" s="204">
        <v>44337.507638888892</v>
      </c>
    </row>
    <row r="34" spans="1:17" s="96" customFormat="1" ht="18" x14ac:dyDescent="0.25">
      <c r="A34" s="134" t="str">
        <f>VLOOKUP(E34,'LISTADO ATM'!$A$2:$C$898,3,0)</f>
        <v>NORTE</v>
      </c>
      <c r="B34" s="129">
        <v>3335894040</v>
      </c>
      <c r="C34" s="136">
        <v>44336.705671296295</v>
      </c>
      <c r="D34" s="136" t="s">
        <v>2181</v>
      </c>
      <c r="E34" s="124">
        <v>888</v>
      </c>
      <c r="F34" s="149" t="str">
        <f>VLOOKUP(E34,VIP!$A$2:$O13309,2,0)</f>
        <v>DRBR888</v>
      </c>
      <c r="G34" s="134" t="str">
        <f>VLOOKUP(E34,'LISTADO ATM'!$A$2:$B$897,2,0)</f>
        <v>ATM Oficina galeria 56 II (SFM)</v>
      </c>
      <c r="H34" s="134" t="str">
        <f>VLOOKUP(E34,VIP!$A$2:$O18172,7,FALSE)</f>
        <v>Si</v>
      </c>
      <c r="I34" s="134" t="str">
        <f>VLOOKUP(E34,VIP!$A$2:$O10137,8,FALSE)</f>
        <v>Si</v>
      </c>
      <c r="J34" s="134" t="str">
        <f>VLOOKUP(E34,VIP!$A$2:$O10087,8,FALSE)</f>
        <v>Si</v>
      </c>
      <c r="K34" s="134" t="str">
        <f>VLOOKUP(E34,VIP!$A$2:$O13661,6,0)</f>
        <v>SI</v>
      </c>
      <c r="L34" s="125" t="s">
        <v>2219</v>
      </c>
      <c r="M34" s="157" t="s">
        <v>2615</v>
      </c>
      <c r="N34" s="205" t="s">
        <v>2628</v>
      </c>
      <c r="O34" s="134" t="s">
        <v>2576</v>
      </c>
      <c r="P34" s="137"/>
      <c r="Q34" s="204">
        <v>44337.430555555555</v>
      </c>
    </row>
    <row r="35" spans="1:17" s="96" customFormat="1" ht="18" x14ac:dyDescent="0.25">
      <c r="A35" s="134" t="str">
        <f>VLOOKUP(E35,'LISTADO ATM'!$A$2:$C$898,3,0)</f>
        <v>NORTE</v>
      </c>
      <c r="B35" s="129">
        <v>3335894052</v>
      </c>
      <c r="C35" s="136">
        <v>44336.709467592591</v>
      </c>
      <c r="D35" s="136" t="s">
        <v>2473</v>
      </c>
      <c r="E35" s="124">
        <v>910</v>
      </c>
      <c r="F35" s="149" t="str">
        <f>VLOOKUP(E35,VIP!$A$2:$O13308,2,0)</f>
        <v>DRBR12A</v>
      </c>
      <c r="G35" s="134" t="str">
        <f>VLOOKUP(E35,'LISTADO ATM'!$A$2:$B$897,2,0)</f>
        <v xml:space="preserve">ATM Oficina El Sol II (Santiago) </v>
      </c>
      <c r="H35" s="134" t="str">
        <f>VLOOKUP(E35,VIP!$A$2:$O18171,7,FALSE)</f>
        <v>Si</v>
      </c>
      <c r="I35" s="134" t="str">
        <f>VLOOKUP(E35,VIP!$A$2:$O10136,8,FALSE)</f>
        <v>Si</v>
      </c>
      <c r="J35" s="134" t="str">
        <f>VLOOKUP(E35,VIP!$A$2:$O10086,8,FALSE)</f>
        <v>Si</v>
      </c>
      <c r="K35" s="134" t="str">
        <f>VLOOKUP(E35,VIP!$A$2:$O13660,6,0)</f>
        <v>SI</v>
      </c>
      <c r="L35" s="125" t="s">
        <v>2566</v>
      </c>
      <c r="M35" s="157" t="s">
        <v>2615</v>
      </c>
      <c r="N35" s="205" t="s">
        <v>2628</v>
      </c>
      <c r="O35" s="134" t="s">
        <v>2474</v>
      </c>
      <c r="P35" s="137"/>
      <c r="Q35" s="204">
        <v>44337.434027777781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3335894059</v>
      </c>
      <c r="C36" s="136">
        <v>44336.712152777778</v>
      </c>
      <c r="D36" s="136" t="s">
        <v>2180</v>
      </c>
      <c r="E36" s="124">
        <v>515</v>
      </c>
      <c r="F36" s="149" t="str">
        <f>VLOOKUP(E36,VIP!$A$2:$O13307,2,0)</f>
        <v>DRBR515</v>
      </c>
      <c r="G36" s="134" t="str">
        <f>VLOOKUP(E36,'LISTADO ATM'!$A$2:$B$897,2,0)</f>
        <v xml:space="preserve">ATM Oficina Agora Mall I </v>
      </c>
      <c r="H36" s="134" t="str">
        <f>VLOOKUP(E36,VIP!$A$2:$O18170,7,FALSE)</f>
        <v>Si</v>
      </c>
      <c r="I36" s="134" t="str">
        <f>VLOOKUP(E36,VIP!$A$2:$O10135,8,FALSE)</f>
        <v>Si</v>
      </c>
      <c r="J36" s="134" t="str">
        <f>VLOOKUP(E36,VIP!$A$2:$O10085,8,FALSE)</f>
        <v>Si</v>
      </c>
      <c r="K36" s="134" t="str">
        <f>VLOOKUP(E36,VIP!$A$2:$O13659,6,0)</f>
        <v>SI</v>
      </c>
      <c r="L36" s="125" t="s">
        <v>2572</v>
      </c>
      <c r="M36" s="157" t="s">
        <v>2615</v>
      </c>
      <c r="N36" s="205" t="s">
        <v>2628</v>
      </c>
      <c r="O36" s="134" t="s">
        <v>2456</v>
      </c>
      <c r="P36" s="137"/>
      <c r="Q36" s="204">
        <v>44337.510416666664</v>
      </c>
    </row>
    <row r="37" spans="1:17" s="96" customFormat="1" ht="18" x14ac:dyDescent="0.25">
      <c r="A37" s="134" t="str">
        <f>VLOOKUP(E37,'LISTADO ATM'!$A$2:$C$898,3,0)</f>
        <v>ESTE</v>
      </c>
      <c r="B37" s="129">
        <v>3335894063</v>
      </c>
      <c r="C37" s="136">
        <v>44336.714166666665</v>
      </c>
      <c r="D37" s="136" t="s">
        <v>2450</v>
      </c>
      <c r="E37" s="124">
        <v>843</v>
      </c>
      <c r="F37" s="149" t="str">
        <f>VLOOKUP(E37,VIP!$A$2:$O13306,2,0)</f>
        <v>DRBR843</v>
      </c>
      <c r="G37" s="134" t="str">
        <f>VLOOKUP(E37,'LISTADO ATM'!$A$2:$B$897,2,0)</f>
        <v xml:space="preserve">ATM Oficina Romana Centro </v>
      </c>
      <c r="H37" s="134" t="str">
        <f>VLOOKUP(E37,VIP!$A$2:$O18169,7,FALSE)</f>
        <v>Si</v>
      </c>
      <c r="I37" s="134" t="str">
        <f>VLOOKUP(E37,VIP!$A$2:$O10134,8,FALSE)</f>
        <v>Si</v>
      </c>
      <c r="J37" s="134" t="str">
        <f>VLOOKUP(E37,VIP!$A$2:$O10084,8,FALSE)</f>
        <v>Si</v>
      </c>
      <c r="K37" s="134" t="str">
        <f>VLOOKUP(E37,VIP!$A$2:$O13658,6,0)</f>
        <v>NO</v>
      </c>
      <c r="L37" s="125" t="s">
        <v>2418</v>
      </c>
      <c r="M37" s="157" t="s">
        <v>2615</v>
      </c>
      <c r="N37" s="205" t="s">
        <v>2628</v>
      </c>
      <c r="O37" s="134" t="s">
        <v>2455</v>
      </c>
      <c r="P37" s="137"/>
      <c r="Q37" s="204">
        <v>44337.511805555558</v>
      </c>
    </row>
    <row r="38" spans="1:17" s="96" customFormat="1" ht="18" x14ac:dyDescent="0.25">
      <c r="A38" s="134" t="str">
        <f>VLOOKUP(E38,'LISTADO ATM'!$A$2:$C$898,3,0)</f>
        <v>ESTE</v>
      </c>
      <c r="B38" s="129">
        <v>3335894092</v>
      </c>
      <c r="C38" s="136">
        <v>44336.744803240741</v>
      </c>
      <c r="D38" s="136" t="s">
        <v>2180</v>
      </c>
      <c r="E38" s="124">
        <v>660</v>
      </c>
      <c r="F38" s="149" t="str">
        <f>VLOOKUP(E38,VIP!$A$2:$O13304,2,0)</f>
        <v>DRBR660</v>
      </c>
      <c r="G38" s="134" t="str">
        <f>VLOOKUP(E38,'LISTADO ATM'!$A$2:$B$897,2,0)</f>
        <v>ATM Romana Norte II</v>
      </c>
      <c r="H38" s="134" t="str">
        <f>VLOOKUP(E38,VIP!$A$2:$O18167,7,FALSE)</f>
        <v>N/A</v>
      </c>
      <c r="I38" s="134" t="str">
        <f>VLOOKUP(E38,VIP!$A$2:$O10132,8,FALSE)</f>
        <v>N/A</v>
      </c>
      <c r="J38" s="134" t="str">
        <f>VLOOKUP(E38,VIP!$A$2:$O10082,8,FALSE)</f>
        <v>N/A</v>
      </c>
      <c r="K38" s="134" t="str">
        <f>VLOOKUP(E38,VIP!$A$2:$O13656,6,0)</f>
        <v>N/A</v>
      </c>
      <c r="L38" s="125" t="s">
        <v>2572</v>
      </c>
      <c r="M38" s="157" t="s">
        <v>2615</v>
      </c>
      <c r="N38" s="205" t="s">
        <v>2628</v>
      </c>
      <c r="O38" s="134" t="s">
        <v>2456</v>
      </c>
      <c r="P38" s="137"/>
      <c r="Q38" s="204">
        <v>44337.578472222223</v>
      </c>
    </row>
    <row r="39" spans="1:17" s="96" customFormat="1" ht="18" x14ac:dyDescent="0.25">
      <c r="A39" s="134" t="str">
        <f>VLOOKUP(E39,'LISTADO ATM'!$A$2:$C$898,3,0)</f>
        <v>ESTE</v>
      </c>
      <c r="B39" s="129">
        <v>3335894093</v>
      </c>
      <c r="C39" s="136">
        <v>44336.745555555557</v>
      </c>
      <c r="D39" s="136" t="s">
        <v>2180</v>
      </c>
      <c r="E39" s="124">
        <v>158</v>
      </c>
      <c r="F39" s="149" t="str">
        <f>VLOOKUP(E39,VIP!$A$2:$O13303,2,0)</f>
        <v>DRBR158</v>
      </c>
      <c r="G39" s="134" t="str">
        <f>VLOOKUP(E39,'LISTADO ATM'!$A$2:$B$897,2,0)</f>
        <v xml:space="preserve">ATM Oficina Romana Norte </v>
      </c>
      <c r="H39" s="134" t="str">
        <f>VLOOKUP(E39,VIP!$A$2:$O18166,7,FALSE)</f>
        <v>Si</v>
      </c>
      <c r="I39" s="134" t="str">
        <f>VLOOKUP(E39,VIP!$A$2:$O10131,8,FALSE)</f>
        <v>Si</v>
      </c>
      <c r="J39" s="134" t="str">
        <f>VLOOKUP(E39,VIP!$A$2:$O10081,8,FALSE)</f>
        <v>Si</v>
      </c>
      <c r="K39" s="134" t="str">
        <f>VLOOKUP(E39,VIP!$A$2:$O13655,6,0)</f>
        <v>SI</v>
      </c>
      <c r="L39" s="125" t="s">
        <v>2572</v>
      </c>
      <c r="M39" s="157" t="s">
        <v>2615</v>
      </c>
      <c r="N39" s="205" t="s">
        <v>2628</v>
      </c>
      <c r="O39" s="134" t="s">
        <v>2456</v>
      </c>
      <c r="P39" s="137"/>
      <c r="Q39" s="204">
        <v>44337.574305555558</v>
      </c>
    </row>
    <row r="40" spans="1:17" s="96" customFormat="1" ht="18" x14ac:dyDescent="0.25">
      <c r="A40" s="134" t="str">
        <f>VLOOKUP(E40,'LISTADO ATM'!$A$2:$C$898,3,0)</f>
        <v>ESTE</v>
      </c>
      <c r="B40" s="129">
        <v>3335894096</v>
      </c>
      <c r="C40" s="136">
        <v>44336.748993055553</v>
      </c>
      <c r="D40" s="136" t="s">
        <v>2180</v>
      </c>
      <c r="E40" s="124">
        <v>211</v>
      </c>
      <c r="F40" s="149" t="str">
        <f>VLOOKUP(E40,VIP!$A$2:$O13301,2,0)</f>
        <v>DRBR211</v>
      </c>
      <c r="G40" s="134" t="str">
        <f>VLOOKUP(E40,'LISTADO ATM'!$A$2:$B$897,2,0)</f>
        <v xml:space="preserve">ATM Oficina La Romana I </v>
      </c>
      <c r="H40" s="134" t="str">
        <f>VLOOKUP(E40,VIP!$A$2:$O18164,7,FALSE)</f>
        <v>Si</v>
      </c>
      <c r="I40" s="134" t="str">
        <f>VLOOKUP(E40,VIP!$A$2:$O10129,8,FALSE)</f>
        <v>Si</v>
      </c>
      <c r="J40" s="134" t="str">
        <f>VLOOKUP(E40,VIP!$A$2:$O10079,8,FALSE)</f>
        <v>Si</v>
      </c>
      <c r="K40" s="134" t="str">
        <f>VLOOKUP(E40,VIP!$A$2:$O13653,6,0)</f>
        <v>NO</v>
      </c>
      <c r="L40" s="125" t="s">
        <v>2566</v>
      </c>
      <c r="M40" s="157" t="s">
        <v>2615</v>
      </c>
      <c r="N40" s="205" t="s">
        <v>2628</v>
      </c>
      <c r="O40" s="134" t="s">
        <v>2456</v>
      </c>
      <c r="P40" s="137"/>
      <c r="Q40" s="204">
        <v>44337.434027777781</v>
      </c>
    </row>
    <row r="41" spans="1:17" s="96" customFormat="1" ht="18" x14ac:dyDescent="0.25">
      <c r="A41" s="134" t="str">
        <f>VLOOKUP(E41,'LISTADO ATM'!$A$2:$C$898,3,0)</f>
        <v>NORTE</v>
      </c>
      <c r="B41" s="129">
        <v>3335894101</v>
      </c>
      <c r="C41" s="136">
        <v>44336.752013888887</v>
      </c>
      <c r="D41" s="136" t="s">
        <v>2181</v>
      </c>
      <c r="E41" s="124">
        <v>936</v>
      </c>
      <c r="F41" s="149" t="str">
        <f>VLOOKUP(E41,VIP!$A$2:$O13300,2,0)</f>
        <v>DRBR936</v>
      </c>
      <c r="G41" s="134" t="str">
        <f>VLOOKUP(E41,'LISTADO ATM'!$A$2:$B$897,2,0)</f>
        <v xml:space="preserve">ATM Autobanco Oficina La Vega I </v>
      </c>
      <c r="H41" s="134" t="str">
        <f>VLOOKUP(E41,VIP!$A$2:$O18163,7,FALSE)</f>
        <v>Si</v>
      </c>
      <c r="I41" s="134" t="str">
        <f>VLOOKUP(E41,VIP!$A$2:$O10128,8,FALSE)</f>
        <v>Si</v>
      </c>
      <c r="J41" s="134" t="str">
        <f>VLOOKUP(E41,VIP!$A$2:$O10078,8,FALSE)</f>
        <v>Si</v>
      </c>
      <c r="K41" s="134" t="str">
        <f>VLOOKUP(E41,VIP!$A$2:$O13652,6,0)</f>
        <v>NO</v>
      </c>
      <c r="L41" s="125" t="s">
        <v>2219</v>
      </c>
      <c r="M41" s="157" t="s">
        <v>2615</v>
      </c>
      <c r="N41" s="205" t="s">
        <v>2628</v>
      </c>
      <c r="O41" s="134" t="s">
        <v>2571</v>
      </c>
      <c r="P41" s="137"/>
      <c r="Q41" s="204">
        <v>44337.48333333333</v>
      </c>
    </row>
    <row r="42" spans="1:17" s="96" customFormat="1" ht="18" x14ac:dyDescent="0.25">
      <c r="A42" s="134" t="str">
        <f>VLOOKUP(E42,'LISTADO ATM'!$A$2:$C$898,3,0)</f>
        <v>ESTE</v>
      </c>
      <c r="B42" s="129">
        <v>3335894102</v>
      </c>
      <c r="C42" s="136">
        <v>44336.753125000003</v>
      </c>
      <c r="D42" s="136" t="s">
        <v>2180</v>
      </c>
      <c r="E42" s="124">
        <v>399</v>
      </c>
      <c r="F42" s="149" t="str">
        <f>VLOOKUP(E42,VIP!$A$2:$O13299,2,0)</f>
        <v>DRBR399</v>
      </c>
      <c r="G42" s="134" t="str">
        <f>VLOOKUP(E42,'LISTADO ATM'!$A$2:$B$897,2,0)</f>
        <v xml:space="preserve">ATM Oficina La Romana II </v>
      </c>
      <c r="H42" s="134" t="str">
        <f>VLOOKUP(E42,VIP!$A$2:$O18162,7,FALSE)</f>
        <v>Si</v>
      </c>
      <c r="I42" s="134" t="str">
        <f>VLOOKUP(E42,VIP!$A$2:$O10127,8,FALSE)</f>
        <v>Si</v>
      </c>
      <c r="J42" s="134" t="str">
        <f>VLOOKUP(E42,VIP!$A$2:$O10077,8,FALSE)</f>
        <v>Si</v>
      </c>
      <c r="K42" s="134" t="str">
        <f>VLOOKUP(E42,VIP!$A$2:$O13651,6,0)</f>
        <v>NO</v>
      </c>
      <c r="L42" s="125" t="s">
        <v>2572</v>
      </c>
      <c r="M42" s="157" t="s">
        <v>2615</v>
      </c>
      <c r="N42" s="205" t="s">
        <v>2628</v>
      </c>
      <c r="O42" s="134" t="s">
        <v>2456</v>
      </c>
      <c r="P42" s="137"/>
      <c r="Q42" s="204">
        <v>44337.43472222222</v>
      </c>
    </row>
    <row r="43" spans="1:17" s="96" customFormat="1" ht="18" x14ac:dyDescent="0.25">
      <c r="A43" s="134" t="str">
        <f>VLOOKUP(E43,'LISTADO ATM'!$A$2:$C$898,3,0)</f>
        <v>SUR</v>
      </c>
      <c r="B43" s="129">
        <v>3335894109</v>
      </c>
      <c r="C43" s="136">
        <v>44336.793078703704</v>
      </c>
      <c r="D43" s="136" t="s">
        <v>2450</v>
      </c>
      <c r="E43" s="124">
        <v>780</v>
      </c>
      <c r="F43" s="149" t="str">
        <f>VLOOKUP(E43,VIP!$A$2:$O13317,2,0)</f>
        <v>DRBR041</v>
      </c>
      <c r="G43" s="134" t="str">
        <f>VLOOKUP(E43,'LISTADO ATM'!$A$2:$B$897,2,0)</f>
        <v xml:space="preserve">ATM Oficina Barahona I </v>
      </c>
      <c r="H43" s="134" t="str">
        <f>VLOOKUP(E43,VIP!$A$2:$O18180,7,FALSE)</f>
        <v>Si</v>
      </c>
      <c r="I43" s="134" t="str">
        <f>VLOOKUP(E43,VIP!$A$2:$O10145,8,FALSE)</f>
        <v>Si</v>
      </c>
      <c r="J43" s="134" t="str">
        <f>VLOOKUP(E43,VIP!$A$2:$O10095,8,FALSE)</f>
        <v>Si</v>
      </c>
      <c r="K43" s="134" t="str">
        <f>VLOOKUP(E43,VIP!$A$2:$O13669,6,0)</f>
        <v>SI</v>
      </c>
      <c r="L43" s="125" t="s">
        <v>2418</v>
      </c>
      <c r="M43" s="157" t="s">
        <v>2615</v>
      </c>
      <c r="N43" s="205" t="s">
        <v>2628</v>
      </c>
      <c r="O43" s="134" t="s">
        <v>2455</v>
      </c>
      <c r="P43" s="137"/>
      <c r="Q43" s="204">
        <v>44337.388888888891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3335894113</v>
      </c>
      <c r="C44" s="136">
        <v>44336.822187500002</v>
      </c>
      <c r="D44" s="136" t="s">
        <v>2450</v>
      </c>
      <c r="E44" s="124">
        <v>918</v>
      </c>
      <c r="F44" s="149" t="str">
        <f>VLOOKUP(E44,VIP!$A$2:$O13316,2,0)</f>
        <v>DRBR918</v>
      </c>
      <c r="G44" s="134" t="str">
        <f>VLOOKUP(E44,'LISTADO ATM'!$A$2:$B$897,2,0)</f>
        <v xml:space="preserve">ATM S/M Liverpool de la Jacobo Majluta </v>
      </c>
      <c r="H44" s="134" t="str">
        <f>VLOOKUP(E44,VIP!$A$2:$O18179,7,FALSE)</f>
        <v>Si</v>
      </c>
      <c r="I44" s="134" t="str">
        <f>VLOOKUP(E44,VIP!$A$2:$O10144,8,FALSE)</f>
        <v>Si</v>
      </c>
      <c r="J44" s="134" t="str">
        <f>VLOOKUP(E44,VIP!$A$2:$O10094,8,FALSE)</f>
        <v>Si</v>
      </c>
      <c r="K44" s="134" t="str">
        <f>VLOOKUP(E44,VIP!$A$2:$O13668,6,0)</f>
        <v>NO</v>
      </c>
      <c r="L44" s="125" t="s">
        <v>2418</v>
      </c>
      <c r="M44" s="157" t="s">
        <v>2615</v>
      </c>
      <c r="N44" s="135" t="s">
        <v>2454</v>
      </c>
      <c r="O44" s="134" t="s">
        <v>2455</v>
      </c>
      <c r="P44" s="137"/>
      <c r="Q44" s="204">
        <v>44337.729166666664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3335894117</v>
      </c>
      <c r="C45" s="136">
        <v>44336.829143518517</v>
      </c>
      <c r="D45" s="136" t="s">
        <v>2450</v>
      </c>
      <c r="E45" s="124">
        <v>407</v>
      </c>
      <c r="F45" s="149" t="str">
        <f>VLOOKUP(E45,VIP!$A$2:$O13315,2,0)</f>
        <v>DRBR407</v>
      </c>
      <c r="G45" s="134" t="str">
        <f>VLOOKUP(E45,'LISTADO ATM'!$A$2:$B$897,2,0)</f>
        <v xml:space="preserve">ATM Multicentro La Sirena Villa Mella </v>
      </c>
      <c r="H45" s="134" t="str">
        <f>VLOOKUP(E45,VIP!$A$2:$O18178,7,FALSE)</f>
        <v>Si</v>
      </c>
      <c r="I45" s="134" t="str">
        <f>VLOOKUP(E45,VIP!$A$2:$O10143,8,FALSE)</f>
        <v>Si</v>
      </c>
      <c r="J45" s="134" t="str">
        <f>VLOOKUP(E45,VIP!$A$2:$O10093,8,FALSE)</f>
        <v>Si</v>
      </c>
      <c r="K45" s="134" t="str">
        <f>VLOOKUP(E45,VIP!$A$2:$O13667,6,0)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3335894120</v>
      </c>
      <c r="C46" s="136">
        <v>44336.831597222219</v>
      </c>
      <c r="D46" s="136" t="s">
        <v>2180</v>
      </c>
      <c r="E46" s="124">
        <v>663</v>
      </c>
      <c r="F46" s="149" t="str">
        <f>VLOOKUP(E46,VIP!$A$2:$O13314,2,0)</f>
        <v>DRBR663</v>
      </c>
      <c r="G46" s="134" t="str">
        <f>VLOOKUP(E46,'LISTADO ATM'!$A$2:$B$897,2,0)</f>
        <v>ATM S/M Olé Av. España</v>
      </c>
      <c r="H46" s="134" t="str">
        <f>VLOOKUP(E46,VIP!$A$2:$O18177,7,FALSE)</f>
        <v>N/A</v>
      </c>
      <c r="I46" s="134" t="str">
        <f>VLOOKUP(E46,VIP!$A$2:$O10142,8,FALSE)</f>
        <v>N/A</v>
      </c>
      <c r="J46" s="134" t="str">
        <f>VLOOKUP(E46,VIP!$A$2:$O10092,8,FALSE)</f>
        <v>N/A</v>
      </c>
      <c r="K46" s="134" t="str">
        <f>VLOOKUP(E46,VIP!$A$2:$O13666,6,0)</f>
        <v>N/A</v>
      </c>
      <c r="L46" s="125" t="s">
        <v>2572</v>
      </c>
      <c r="M46" s="157" t="s">
        <v>2615</v>
      </c>
      <c r="N46" s="205" t="s">
        <v>2628</v>
      </c>
      <c r="O46" s="134" t="s">
        <v>2456</v>
      </c>
      <c r="P46" s="137"/>
      <c r="Q46" s="204">
        <v>44337.510416666664</v>
      </c>
    </row>
    <row r="47" spans="1:17" s="96" customFormat="1" ht="18" x14ac:dyDescent="0.25">
      <c r="A47" s="134" t="str">
        <f>VLOOKUP(E47,'LISTADO ATM'!$A$2:$C$898,3,0)</f>
        <v>NORTE</v>
      </c>
      <c r="B47" s="129">
        <v>3335894121</v>
      </c>
      <c r="C47" s="136">
        <v>44336.832766203705</v>
      </c>
      <c r="D47" s="136" t="s">
        <v>2180</v>
      </c>
      <c r="E47" s="124">
        <v>357</v>
      </c>
      <c r="F47" s="149" t="str">
        <f>VLOOKUP(E47,VIP!$A$2:$O13313,2,0)</f>
        <v>DRBR357</v>
      </c>
      <c r="G47" s="134" t="str">
        <f>VLOOKUP(E47,'LISTADO ATM'!$A$2:$B$897,2,0)</f>
        <v xml:space="preserve">ATM Universidad Nacional Evangélica (Santiago) </v>
      </c>
      <c r="H47" s="134" t="str">
        <f>VLOOKUP(E47,VIP!$A$2:$O18176,7,FALSE)</f>
        <v>Si</v>
      </c>
      <c r="I47" s="134" t="str">
        <f>VLOOKUP(E47,VIP!$A$2:$O10141,8,FALSE)</f>
        <v>Si</v>
      </c>
      <c r="J47" s="134" t="str">
        <f>VLOOKUP(E47,VIP!$A$2:$O10091,8,FALSE)</f>
        <v>Si</v>
      </c>
      <c r="K47" s="134" t="str">
        <f>VLOOKUP(E47,VIP!$A$2:$O13665,6,0)</f>
        <v>NO</v>
      </c>
      <c r="L47" s="125" t="s">
        <v>2245</v>
      </c>
      <c r="M47" s="157" t="s">
        <v>2615</v>
      </c>
      <c r="N47" s="205" t="s">
        <v>2628</v>
      </c>
      <c r="O47" s="134" t="s">
        <v>2456</v>
      </c>
      <c r="P47" s="137"/>
      <c r="Q47" s="204">
        <v>44337.425694444442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3335894122</v>
      </c>
      <c r="C48" s="136">
        <v>44336.834201388891</v>
      </c>
      <c r="D48" s="136" t="s">
        <v>2180</v>
      </c>
      <c r="E48" s="124">
        <v>980</v>
      </c>
      <c r="F48" s="149" t="str">
        <f>VLOOKUP(E48,VIP!$A$2:$O13312,2,0)</f>
        <v>DRBR980</v>
      </c>
      <c r="G48" s="134" t="str">
        <f>VLOOKUP(E48,'LISTADO ATM'!$A$2:$B$897,2,0)</f>
        <v xml:space="preserve">ATM Oficina Bella Vista Mall II </v>
      </c>
      <c r="H48" s="134" t="str">
        <f>VLOOKUP(E48,VIP!$A$2:$O18175,7,FALSE)</f>
        <v>Si</v>
      </c>
      <c r="I48" s="134" t="str">
        <f>VLOOKUP(E48,VIP!$A$2:$O10140,8,FALSE)</f>
        <v>Si</v>
      </c>
      <c r="J48" s="134" t="str">
        <f>VLOOKUP(E48,VIP!$A$2:$O10090,8,FALSE)</f>
        <v>Si</v>
      </c>
      <c r="K48" s="134" t="str">
        <f>VLOOKUP(E48,VIP!$A$2:$O13664,6,0)</f>
        <v>NO</v>
      </c>
      <c r="L48" s="125" t="s">
        <v>2443</v>
      </c>
      <c r="M48" s="157" t="s">
        <v>2615</v>
      </c>
      <c r="N48" s="135" t="s">
        <v>2454</v>
      </c>
      <c r="O48" s="134" t="s">
        <v>2456</v>
      </c>
      <c r="P48" s="137"/>
      <c r="Q48" s="204">
        <v>44337.434027777781</v>
      </c>
    </row>
    <row r="49" spans="1:17" s="96" customFormat="1" ht="18" x14ac:dyDescent="0.25">
      <c r="A49" s="134" t="str">
        <f>VLOOKUP(E49,'LISTADO ATM'!$A$2:$C$898,3,0)</f>
        <v>ESTE</v>
      </c>
      <c r="B49" s="129">
        <v>3335894123</v>
      </c>
      <c r="C49" s="136">
        <v>44336.836261574077</v>
      </c>
      <c r="D49" s="136" t="s">
        <v>2180</v>
      </c>
      <c r="E49" s="124">
        <v>480</v>
      </c>
      <c r="F49" s="149" t="str">
        <f>VLOOKUP(E49,VIP!$A$2:$O13311,2,0)</f>
        <v>DRBR480</v>
      </c>
      <c r="G49" s="134" t="str">
        <f>VLOOKUP(E49,'LISTADO ATM'!$A$2:$B$897,2,0)</f>
        <v>ATM UNP Farmaconal Higuey</v>
      </c>
      <c r="H49" s="134" t="str">
        <f>VLOOKUP(E49,VIP!$A$2:$O18174,7,FALSE)</f>
        <v>N/A</v>
      </c>
      <c r="I49" s="134" t="str">
        <f>VLOOKUP(E49,VIP!$A$2:$O10139,8,FALSE)</f>
        <v>N/A</v>
      </c>
      <c r="J49" s="134" t="str">
        <f>VLOOKUP(E49,VIP!$A$2:$O10089,8,FALSE)</f>
        <v>N/A</v>
      </c>
      <c r="K49" s="134" t="str">
        <f>VLOOKUP(E49,VIP!$A$2:$O13663,6,0)</f>
        <v>N/A</v>
      </c>
      <c r="L49" s="125" t="s">
        <v>2566</v>
      </c>
      <c r="M49" s="157" t="s">
        <v>2615</v>
      </c>
      <c r="N49" s="205" t="s">
        <v>2628</v>
      </c>
      <c r="O49" s="134" t="s">
        <v>2456</v>
      </c>
      <c r="P49" s="137"/>
      <c r="Q49" s="204">
        <v>44337.754166666666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3335894124</v>
      </c>
      <c r="C50" s="136">
        <v>44336.839016203703</v>
      </c>
      <c r="D50" s="136" t="s">
        <v>2180</v>
      </c>
      <c r="E50" s="124">
        <v>248</v>
      </c>
      <c r="F50" s="149" t="str">
        <f>VLOOKUP(E50,VIP!$A$2:$O13310,2,0)</f>
        <v>DRBR248</v>
      </c>
      <c r="G50" s="134" t="str">
        <f>VLOOKUP(E50,'LISTADO ATM'!$A$2:$B$897,2,0)</f>
        <v xml:space="preserve">ATM Shell Paraiso </v>
      </c>
      <c r="H50" s="134" t="str">
        <f>VLOOKUP(E50,VIP!$A$2:$O18173,7,FALSE)</f>
        <v>Si</v>
      </c>
      <c r="I50" s="134" t="str">
        <f>VLOOKUP(E50,VIP!$A$2:$O10138,8,FALSE)</f>
        <v>Si</v>
      </c>
      <c r="J50" s="134" t="str">
        <f>VLOOKUP(E50,VIP!$A$2:$O10088,8,FALSE)</f>
        <v>Si</v>
      </c>
      <c r="K50" s="134" t="str">
        <f>VLOOKUP(E50,VIP!$A$2:$O13662,6,0)</f>
        <v>NO</v>
      </c>
      <c r="L50" s="125" t="s">
        <v>2219</v>
      </c>
      <c r="M50" s="157" t="s">
        <v>2615</v>
      </c>
      <c r="N50" s="205" t="s">
        <v>2628</v>
      </c>
      <c r="O50" s="134" t="s">
        <v>2456</v>
      </c>
      <c r="P50" s="137"/>
      <c r="Q50" s="204">
        <v>44337.679861111108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3335894126</v>
      </c>
      <c r="C51" s="136">
        <v>44336.853645833333</v>
      </c>
      <c r="D51" s="136" t="s">
        <v>2180</v>
      </c>
      <c r="E51" s="124">
        <v>988</v>
      </c>
      <c r="F51" s="149" t="str">
        <f>VLOOKUP(E51,VIP!$A$2:$O13309,2,0)</f>
        <v>DRBR988</v>
      </c>
      <c r="G51" s="134" t="str">
        <f>VLOOKUP(E51,'LISTADO ATM'!$A$2:$B$897,2,0)</f>
        <v xml:space="preserve">ATM Estación Sigma 27 de Febrero </v>
      </c>
      <c r="H51" s="134" t="str">
        <f>VLOOKUP(E51,VIP!$A$2:$O18172,7,FALSE)</f>
        <v>Si</v>
      </c>
      <c r="I51" s="134" t="str">
        <f>VLOOKUP(E51,VIP!$A$2:$O10137,8,FALSE)</f>
        <v>Si</v>
      </c>
      <c r="J51" s="134" t="str">
        <f>VLOOKUP(E51,VIP!$A$2:$O10087,8,FALSE)</f>
        <v>Si</v>
      </c>
      <c r="K51" s="134" t="str">
        <f>VLOOKUP(E51,VIP!$A$2:$O13661,6,0)</f>
        <v>NO</v>
      </c>
      <c r="L51" s="125" t="s">
        <v>2572</v>
      </c>
      <c r="M51" s="157" t="s">
        <v>2615</v>
      </c>
      <c r="N51" s="205" t="s">
        <v>2628</v>
      </c>
      <c r="O51" s="134" t="s">
        <v>2456</v>
      </c>
      <c r="P51" s="137"/>
      <c r="Q51" s="204">
        <v>44337.763194444444</v>
      </c>
    </row>
    <row r="52" spans="1:17" s="96" customFormat="1" ht="18" x14ac:dyDescent="0.25">
      <c r="A52" s="134" t="str">
        <f>VLOOKUP(E52,'LISTADO ATM'!$A$2:$C$898,3,0)</f>
        <v>ESTE</v>
      </c>
      <c r="B52" s="129">
        <v>3335894127</v>
      </c>
      <c r="C52" s="136">
        <v>44336.878680555557</v>
      </c>
      <c r="D52" s="136" t="s">
        <v>2180</v>
      </c>
      <c r="E52" s="124">
        <v>353</v>
      </c>
      <c r="F52" s="149" t="str">
        <f>VLOOKUP(E52,VIP!$A$2:$O13308,2,0)</f>
        <v>DRBR353</v>
      </c>
      <c r="G52" s="134" t="str">
        <f>VLOOKUP(E52,'LISTADO ATM'!$A$2:$B$897,2,0)</f>
        <v xml:space="preserve">ATM Estación Boulevard Juan Dolio </v>
      </c>
      <c r="H52" s="134" t="str">
        <f>VLOOKUP(E52,VIP!$A$2:$O18171,7,FALSE)</f>
        <v>Si</v>
      </c>
      <c r="I52" s="134" t="str">
        <f>VLOOKUP(E52,VIP!$A$2:$O10136,8,FALSE)</f>
        <v>Si</v>
      </c>
      <c r="J52" s="134" t="str">
        <f>VLOOKUP(E52,VIP!$A$2:$O10086,8,FALSE)</f>
        <v>Si</v>
      </c>
      <c r="K52" s="134" t="str">
        <f>VLOOKUP(E52,VIP!$A$2:$O13660,6,0)</f>
        <v>NO</v>
      </c>
      <c r="L52" s="125" t="s">
        <v>2245</v>
      </c>
      <c r="M52" s="157" t="s">
        <v>2615</v>
      </c>
      <c r="N52" s="205" t="s">
        <v>2628</v>
      </c>
      <c r="O52" s="134" t="s">
        <v>2456</v>
      </c>
      <c r="P52" s="137"/>
      <c r="Q52" s="204">
        <v>44337.490972222222</v>
      </c>
    </row>
    <row r="53" spans="1:17" s="96" customFormat="1" ht="18" x14ac:dyDescent="0.25">
      <c r="A53" s="134" t="str">
        <f>VLOOKUP(E53,'LISTADO ATM'!$A$2:$C$898,3,0)</f>
        <v>SUR</v>
      </c>
      <c r="B53" s="129">
        <v>3335894128</v>
      </c>
      <c r="C53" s="136">
        <v>44336.879756944443</v>
      </c>
      <c r="D53" s="136" t="s">
        <v>2180</v>
      </c>
      <c r="E53" s="124">
        <v>252</v>
      </c>
      <c r="F53" s="149" t="str">
        <f>VLOOKUP(E53,VIP!$A$2:$O13307,2,0)</f>
        <v>DRBR252</v>
      </c>
      <c r="G53" s="134" t="str">
        <f>VLOOKUP(E53,'LISTADO ATM'!$A$2:$B$897,2,0)</f>
        <v xml:space="preserve">ATM Banco Agrícola (Barahona) </v>
      </c>
      <c r="H53" s="134" t="str">
        <f>VLOOKUP(E53,VIP!$A$2:$O18170,7,FALSE)</f>
        <v>Si</v>
      </c>
      <c r="I53" s="134" t="str">
        <f>VLOOKUP(E53,VIP!$A$2:$O10135,8,FALSE)</f>
        <v>Si</v>
      </c>
      <c r="J53" s="134" t="str">
        <f>VLOOKUP(E53,VIP!$A$2:$O10085,8,FALSE)</f>
        <v>Si</v>
      </c>
      <c r="K53" s="134" t="str">
        <f>VLOOKUP(E53,VIP!$A$2:$O13659,6,0)</f>
        <v>NO</v>
      </c>
      <c r="L53" s="125" t="s">
        <v>2245</v>
      </c>
      <c r="M53" s="157" t="s">
        <v>2615</v>
      </c>
      <c r="N53" s="205" t="s">
        <v>2628</v>
      </c>
      <c r="O53" s="134" t="s">
        <v>2456</v>
      </c>
      <c r="P53" s="137"/>
      <c r="Q53" s="204">
        <v>44337.432638888888</v>
      </c>
    </row>
    <row r="54" spans="1:17" s="96" customFormat="1" ht="18" x14ac:dyDescent="0.25">
      <c r="A54" s="134" t="str">
        <f>VLOOKUP(E54,'LISTADO ATM'!$A$2:$C$898,3,0)</f>
        <v>SUR</v>
      </c>
      <c r="B54" s="129">
        <v>3335894129</v>
      </c>
      <c r="C54" s="136">
        <v>44336.898657407408</v>
      </c>
      <c r="D54" s="136" t="s">
        <v>2180</v>
      </c>
      <c r="E54" s="124">
        <v>101</v>
      </c>
      <c r="F54" s="149" t="str">
        <f>VLOOKUP(E54,VIP!$A$2:$O13306,2,0)</f>
        <v>DRBR101</v>
      </c>
      <c r="G54" s="134" t="str">
        <f>VLOOKUP(E54,'LISTADO ATM'!$A$2:$B$897,2,0)</f>
        <v xml:space="preserve">ATM Oficina San Juan de la Maguana I </v>
      </c>
      <c r="H54" s="134" t="str">
        <f>VLOOKUP(E54,VIP!$A$2:$O18169,7,FALSE)</f>
        <v>Si</v>
      </c>
      <c r="I54" s="134" t="str">
        <f>VLOOKUP(E54,VIP!$A$2:$O10134,8,FALSE)</f>
        <v>Si</v>
      </c>
      <c r="J54" s="134" t="str">
        <f>VLOOKUP(E54,VIP!$A$2:$O10084,8,FALSE)</f>
        <v>Si</v>
      </c>
      <c r="K54" s="134" t="str">
        <f>VLOOKUP(E54,VIP!$A$2:$O13658,6,0)</f>
        <v>SI</v>
      </c>
      <c r="L54" s="125" t="s">
        <v>2572</v>
      </c>
      <c r="M54" s="157" t="s">
        <v>2615</v>
      </c>
      <c r="N54" s="205" t="s">
        <v>2628</v>
      </c>
      <c r="O54" s="134" t="s">
        <v>2456</v>
      </c>
      <c r="P54" s="137"/>
      <c r="Q54" s="204">
        <v>44337.436805555553</v>
      </c>
    </row>
    <row r="55" spans="1:17" s="96" customFormat="1" ht="18" x14ac:dyDescent="0.25">
      <c r="A55" s="134" t="str">
        <f>VLOOKUP(E55,'LISTADO ATM'!$A$2:$C$898,3,0)</f>
        <v>NORTE</v>
      </c>
      <c r="B55" s="129">
        <v>3335894130</v>
      </c>
      <c r="C55" s="136">
        <v>44336.900069444448</v>
      </c>
      <c r="D55" s="136" t="s">
        <v>2181</v>
      </c>
      <c r="E55" s="124">
        <v>171</v>
      </c>
      <c r="F55" s="149" t="str">
        <f>VLOOKUP(E55,VIP!$A$2:$O13305,2,0)</f>
        <v>DRBR171</v>
      </c>
      <c r="G55" s="134" t="str">
        <f>VLOOKUP(E55,'LISTADO ATM'!$A$2:$B$897,2,0)</f>
        <v xml:space="preserve">ATM Oficina Moca </v>
      </c>
      <c r="H55" s="134" t="str">
        <f>VLOOKUP(E55,VIP!$A$2:$O18168,7,FALSE)</f>
        <v>Si</v>
      </c>
      <c r="I55" s="134" t="str">
        <f>VLOOKUP(E55,VIP!$A$2:$O10133,8,FALSE)</f>
        <v>Si</v>
      </c>
      <c r="J55" s="134" t="str">
        <f>VLOOKUP(E55,VIP!$A$2:$O10083,8,FALSE)</f>
        <v>Si</v>
      </c>
      <c r="K55" s="134" t="str">
        <f>VLOOKUP(E55,VIP!$A$2:$O13657,6,0)</f>
        <v>NO</v>
      </c>
      <c r="L55" s="125" t="s">
        <v>2469</v>
      </c>
      <c r="M55" s="157" t="s">
        <v>2615</v>
      </c>
      <c r="N55" s="205" t="s">
        <v>2628</v>
      </c>
      <c r="O55" s="134" t="s">
        <v>2571</v>
      </c>
      <c r="P55" s="137"/>
      <c r="Q55" s="204">
        <v>44337.393055555556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3335894132</v>
      </c>
      <c r="C56" s="136">
        <v>44336.904803240737</v>
      </c>
      <c r="D56" s="136" t="s">
        <v>2450</v>
      </c>
      <c r="E56" s="124">
        <v>717</v>
      </c>
      <c r="F56" s="149" t="str">
        <f>VLOOKUP(E56,VIP!$A$2:$O13304,2,0)</f>
        <v>DRBR24K</v>
      </c>
      <c r="G56" s="134" t="str">
        <f>VLOOKUP(E56,'LISTADO ATM'!$A$2:$B$897,2,0)</f>
        <v xml:space="preserve">ATM Oficina Los Alcarrizos </v>
      </c>
      <c r="H56" s="134" t="str">
        <f>VLOOKUP(E56,VIP!$A$2:$O18167,7,FALSE)</f>
        <v>Si</v>
      </c>
      <c r="I56" s="134" t="str">
        <f>VLOOKUP(E56,VIP!$A$2:$O10132,8,FALSE)</f>
        <v>Si</v>
      </c>
      <c r="J56" s="134" t="str">
        <f>VLOOKUP(E56,VIP!$A$2:$O10082,8,FALSE)</f>
        <v>Si</v>
      </c>
      <c r="K56" s="134" t="str">
        <f>VLOOKUP(E56,VIP!$A$2:$O13656,6,0)</f>
        <v>SI</v>
      </c>
      <c r="L56" s="125" t="s">
        <v>2418</v>
      </c>
      <c r="M56" s="157" t="s">
        <v>2615</v>
      </c>
      <c r="N56" s="135" t="s">
        <v>2454</v>
      </c>
      <c r="O56" s="134" t="s">
        <v>2455</v>
      </c>
      <c r="P56" s="137"/>
      <c r="Q56" s="204">
        <v>44337.405555555553</v>
      </c>
    </row>
    <row r="57" spans="1:17" s="96" customFormat="1" ht="18" x14ac:dyDescent="0.25">
      <c r="A57" s="134" t="str">
        <f>VLOOKUP(E57,'LISTADO ATM'!$A$2:$C$898,3,0)</f>
        <v>SUR</v>
      </c>
      <c r="B57" s="129">
        <v>3335894133</v>
      </c>
      <c r="C57" s="136">
        <v>44336.907175925924</v>
      </c>
      <c r="D57" s="136" t="s">
        <v>2450</v>
      </c>
      <c r="E57" s="124">
        <v>403</v>
      </c>
      <c r="F57" s="149" t="str">
        <f>VLOOKUP(E57,VIP!$A$2:$O13303,2,0)</f>
        <v>DRBR403</v>
      </c>
      <c r="G57" s="134" t="str">
        <f>VLOOKUP(E57,'LISTADO ATM'!$A$2:$B$897,2,0)</f>
        <v xml:space="preserve">ATM Oficina Vicente Noble </v>
      </c>
      <c r="H57" s="134" t="str">
        <f>VLOOKUP(E57,VIP!$A$2:$O18166,7,FALSE)</f>
        <v>Si</v>
      </c>
      <c r="I57" s="134" t="str">
        <f>VLOOKUP(E57,VIP!$A$2:$O10131,8,FALSE)</f>
        <v>Si</v>
      </c>
      <c r="J57" s="134" t="str">
        <f>VLOOKUP(E57,VIP!$A$2:$O10081,8,FALSE)</f>
        <v>Si</v>
      </c>
      <c r="K57" s="134" t="str">
        <f>VLOOKUP(E57,VIP!$A$2:$O13655,6,0)</f>
        <v>NO</v>
      </c>
      <c r="L57" s="125" t="s">
        <v>2443</v>
      </c>
      <c r="M57" s="135" t="s">
        <v>2447</v>
      </c>
      <c r="N57" s="135" t="s">
        <v>2454</v>
      </c>
      <c r="O57" s="134" t="s">
        <v>2455</v>
      </c>
      <c r="P57" s="137"/>
      <c r="Q57" s="206" t="s">
        <v>2443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3335894134</v>
      </c>
      <c r="C58" s="136">
        <v>44336.914050925923</v>
      </c>
      <c r="D58" s="136" t="s">
        <v>2450</v>
      </c>
      <c r="E58" s="124">
        <v>684</v>
      </c>
      <c r="F58" s="149" t="str">
        <f>VLOOKUP(E58,VIP!$A$2:$O13302,2,0)</f>
        <v>DRBR684</v>
      </c>
      <c r="G58" s="134" t="str">
        <f>VLOOKUP(E58,'LISTADO ATM'!$A$2:$B$897,2,0)</f>
        <v>ATM Estación Texaco Prolongación 27 Febrero</v>
      </c>
      <c r="H58" s="134" t="str">
        <f>VLOOKUP(E58,VIP!$A$2:$O18165,7,FALSE)</f>
        <v>NO</v>
      </c>
      <c r="I58" s="134" t="str">
        <f>VLOOKUP(E58,VIP!$A$2:$O10130,8,FALSE)</f>
        <v>NO</v>
      </c>
      <c r="J58" s="134" t="str">
        <f>VLOOKUP(E58,VIP!$A$2:$O10080,8,FALSE)</f>
        <v>NO</v>
      </c>
      <c r="K58" s="134" t="str">
        <f>VLOOKUP(E58,VIP!$A$2:$O13654,6,0)</f>
        <v>NO</v>
      </c>
      <c r="L58" s="125" t="s">
        <v>2418</v>
      </c>
      <c r="M58" s="157" t="s">
        <v>2615</v>
      </c>
      <c r="N58" s="135" t="s">
        <v>2454</v>
      </c>
      <c r="O58" s="134" t="s">
        <v>2455</v>
      </c>
      <c r="P58" s="137"/>
      <c r="Q58" s="204">
        <v>44337.573611111111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3335894136</v>
      </c>
      <c r="C59" s="136">
        <v>44336.919525462959</v>
      </c>
      <c r="D59" s="136" t="s">
        <v>2450</v>
      </c>
      <c r="E59" s="124">
        <v>238</v>
      </c>
      <c r="F59" s="150" t="str">
        <f>VLOOKUP(E59,VIP!$A$2:$O13301,2,0)</f>
        <v>DRBR238</v>
      </c>
      <c r="G59" s="134" t="str">
        <f>VLOOKUP(E59,'LISTADO ATM'!$A$2:$B$897,2,0)</f>
        <v xml:space="preserve">ATM Multicentro La Sirena Charles de Gaulle </v>
      </c>
      <c r="H59" s="134" t="str">
        <f>VLOOKUP(E59,VIP!$A$2:$O18164,7,FALSE)</f>
        <v>Si</v>
      </c>
      <c r="I59" s="134" t="str">
        <f>VLOOKUP(E59,VIP!$A$2:$O10129,8,FALSE)</f>
        <v>Si</v>
      </c>
      <c r="J59" s="134" t="str">
        <f>VLOOKUP(E59,VIP!$A$2:$O10079,8,FALSE)</f>
        <v>Si</v>
      </c>
      <c r="K59" s="134" t="str">
        <f>VLOOKUP(E59,VIP!$A$2:$O13653,6,0)</f>
        <v>No</v>
      </c>
      <c r="L59" s="125" t="s">
        <v>2418</v>
      </c>
      <c r="M59" s="157" t="s">
        <v>2615</v>
      </c>
      <c r="N59" s="135" t="s">
        <v>2454</v>
      </c>
      <c r="O59" s="134" t="s">
        <v>2455</v>
      </c>
      <c r="P59" s="137"/>
      <c r="Q59" s="204">
        <v>44337.729166666664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3335894138</v>
      </c>
      <c r="C60" s="136">
        <v>44336.930115740739</v>
      </c>
      <c r="D60" s="136" t="s">
        <v>2473</v>
      </c>
      <c r="E60" s="124">
        <v>410</v>
      </c>
      <c r="F60" s="150" t="str">
        <f>VLOOKUP(E60,VIP!$A$2:$O13325,2,0)</f>
        <v>DRBR410</v>
      </c>
      <c r="G60" s="134" t="str">
        <f>VLOOKUP(E60,'LISTADO ATM'!$A$2:$B$897,2,0)</f>
        <v xml:space="preserve">ATM Oficina Las Palmas de Herrera II </v>
      </c>
      <c r="H60" s="134" t="str">
        <f>VLOOKUP(E60,VIP!$A$2:$O18188,7,FALSE)</f>
        <v>Si</v>
      </c>
      <c r="I60" s="134" t="str">
        <f>VLOOKUP(E60,VIP!$A$2:$O10153,8,FALSE)</f>
        <v>Si</v>
      </c>
      <c r="J60" s="134" t="str">
        <f>VLOOKUP(E60,VIP!$A$2:$O10103,8,FALSE)</f>
        <v>Si</v>
      </c>
      <c r="K60" s="134" t="str">
        <f>VLOOKUP(E60,VIP!$A$2:$O13677,6,0)</f>
        <v>NO</v>
      </c>
      <c r="L60" s="125" t="s">
        <v>2418</v>
      </c>
      <c r="M60" s="157" t="s">
        <v>2615</v>
      </c>
      <c r="N60" s="205" t="s">
        <v>2628</v>
      </c>
      <c r="O60" s="134" t="s">
        <v>2588</v>
      </c>
      <c r="P60" s="137"/>
      <c r="Q60" s="204">
        <v>44337.390972222223</v>
      </c>
    </row>
    <row r="61" spans="1:17" s="96" customFormat="1" ht="18" x14ac:dyDescent="0.25">
      <c r="A61" s="134" t="str">
        <f>VLOOKUP(E61,'LISTADO ATM'!$A$2:$C$898,3,0)</f>
        <v>ESTE</v>
      </c>
      <c r="B61" s="129">
        <v>3335894139</v>
      </c>
      <c r="C61" s="136">
        <v>44336.93172453704</v>
      </c>
      <c r="D61" s="136" t="s">
        <v>2450</v>
      </c>
      <c r="E61" s="124">
        <v>630</v>
      </c>
      <c r="F61" s="150" t="str">
        <f>VLOOKUP(E61,VIP!$A$2:$O13324,2,0)</f>
        <v>DRBR112</v>
      </c>
      <c r="G61" s="134" t="str">
        <f>VLOOKUP(E61,'LISTADO ATM'!$A$2:$B$897,2,0)</f>
        <v xml:space="preserve">ATM Oficina Plaza Zaglul (SPM) </v>
      </c>
      <c r="H61" s="134" t="str">
        <f>VLOOKUP(E61,VIP!$A$2:$O18187,7,FALSE)</f>
        <v>Si</v>
      </c>
      <c r="I61" s="134" t="str">
        <f>VLOOKUP(E61,VIP!$A$2:$O10152,8,FALSE)</f>
        <v>Si</v>
      </c>
      <c r="J61" s="134" t="str">
        <f>VLOOKUP(E61,VIP!$A$2:$O10102,8,FALSE)</f>
        <v>Si</v>
      </c>
      <c r="K61" s="134" t="str">
        <f>VLOOKUP(E61,VIP!$A$2:$O13676,6,0)</f>
        <v>NO</v>
      </c>
      <c r="L61" s="125" t="s">
        <v>2418</v>
      </c>
      <c r="M61" s="157" t="s">
        <v>2615</v>
      </c>
      <c r="N61" s="205" t="s">
        <v>2628</v>
      </c>
      <c r="O61" s="134" t="s">
        <v>2455</v>
      </c>
      <c r="P61" s="137"/>
      <c r="Q61" s="204">
        <v>44337.390972222223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3335894140</v>
      </c>
      <c r="C62" s="136">
        <v>44336.932881944442</v>
      </c>
      <c r="D62" s="136" t="s">
        <v>2450</v>
      </c>
      <c r="E62" s="124">
        <v>884</v>
      </c>
      <c r="F62" s="150" t="str">
        <f>VLOOKUP(E62,VIP!$A$2:$O13323,2,0)</f>
        <v>DRBR884</v>
      </c>
      <c r="G62" s="134" t="str">
        <f>VLOOKUP(E62,'LISTADO ATM'!$A$2:$B$897,2,0)</f>
        <v xml:space="preserve">ATM UNP Olé Sabana Perdida </v>
      </c>
      <c r="H62" s="134" t="str">
        <f>VLOOKUP(E62,VIP!$A$2:$O18186,7,FALSE)</f>
        <v>Si</v>
      </c>
      <c r="I62" s="134" t="str">
        <f>VLOOKUP(E62,VIP!$A$2:$O10151,8,FALSE)</f>
        <v>Si</v>
      </c>
      <c r="J62" s="134" t="str">
        <f>VLOOKUP(E62,VIP!$A$2:$O10101,8,FALSE)</f>
        <v>Si</v>
      </c>
      <c r="K62" s="134" t="str">
        <f>VLOOKUP(E62,VIP!$A$2:$O13675,6,0)</f>
        <v>NO</v>
      </c>
      <c r="L62" s="125" t="s">
        <v>2418</v>
      </c>
      <c r="M62" s="157" t="s">
        <v>2615</v>
      </c>
      <c r="N62" s="135" t="s">
        <v>2454</v>
      </c>
      <c r="O62" s="134" t="s">
        <v>2455</v>
      </c>
      <c r="P62" s="137"/>
      <c r="Q62" s="204">
        <v>44337.582638888889</v>
      </c>
    </row>
    <row r="63" spans="1:17" s="96" customFormat="1" ht="18" x14ac:dyDescent="0.25">
      <c r="A63" s="134" t="str">
        <f>VLOOKUP(E63,'LISTADO ATM'!$A$2:$C$898,3,0)</f>
        <v>NORTE</v>
      </c>
      <c r="B63" s="129">
        <v>3335894141</v>
      </c>
      <c r="C63" s="136">
        <v>44336.933900462966</v>
      </c>
      <c r="D63" s="136" t="s">
        <v>2473</v>
      </c>
      <c r="E63" s="124">
        <v>965</v>
      </c>
      <c r="F63" s="150" t="str">
        <f>VLOOKUP(E63,VIP!$A$2:$O13322,2,0)</f>
        <v>DRBR965</v>
      </c>
      <c r="G63" s="134" t="str">
        <f>VLOOKUP(E63,'LISTADO ATM'!$A$2:$B$897,2,0)</f>
        <v xml:space="preserve">ATM S/M La Fuente FUN (Santiago) </v>
      </c>
      <c r="H63" s="134" t="str">
        <f>VLOOKUP(E63,VIP!$A$2:$O18185,7,FALSE)</f>
        <v>Si</v>
      </c>
      <c r="I63" s="134" t="str">
        <f>VLOOKUP(E63,VIP!$A$2:$O10150,8,FALSE)</f>
        <v>Si</v>
      </c>
      <c r="J63" s="134" t="str">
        <f>VLOOKUP(E63,VIP!$A$2:$O10100,8,FALSE)</f>
        <v>Si</v>
      </c>
      <c r="K63" s="134" t="str">
        <f>VLOOKUP(E63,VIP!$A$2:$O13674,6,0)</f>
        <v>NO</v>
      </c>
      <c r="L63" s="125" t="s">
        <v>2418</v>
      </c>
      <c r="M63" s="157" t="s">
        <v>2615</v>
      </c>
      <c r="N63" s="205" t="s">
        <v>2628</v>
      </c>
      <c r="O63" s="134" t="s">
        <v>2588</v>
      </c>
      <c r="P63" s="137"/>
      <c r="Q63" s="204">
        <v>44337.440972222219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3335894149</v>
      </c>
      <c r="C64" s="136">
        <v>44336.989374999997</v>
      </c>
      <c r="D64" s="136" t="s">
        <v>2473</v>
      </c>
      <c r="E64" s="124">
        <v>722</v>
      </c>
      <c r="F64" s="150" t="str">
        <f>VLOOKUP(E64,VIP!$A$2:$O13320,2,0)</f>
        <v>DRBR393</v>
      </c>
      <c r="G64" s="134" t="str">
        <f>VLOOKUP(E64,'LISTADO ATM'!$A$2:$B$897,2,0)</f>
        <v xml:space="preserve">ATM Oficina Charles de Gaulle III </v>
      </c>
      <c r="H64" s="134" t="str">
        <f>VLOOKUP(E64,VIP!$A$2:$O18183,7,FALSE)</f>
        <v>Si</v>
      </c>
      <c r="I64" s="134" t="str">
        <f>VLOOKUP(E64,VIP!$A$2:$O10148,8,FALSE)</f>
        <v>Si</v>
      </c>
      <c r="J64" s="134" t="str">
        <f>VLOOKUP(E64,VIP!$A$2:$O10098,8,FALSE)</f>
        <v>Si</v>
      </c>
      <c r="K64" s="134" t="str">
        <f>VLOOKUP(E64,VIP!$A$2:$O13672,6,0)</f>
        <v>SI</v>
      </c>
      <c r="L64" s="125" t="s">
        <v>2418</v>
      </c>
      <c r="M64" s="157" t="s">
        <v>2615</v>
      </c>
      <c r="N64" s="205" t="s">
        <v>2628</v>
      </c>
      <c r="O64" s="134" t="s">
        <v>2588</v>
      </c>
      <c r="P64" s="137"/>
      <c r="Q64" s="204">
        <v>44337.440972222219</v>
      </c>
    </row>
    <row r="65" spans="1:17" s="96" customFormat="1" ht="18" x14ac:dyDescent="0.25">
      <c r="A65" s="134" t="str">
        <f>VLOOKUP(E65,'LISTADO ATM'!$A$2:$C$898,3,0)</f>
        <v>SUR</v>
      </c>
      <c r="B65" s="129">
        <v>3335894151</v>
      </c>
      <c r="C65" s="136">
        <v>44337.035624999997</v>
      </c>
      <c r="D65" s="136" t="s">
        <v>2450</v>
      </c>
      <c r="E65" s="124">
        <v>182</v>
      </c>
      <c r="F65" s="150" t="str">
        <f>VLOOKUP(E65,VIP!$A$2:$O13319,2,0)</f>
        <v>DRBR182</v>
      </c>
      <c r="G65" s="134" t="str">
        <f>VLOOKUP(E65,'LISTADO ATM'!$A$2:$B$897,2,0)</f>
        <v xml:space="preserve">ATM Barahona Comb </v>
      </c>
      <c r="H65" s="134" t="str">
        <f>VLOOKUP(E65,VIP!$A$2:$O18182,7,FALSE)</f>
        <v>Si</v>
      </c>
      <c r="I65" s="134" t="str">
        <f>VLOOKUP(E65,VIP!$A$2:$O10147,8,FALSE)</f>
        <v>Si</v>
      </c>
      <c r="J65" s="134" t="str">
        <f>VLOOKUP(E65,VIP!$A$2:$O10097,8,FALSE)</f>
        <v>Si</v>
      </c>
      <c r="K65" s="134" t="str">
        <f>VLOOKUP(E65,VIP!$A$2:$O13671,6,0)</f>
        <v>NO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7"/>
      <c r="Q65" s="135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>
        <v>3335894152</v>
      </c>
      <c r="C66" s="136">
        <v>44337.043715277781</v>
      </c>
      <c r="D66" s="136" t="s">
        <v>2473</v>
      </c>
      <c r="E66" s="124">
        <v>765</v>
      </c>
      <c r="F66" s="150" t="str">
        <f>VLOOKUP(E66,VIP!$A$2:$O13318,2,0)</f>
        <v>DRBR191</v>
      </c>
      <c r="G66" s="134" t="str">
        <f>VLOOKUP(E66,'LISTADO ATM'!$A$2:$B$897,2,0)</f>
        <v xml:space="preserve">ATM Oficina Azua I </v>
      </c>
      <c r="H66" s="134" t="str">
        <f>VLOOKUP(E66,VIP!$A$2:$O18181,7,FALSE)</f>
        <v>Si</v>
      </c>
      <c r="I66" s="134" t="str">
        <f>VLOOKUP(E66,VIP!$A$2:$O10146,8,FALSE)</f>
        <v>Si</v>
      </c>
      <c r="J66" s="134" t="str">
        <f>VLOOKUP(E66,VIP!$A$2:$O10096,8,FALSE)</f>
        <v>Si</v>
      </c>
      <c r="K66" s="134" t="str">
        <f>VLOOKUP(E66,VIP!$A$2:$O13670,6,0)</f>
        <v>NO</v>
      </c>
      <c r="L66" s="125" t="s">
        <v>2443</v>
      </c>
      <c r="M66" s="157" t="s">
        <v>2615</v>
      </c>
      <c r="N66" s="205" t="s">
        <v>2628</v>
      </c>
      <c r="O66" s="134" t="s">
        <v>2474</v>
      </c>
      <c r="P66" s="137"/>
      <c r="Q66" s="204">
        <v>44337.57708333333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3335894153</v>
      </c>
      <c r="C67" s="136">
        <v>44337.047939814816</v>
      </c>
      <c r="D67" s="136" t="s">
        <v>2450</v>
      </c>
      <c r="E67" s="124">
        <v>561</v>
      </c>
      <c r="F67" s="150" t="str">
        <f>VLOOKUP(E67,VIP!$A$2:$O13317,2,0)</f>
        <v>DRBR133</v>
      </c>
      <c r="G67" s="134" t="str">
        <f>VLOOKUP(E67,'LISTADO ATM'!$A$2:$B$897,2,0)</f>
        <v xml:space="preserve">ATM Comando Regional P.N. S.D. Este </v>
      </c>
      <c r="H67" s="134" t="str">
        <f>VLOOKUP(E67,VIP!$A$2:$O18180,7,FALSE)</f>
        <v>Si</v>
      </c>
      <c r="I67" s="134" t="str">
        <f>VLOOKUP(E67,VIP!$A$2:$O10145,8,FALSE)</f>
        <v>Si</v>
      </c>
      <c r="J67" s="134" t="str">
        <f>VLOOKUP(E67,VIP!$A$2:$O10095,8,FALSE)</f>
        <v>Si</v>
      </c>
      <c r="K67" s="134" t="str">
        <f>VLOOKUP(E67,VIP!$A$2:$O13669,6,0)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s="96" customFormat="1" ht="18" x14ac:dyDescent="0.25">
      <c r="A68" s="134" t="str">
        <f>VLOOKUP(E68,'LISTADO ATM'!$A$2:$C$898,3,0)</f>
        <v>NORTE</v>
      </c>
      <c r="B68" s="129">
        <v>3335894154</v>
      </c>
      <c r="C68" s="136">
        <v>44337.050497685188</v>
      </c>
      <c r="D68" s="136" t="s">
        <v>2473</v>
      </c>
      <c r="E68" s="124">
        <v>405</v>
      </c>
      <c r="F68" s="150" t="str">
        <f>VLOOKUP(E68,VIP!$A$2:$O13316,2,0)</f>
        <v>DRBR405</v>
      </c>
      <c r="G68" s="134" t="str">
        <f>VLOOKUP(E68,'LISTADO ATM'!$A$2:$B$897,2,0)</f>
        <v xml:space="preserve">ATM UNP Loma de Cabrera </v>
      </c>
      <c r="H68" s="134" t="str">
        <f>VLOOKUP(E68,VIP!$A$2:$O18179,7,FALSE)</f>
        <v>Si</v>
      </c>
      <c r="I68" s="134" t="str">
        <f>VLOOKUP(E68,VIP!$A$2:$O10144,8,FALSE)</f>
        <v>Si</v>
      </c>
      <c r="J68" s="134" t="str">
        <f>VLOOKUP(E68,VIP!$A$2:$O10094,8,FALSE)</f>
        <v>Si</v>
      </c>
      <c r="K68" s="134" t="str">
        <f>VLOOKUP(E68,VIP!$A$2:$O13668,6,0)</f>
        <v>NO</v>
      </c>
      <c r="L68" s="125" t="s">
        <v>2443</v>
      </c>
      <c r="M68" s="157" t="s">
        <v>2615</v>
      </c>
      <c r="N68" s="205" t="s">
        <v>2628</v>
      </c>
      <c r="O68" s="134" t="s">
        <v>2474</v>
      </c>
      <c r="P68" s="137"/>
      <c r="Q68" s="204">
        <v>44337.576388888891</v>
      </c>
    </row>
    <row r="69" spans="1:17" s="96" customFormat="1" ht="18" x14ac:dyDescent="0.25">
      <c r="A69" s="134" t="str">
        <f>VLOOKUP(E69,'LISTADO ATM'!$A$2:$C$898,3,0)</f>
        <v>NORTE</v>
      </c>
      <c r="B69" s="129">
        <v>3335894155</v>
      </c>
      <c r="C69" s="136">
        <v>44337.054432870369</v>
      </c>
      <c r="D69" s="136" t="s">
        <v>2473</v>
      </c>
      <c r="E69" s="124">
        <v>950</v>
      </c>
      <c r="F69" s="150" t="str">
        <f>VLOOKUP(E69,VIP!$A$2:$O13315,2,0)</f>
        <v>DRBR12G</v>
      </c>
      <c r="G69" s="134" t="str">
        <f>VLOOKUP(E69,'LISTADO ATM'!$A$2:$B$897,2,0)</f>
        <v xml:space="preserve">ATM Oficina Monterrico </v>
      </c>
      <c r="H69" s="134" t="str">
        <f>VLOOKUP(E69,VIP!$A$2:$O18178,7,FALSE)</f>
        <v>Si</v>
      </c>
      <c r="I69" s="134" t="str">
        <f>VLOOKUP(E69,VIP!$A$2:$O10143,8,FALSE)</f>
        <v>Si</v>
      </c>
      <c r="J69" s="134" t="str">
        <f>VLOOKUP(E69,VIP!$A$2:$O10093,8,FALSE)</f>
        <v>Si</v>
      </c>
      <c r="K69" s="134" t="str">
        <f>VLOOKUP(E69,VIP!$A$2:$O13667,6,0)</f>
        <v>SI</v>
      </c>
      <c r="L69" s="125" t="s">
        <v>2418</v>
      </c>
      <c r="M69" s="157" t="s">
        <v>2615</v>
      </c>
      <c r="N69" s="205" t="s">
        <v>2628</v>
      </c>
      <c r="O69" s="134" t="s">
        <v>2474</v>
      </c>
      <c r="P69" s="137"/>
      <c r="Q69" s="204">
        <v>44337.518055555556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3335894156</v>
      </c>
      <c r="C70" s="136">
        <v>44337.056770833333</v>
      </c>
      <c r="D70" s="136" t="s">
        <v>2450</v>
      </c>
      <c r="E70" s="124">
        <v>906</v>
      </c>
      <c r="F70" s="150" t="str">
        <f>VLOOKUP(E70,VIP!$A$2:$O13314,2,0)</f>
        <v>DRBR906</v>
      </c>
      <c r="G70" s="134" t="str">
        <f>VLOOKUP(E70,'LISTADO ATM'!$A$2:$B$897,2,0)</f>
        <v xml:space="preserve">ATM MESCYT  </v>
      </c>
      <c r="H70" s="134" t="str">
        <f>VLOOKUP(E70,VIP!$A$2:$O18177,7,FALSE)</f>
        <v>Si</v>
      </c>
      <c r="I70" s="134" t="str">
        <f>VLOOKUP(E70,VIP!$A$2:$O10142,8,FALSE)</f>
        <v>Si</v>
      </c>
      <c r="J70" s="134" t="str">
        <f>VLOOKUP(E70,VIP!$A$2:$O10092,8,FALSE)</f>
        <v>Si</v>
      </c>
      <c r="K70" s="134" t="str">
        <f>VLOOKUP(E70,VIP!$A$2:$O13666,6,0)</f>
        <v>NO</v>
      </c>
      <c r="L70" s="125" t="s">
        <v>2443</v>
      </c>
      <c r="M70" s="157" t="s">
        <v>2615</v>
      </c>
      <c r="N70" s="135" t="s">
        <v>2454</v>
      </c>
      <c r="O70" s="134" t="s">
        <v>2455</v>
      </c>
      <c r="P70" s="137"/>
      <c r="Q70" s="204">
        <v>44337.501388888886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3335894157</v>
      </c>
      <c r="C71" s="136">
        <v>44337.064525462964</v>
      </c>
      <c r="D71" s="136" t="s">
        <v>2450</v>
      </c>
      <c r="E71" s="124">
        <v>281</v>
      </c>
      <c r="F71" s="150" t="str">
        <f>VLOOKUP(E71,VIP!$A$2:$O13313,2,0)</f>
        <v>DRBR737</v>
      </c>
      <c r="G71" s="134" t="str">
        <f>VLOOKUP(E71,'LISTADO ATM'!$A$2:$B$897,2,0)</f>
        <v xml:space="preserve">ATM S/M Pola Independencia </v>
      </c>
      <c r="H71" s="134" t="str">
        <f>VLOOKUP(E71,VIP!$A$2:$O18176,7,FALSE)</f>
        <v>Si</v>
      </c>
      <c r="I71" s="134" t="str">
        <f>VLOOKUP(E71,VIP!$A$2:$O10141,8,FALSE)</f>
        <v>Si</v>
      </c>
      <c r="J71" s="134" t="str">
        <f>VLOOKUP(E71,VIP!$A$2:$O10091,8,FALSE)</f>
        <v>Si</v>
      </c>
      <c r="K71" s="134" t="str">
        <f>VLOOKUP(E71,VIP!$A$2:$O13665,6,0)</f>
        <v>NO</v>
      </c>
      <c r="L71" s="125" t="s">
        <v>2443</v>
      </c>
      <c r="M71" s="135" t="s">
        <v>2447</v>
      </c>
      <c r="N71" s="135" t="s">
        <v>2454</v>
      </c>
      <c r="O71" s="134" t="s">
        <v>2455</v>
      </c>
      <c r="P71" s="137"/>
      <c r="Q71" s="135" t="s">
        <v>2443</v>
      </c>
    </row>
    <row r="72" spans="1:17" s="96" customFormat="1" ht="18" x14ac:dyDescent="0.25">
      <c r="A72" s="134" t="str">
        <f>VLOOKUP(E72,'LISTADO ATM'!$A$2:$C$898,3,0)</f>
        <v>SUR</v>
      </c>
      <c r="B72" s="129">
        <v>3335894158</v>
      </c>
      <c r="C72" s="136">
        <v>44337.067002314812</v>
      </c>
      <c r="D72" s="136" t="s">
        <v>2450</v>
      </c>
      <c r="E72" s="124">
        <v>619</v>
      </c>
      <c r="F72" s="150" t="str">
        <f>VLOOKUP(E72,VIP!$A$2:$O13312,2,0)</f>
        <v>DRBR619</v>
      </c>
      <c r="G72" s="134" t="str">
        <f>VLOOKUP(E72,'LISTADO ATM'!$A$2:$B$897,2,0)</f>
        <v xml:space="preserve">ATM Academia P.N. Hatillo (San Cristóbal) </v>
      </c>
      <c r="H72" s="134" t="str">
        <f>VLOOKUP(E72,VIP!$A$2:$O18175,7,FALSE)</f>
        <v>Si</v>
      </c>
      <c r="I72" s="134" t="str">
        <f>VLOOKUP(E72,VIP!$A$2:$O10140,8,FALSE)</f>
        <v>Si</v>
      </c>
      <c r="J72" s="134" t="str">
        <f>VLOOKUP(E72,VIP!$A$2:$O10090,8,FALSE)</f>
        <v>Si</v>
      </c>
      <c r="K72" s="134" t="str">
        <f>VLOOKUP(E72,VIP!$A$2:$O13664,6,0)</f>
        <v>NO</v>
      </c>
      <c r="L72" s="125" t="s">
        <v>2418</v>
      </c>
      <c r="M72" s="157" t="s">
        <v>2615</v>
      </c>
      <c r="N72" s="135" t="s">
        <v>2454</v>
      </c>
      <c r="O72" s="134" t="s">
        <v>2455</v>
      </c>
      <c r="P72" s="137"/>
      <c r="Q72" s="204">
        <v>44337.729166666664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3335894159</v>
      </c>
      <c r="C73" s="136">
        <v>44337.072858796295</v>
      </c>
      <c r="D73" s="136" t="s">
        <v>2450</v>
      </c>
      <c r="E73" s="124">
        <v>559</v>
      </c>
      <c r="F73" s="150" t="str">
        <f>VLOOKUP(E73,VIP!$A$2:$O13311,2,0)</f>
        <v>DRBR559</v>
      </c>
      <c r="G73" s="134" t="str">
        <f>VLOOKUP(E73,'LISTADO ATM'!$A$2:$B$897,2,0)</f>
        <v xml:space="preserve">ATM UNP Metro I </v>
      </c>
      <c r="H73" s="134" t="str">
        <f>VLOOKUP(E73,VIP!$A$2:$O18174,7,FALSE)</f>
        <v>Si</v>
      </c>
      <c r="I73" s="134" t="str">
        <f>VLOOKUP(E73,VIP!$A$2:$O10139,8,FALSE)</f>
        <v>Si</v>
      </c>
      <c r="J73" s="134" t="str">
        <f>VLOOKUP(E73,VIP!$A$2:$O10089,8,FALSE)</f>
        <v>Si</v>
      </c>
      <c r="K73" s="134" t="str">
        <f>VLOOKUP(E73,VIP!$A$2:$O13663,6,0)</f>
        <v>SI</v>
      </c>
      <c r="L73" s="125" t="s">
        <v>2569</v>
      </c>
      <c r="M73" s="157" t="s">
        <v>2615</v>
      </c>
      <c r="N73" s="135" t="s">
        <v>2454</v>
      </c>
      <c r="O73" s="134" t="s">
        <v>2455</v>
      </c>
      <c r="P73" s="137"/>
      <c r="Q73" s="204">
        <v>44337.572916666664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3335894160</v>
      </c>
      <c r="C74" s="136">
        <v>44337.075682870367</v>
      </c>
      <c r="D74" s="136" t="s">
        <v>2473</v>
      </c>
      <c r="E74" s="124">
        <v>743</v>
      </c>
      <c r="F74" s="150" t="str">
        <f>VLOOKUP(E74,VIP!$A$2:$O13310,2,0)</f>
        <v>DRBR287</v>
      </c>
      <c r="G74" s="134" t="str">
        <f>VLOOKUP(E74,'LISTADO ATM'!$A$2:$B$897,2,0)</f>
        <v xml:space="preserve">ATM Oficina Los Frailes </v>
      </c>
      <c r="H74" s="134" t="str">
        <f>VLOOKUP(E74,VIP!$A$2:$O18173,7,FALSE)</f>
        <v>Si</v>
      </c>
      <c r="I74" s="134" t="str">
        <f>VLOOKUP(E74,VIP!$A$2:$O10138,8,FALSE)</f>
        <v>Si</v>
      </c>
      <c r="J74" s="134" t="str">
        <f>VLOOKUP(E74,VIP!$A$2:$O10088,8,FALSE)</f>
        <v>Si</v>
      </c>
      <c r="K74" s="134" t="str">
        <f>VLOOKUP(E74,VIP!$A$2:$O13662,6,0)</f>
        <v>SI</v>
      </c>
      <c r="L74" s="125" t="s">
        <v>2569</v>
      </c>
      <c r="M74" s="135" t="s">
        <v>2447</v>
      </c>
      <c r="N74" s="135" t="s">
        <v>2454</v>
      </c>
      <c r="O74" s="134" t="s">
        <v>2474</v>
      </c>
      <c r="P74" s="137"/>
      <c r="Q74" s="135" t="s">
        <v>2569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3335894161</v>
      </c>
      <c r="C75" s="136">
        <v>44337.084398148145</v>
      </c>
      <c r="D75" s="136" t="s">
        <v>2473</v>
      </c>
      <c r="E75" s="124">
        <v>2</v>
      </c>
      <c r="F75" s="150" t="str">
        <f>VLOOKUP(E75,VIP!$A$2:$O13309,2,0)</f>
        <v>DRBR002</v>
      </c>
      <c r="G75" s="134" t="str">
        <f>VLOOKUP(E75,'LISTADO ATM'!$A$2:$B$897,2,0)</f>
        <v>ATM Autoservicio Padre Castellano</v>
      </c>
      <c r="H75" s="134" t="str">
        <f>VLOOKUP(E75,VIP!$A$2:$O18172,7,FALSE)</f>
        <v>Si</v>
      </c>
      <c r="I75" s="134" t="str">
        <f>VLOOKUP(E75,VIP!$A$2:$O10137,8,FALSE)</f>
        <v>Si</v>
      </c>
      <c r="J75" s="134" t="str">
        <f>VLOOKUP(E75,VIP!$A$2:$O10087,8,FALSE)</f>
        <v>Si</v>
      </c>
      <c r="K75" s="134" t="str">
        <f>VLOOKUP(E75,VIP!$A$2:$O13661,6,0)</f>
        <v>NO</v>
      </c>
      <c r="L75" s="125" t="s">
        <v>2569</v>
      </c>
      <c r="M75" s="157" t="s">
        <v>2615</v>
      </c>
      <c r="N75" s="205" t="s">
        <v>2628</v>
      </c>
      <c r="O75" s="134" t="s">
        <v>2474</v>
      </c>
      <c r="P75" s="137"/>
      <c r="Q75" s="204">
        <v>44337.606944444444</v>
      </c>
    </row>
    <row r="76" spans="1:17" s="96" customFormat="1" ht="18" x14ac:dyDescent="0.25">
      <c r="A76" s="134" t="str">
        <f>VLOOKUP(E76,'LISTADO ATM'!$A$2:$C$898,3,0)</f>
        <v>NORTE</v>
      </c>
      <c r="B76" s="129">
        <v>3335894163</v>
      </c>
      <c r="C76" s="136">
        <v>44337.103530092594</v>
      </c>
      <c r="D76" s="136" t="s">
        <v>2181</v>
      </c>
      <c r="E76" s="124">
        <v>518</v>
      </c>
      <c r="F76" s="150" t="str">
        <f>VLOOKUP(E76,VIP!$A$2:$O13307,2,0)</f>
        <v>DRBR518</v>
      </c>
      <c r="G76" s="134" t="str">
        <f>VLOOKUP(E76,'LISTADO ATM'!$A$2:$B$897,2,0)</f>
        <v xml:space="preserve">ATM Autobanco Los Alamos </v>
      </c>
      <c r="H76" s="134" t="str">
        <f>VLOOKUP(E76,VIP!$A$2:$O18170,7,FALSE)</f>
        <v>Si</v>
      </c>
      <c r="I76" s="134" t="str">
        <f>VLOOKUP(E76,VIP!$A$2:$O10135,8,FALSE)</f>
        <v>Si</v>
      </c>
      <c r="J76" s="134" t="str">
        <f>VLOOKUP(E76,VIP!$A$2:$O10085,8,FALSE)</f>
        <v>Si</v>
      </c>
      <c r="K76" s="134" t="str">
        <f>VLOOKUP(E76,VIP!$A$2:$O13659,6,0)</f>
        <v>NO</v>
      </c>
      <c r="L76" s="125" t="s">
        <v>2219</v>
      </c>
      <c r="M76" s="157" t="s">
        <v>2615</v>
      </c>
      <c r="N76" s="205" t="s">
        <v>2628</v>
      </c>
      <c r="O76" s="134" t="s">
        <v>2571</v>
      </c>
      <c r="P76" s="137"/>
      <c r="Q76" s="204">
        <v>44337.427777777775</v>
      </c>
    </row>
    <row r="77" spans="1:17" s="96" customFormat="1" ht="18" x14ac:dyDescent="0.25">
      <c r="A77" s="134" t="str">
        <f>VLOOKUP(E77,'LISTADO ATM'!$A$2:$C$898,3,0)</f>
        <v>NORTE</v>
      </c>
      <c r="B77" s="129">
        <v>3335894164</v>
      </c>
      <c r="C77" s="136">
        <v>44337.109409722223</v>
      </c>
      <c r="D77" s="136" t="s">
        <v>2181</v>
      </c>
      <c r="E77" s="124">
        <v>94</v>
      </c>
      <c r="F77" s="150" t="str">
        <f>VLOOKUP(E77,VIP!$A$2:$O13306,2,0)</f>
        <v>DRBR094</v>
      </c>
      <c r="G77" s="134" t="str">
        <f>VLOOKUP(E77,'LISTADO ATM'!$A$2:$B$897,2,0)</f>
        <v xml:space="preserve">ATM Centro de Caja Porvenir (San Francisco) </v>
      </c>
      <c r="H77" s="134" t="str">
        <f>VLOOKUP(E77,VIP!$A$2:$O18169,7,FALSE)</f>
        <v>Si</v>
      </c>
      <c r="I77" s="134" t="str">
        <f>VLOOKUP(E77,VIP!$A$2:$O10134,8,FALSE)</f>
        <v>Si</v>
      </c>
      <c r="J77" s="134" t="str">
        <f>VLOOKUP(E77,VIP!$A$2:$O10084,8,FALSE)</f>
        <v>Si</v>
      </c>
      <c r="K77" s="134" t="str">
        <f>VLOOKUP(E77,VIP!$A$2:$O13658,6,0)</f>
        <v>NO</v>
      </c>
      <c r="L77" s="125" t="s">
        <v>2219</v>
      </c>
      <c r="M77" s="157" t="s">
        <v>2615</v>
      </c>
      <c r="N77" s="205" t="s">
        <v>2628</v>
      </c>
      <c r="O77" s="134" t="s">
        <v>2571</v>
      </c>
      <c r="P77" s="137"/>
      <c r="Q77" s="204">
        <v>44337.486805555556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3335894165</v>
      </c>
      <c r="C78" s="136">
        <v>44337.112893518519</v>
      </c>
      <c r="D78" s="136" t="s">
        <v>2180</v>
      </c>
      <c r="E78" s="124">
        <v>686</v>
      </c>
      <c r="F78" s="150" t="str">
        <f>VLOOKUP(E78,VIP!$A$2:$O13305,2,0)</f>
        <v>DRBR686</v>
      </c>
      <c r="G78" s="134" t="str">
        <f>VLOOKUP(E78,'LISTADO ATM'!$A$2:$B$897,2,0)</f>
        <v>ATM Autoservicio Oficina Máximo Gómez</v>
      </c>
      <c r="H78" s="134" t="str">
        <f>VLOOKUP(E78,VIP!$A$2:$O18168,7,FALSE)</f>
        <v>Si</v>
      </c>
      <c r="I78" s="134" t="str">
        <f>VLOOKUP(E78,VIP!$A$2:$O10133,8,FALSE)</f>
        <v>Si</v>
      </c>
      <c r="J78" s="134" t="str">
        <f>VLOOKUP(E78,VIP!$A$2:$O10083,8,FALSE)</f>
        <v>Si</v>
      </c>
      <c r="K78" s="134" t="str">
        <f>VLOOKUP(E78,VIP!$A$2:$O13657,6,0)</f>
        <v>NO</v>
      </c>
      <c r="L78" s="125" t="s">
        <v>2219</v>
      </c>
      <c r="M78" s="157" t="s">
        <v>2615</v>
      </c>
      <c r="N78" s="205" t="s">
        <v>2628</v>
      </c>
      <c r="O78" s="134" t="s">
        <v>2456</v>
      </c>
      <c r="P78" s="137"/>
      <c r="Q78" s="204">
        <v>44337.482638888891</v>
      </c>
    </row>
    <row r="79" spans="1:17" s="96" customFormat="1" ht="18" x14ac:dyDescent="0.25">
      <c r="A79" s="134" t="str">
        <f>VLOOKUP(E79,'LISTADO ATM'!$A$2:$C$898,3,0)</f>
        <v>NORTE</v>
      </c>
      <c r="B79" s="129">
        <v>3335894166</v>
      </c>
      <c r="C79" s="136">
        <v>44337.115115740744</v>
      </c>
      <c r="D79" s="136" t="s">
        <v>2181</v>
      </c>
      <c r="E79" s="124">
        <v>528</v>
      </c>
      <c r="F79" s="150" t="str">
        <f>VLOOKUP(E79,VIP!$A$2:$O13304,2,0)</f>
        <v>DRBR284</v>
      </c>
      <c r="G79" s="134" t="str">
        <f>VLOOKUP(E79,'LISTADO ATM'!$A$2:$B$897,2,0)</f>
        <v xml:space="preserve">ATM Ferretería Ochoa (Santiago) </v>
      </c>
      <c r="H79" s="134" t="str">
        <f>VLOOKUP(E79,VIP!$A$2:$O18167,7,FALSE)</f>
        <v>Si</v>
      </c>
      <c r="I79" s="134" t="str">
        <f>VLOOKUP(E79,VIP!$A$2:$O10132,8,FALSE)</f>
        <v>Si</v>
      </c>
      <c r="J79" s="134" t="str">
        <f>VLOOKUP(E79,VIP!$A$2:$O10082,8,FALSE)</f>
        <v>Si</v>
      </c>
      <c r="K79" s="134" t="str">
        <f>VLOOKUP(E79,VIP!$A$2:$O13656,6,0)</f>
        <v>NO</v>
      </c>
      <c r="L79" s="125" t="s">
        <v>2219</v>
      </c>
      <c r="M79" s="157" t="s">
        <v>2615</v>
      </c>
      <c r="N79" s="205" t="s">
        <v>2628</v>
      </c>
      <c r="O79" s="134" t="s">
        <v>2571</v>
      </c>
      <c r="P79" s="137"/>
      <c r="Q79" s="204">
        <v>44337.487500000003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3335894167</v>
      </c>
      <c r="C80" s="136">
        <v>44337.116840277777</v>
      </c>
      <c r="D80" s="136" t="s">
        <v>2180</v>
      </c>
      <c r="E80" s="124">
        <v>623</v>
      </c>
      <c r="F80" s="150" t="str">
        <f>VLOOKUP(E80,VIP!$A$2:$O13303,2,0)</f>
        <v>DRBR623</v>
      </c>
      <c r="G80" s="134" t="str">
        <f>VLOOKUP(E80,'LISTADO ATM'!$A$2:$B$897,2,0)</f>
        <v xml:space="preserve">ATM Operaciones Especiales (Manoguayabo) </v>
      </c>
      <c r="H80" s="134" t="str">
        <f>VLOOKUP(E80,VIP!$A$2:$O18166,7,FALSE)</f>
        <v>Si</v>
      </c>
      <c r="I80" s="134" t="str">
        <f>VLOOKUP(E80,VIP!$A$2:$O10131,8,FALSE)</f>
        <v>Si</v>
      </c>
      <c r="J80" s="134" t="str">
        <f>VLOOKUP(E80,VIP!$A$2:$O10081,8,FALSE)</f>
        <v>Si</v>
      </c>
      <c r="K80" s="134" t="str">
        <f>VLOOKUP(E80,VIP!$A$2:$O13655,6,0)</f>
        <v>No</v>
      </c>
      <c r="L80" s="125" t="s">
        <v>2219</v>
      </c>
      <c r="M80" s="157" t="s">
        <v>2615</v>
      </c>
      <c r="N80" s="205" t="s">
        <v>2628</v>
      </c>
      <c r="O80" s="134" t="s">
        <v>2456</v>
      </c>
      <c r="P80" s="137"/>
      <c r="Q80" s="204">
        <v>44337.376388888886</v>
      </c>
    </row>
    <row r="81" spans="1:17" s="96" customFormat="1" ht="18" x14ac:dyDescent="0.25">
      <c r="A81" s="134" t="str">
        <f>VLOOKUP(E81,'LISTADO ATM'!$A$2:$C$898,3,0)</f>
        <v>ESTE</v>
      </c>
      <c r="B81" s="129">
        <v>3335894168</v>
      </c>
      <c r="C81" s="136">
        <v>44337.118437500001</v>
      </c>
      <c r="D81" s="136" t="s">
        <v>2180</v>
      </c>
      <c r="E81" s="124">
        <v>213</v>
      </c>
      <c r="F81" s="150" t="str">
        <f>VLOOKUP(E81,VIP!$A$2:$O13302,2,0)</f>
        <v>DRBR213</v>
      </c>
      <c r="G81" s="134" t="str">
        <f>VLOOKUP(E81,'LISTADO ATM'!$A$2:$B$897,2,0)</f>
        <v xml:space="preserve">ATM Almacenes Iberia (La Romana) </v>
      </c>
      <c r="H81" s="134" t="str">
        <f>VLOOKUP(E81,VIP!$A$2:$O18165,7,FALSE)</f>
        <v>Si</v>
      </c>
      <c r="I81" s="134" t="str">
        <f>VLOOKUP(E81,VIP!$A$2:$O10130,8,FALSE)</f>
        <v>Si</v>
      </c>
      <c r="J81" s="134" t="str">
        <f>VLOOKUP(E81,VIP!$A$2:$O10080,8,FALSE)</f>
        <v>Si</v>
      </c>
      <c r="K81" s="134" t="str">
        <f>VLOOKUP(E81,VIP!$A$2:$O13654,6,0)</f>
        <v>NO</v>
      </c>
      <c r="L81" s="125" t="s">
        <v>2219</v>
      </c>
      <c r="M81" s="157" t="s">
        <v>2615</v>
      </c>
      <c r="N81" s="205" t="s">
        <v>2628</v>
      </c>
      <c r="O81" s="134" t="s">
        <v>2456</v>
      </c>
      <c r="P81" s="137"/>
      <c r="Q81" s="204">
        <v>44337.487500000003</v>
      </c>
    </row>
    <row r="82" spans="1:17" ht="18" x14ac:dyDescent="0.25">
      <c r="A82" s="134" t="str">
        <f>VLOOKUP(E82,'LISTADO ATM'!$A$2:$C$898,3,0)</f>
        <v>ESTE</v>
      </c>
      <c r="B82" s="129">
        <v>3335894169</v>
      </c>
      <c r="C82" s="136">
        <v>44337.177268518521</v>
      </c>
      <c r="D82" s="136" t="s">
        <v>2180</v>
      </c>
      <c r="E82" s="124">
        <v>651</v>
      </c>
      <c r="F82" s="151" t="str">
        <f>VLOOKUP(E82,VIP!$A$2:$O13308,2,0)</f>
        <v>DRBR651</v>
      </c>
      <c r="G82" s="134" t="str">
        <f>VLOOKUP(E82,'LISTADO ATM'!$A$2:$B$897,2,0)</f>
        <v>ATM Eco Petroleo Romana</v>
      </c>
      <c r="H82" s="134" t="str">
        <f>VLOOKUP(E82,VIP!$A$2:$O18171,7,FALSE)</f>
        <v>Si</v>
      </c>
      <c r="I82" s="134" t="str">
        <f>VLOOKUP(E82,VIP!$A$2:$O10136,8,FALSE)</f>
        <v>Si</v>
      </c>
      <c r="J82" s="134" t="str">
        <f>VLOOKUP(E82,VIP!$A$2:$O10086,8,FALSE)</f>
        <v>Si</v>
      </c>
      <c r="K82" s="134" t="str">
        <f>VLOOKUP(E82,VIP!$A$2:$O13660,6,0)</f>
        <v>NO</v>
      </c>
      <c r="L82" s="125" t="s">
        <v>2245</v>
      </c>
      <c r="M82" s="157" t="s">
        <v>2615</v>
      </c>
      <c r="N82" s="205" t="s">
        <v>2628</v>
      </c>
      <c r="O82" s="134" t="s">
        <v>2456</v>
      </c>
      <c r="P82" s="137"/>
      <c r="Q82" s="204">
        <v>44337.379166666666</v>
      </c>
    </row>
    <row r="83" spans="1:17" ht="18" x14ac:dyDescent="0.25">
      <c r="A83" s="134" t="str">
        <f>VLOOKUP(E83,'LISTADO ATM'!$A$2:$C$898,3,0)</f>
        <v>ESTE</v>
      </c>
      <c r="B83" s="129">
        <v>3335894171</v>
      </c>
      <c r="C83" s="136">
        <v>44337.239548611113</v>
      </c>
      <c r="D83" s="136" t="s">
        <v>2180</v>
      </c>
      <c r="E83" s="124">
        <v>16</v>
      </c>
      <c r="F83" s="151" t="str">
        <f>VLOOKUP(E83,VIP!$A$2:$O13307,2,0)</f>
        <v>DRBR046</v>
      </c>
      <c r="G83" s="134" t="str">
        <f>VLOOKUP(E83,'LISTADO ATM'!$A$2:$B$897,2,0)</f>
        <v>ATM Estación Texaco Sabana de la Mar</v>
      </c>
      <c r="H83" s="134" t="str">
        <f>VLOOKUP(E83,VIP!$A$2:$O18170,7,FALSE)</f>
        <v>Si</v>
      </c>
      <c r="I83" s="134" t="str">
        <f>VLOOKUP(E83,VIP!$A$2:$O10135,8,FALSE)</f>
        <v>Si</v>
      </c>
      <c r="J83" s="134" t="str">
        <f>VLOOKUP(E83,VIP!$A$2:$O10085,8,FALSE)</f>
        <v>Si</v>
      </c>
      <c r="K83" s="134" t="str">
        <f>VLOOKUP(E83,VIP!$A$2:$O13659,6,0)</f>
        <v>NO</v>
      </c>
      <c r="L83" s="125" t="s">
        <v>2245</v>
      </c>
      <c r="M83" s="157" t="s">
        <v>2615</v>
      </c>
      <c r="N83" s="205" t="s">
        <v>2628</v>
      </c>
      <c r="O83" s="134" t="s">
        <v>2456</v>
      </c>
      <c r="P83" s="137"/>
      <c r="Q83" s="204">
        <v>44337.374305555553</v>
      </c>
    </row>
    <row r="84" spans="1:17" ht="18" x14ac:dyDescent="0.25">
      <c r="A84" s="134" t="str">
        <f>VLOOKUP(E84,'LISTADO ATM'!$A$2:$C$898,3,0)</f>
        <v>DISTRITO NACIONAL</v>
      </c>
      <c r="B84" s="129">
        <v>3335894172</v>
      </c>
      <c r="C84" s="136">
        <v>44337.241678240738</v>
      </c>
      <c r="D84" s="136" t="s">
        <v>2180</v>
      </c>
      <c r="E84" s="124">
        <v>858</v>
      </c>
      <c r="F84" s="151" t="str">
        <f>VLOOKUP(E84,VIP!$A$2:$O13306,2,0)</f>
        <v>DRBR858</v>
      </c>
      <c r="G84" s="134" t="str">
        <f>VLOOKUP(E84,'LISTADO ATM'!$A$2:$B$897,2,0)</f>
        <v xml:space="preserve">ATM Cooperativa Maestros (COOPNAMA) </v>
      </c>
      <c r="H84" s="134" t="str">
        <f>VLOOKUP(E84,VIP!$A$2:$O18169,7,FALSE)</f>
        <v>Si</v>
      </c>
      <c r="I84" s="134" t="str">
        <f>VLOOKUP(E84,VIP!$A$2:$O10134,8,FALSE)</f>
        <v>No</v>
      </c>
      <c r="J84" s="134" t="str">
        <f>VLOOKUP(E84,VIP!$A$2:$O10084,8,FALSE)</f>
        <v>No</v>
      </c>
      <c r="K84" s="134" t="str">
        <f>VLOOKUP(E84,VIP!$A$2:$O13658,6,0)</f>
        <v>NO</v>
      </c>
      <c r="L84" s="125" t="s">
        <v>2219</v>
      </c>
      <c r="M84" s="157" t="s">
        <v>2615</v>
      </c>
      <c r="N84" s="205" t="s">
        <v>2628</v>
      </c>
      <c r="O84" s="134" t="s">
        <v>2456</v>
      </c>
      <c r="P84" s="137"/>
      <c r="Q84" s="204">
        <v>44337.425000000003</v>
      </c>
    </row>
    <row r="85" spans="1:17" ht="18" x14ac:dyDescent="0.25">
      <c r="A85" s="134" t="str">
        <f>VLOOKUP(E85,'LISTADO ATM'!$A$2:$C$898,3,0)</f>
        <v>SUR</v>
      </c>
      <c r="B85" s="129">
        <v>3335894178</v>
      </c>
      <c r="C85" s="136">
        <v>44337.315115740741</v>
      </c>
      <c r="D85" s="136" t="s">
        <v>2180</v>
      </c>
      <c r="E85" s="124">
        <v>783</v>
      </c>
      <c r="F85" s="151" t="str">
        <f>VLOOKUP(E85,VIP!$A$2:$O13305,2,0)</f>
        <v>DRBR303</v>
      </c>
      <c r="G85" s="134" t="str">
        <f>VLOOKUP(E85,'LISTADO ATM'!$A$2:$B$897,2,0)</f>
        <v xml:space="preserve">ATM Autobanco Alfa y Omega (Barahona) </v>
      </c>
      <c r="H85" s="134" t="str">
        <f>VLOOKUP(E85,VIP!$A$2:$O18168,7,FALSE)</f>
        <v>Si</v>
      </c>
      <c r="I85" s="134" t="str">
        <f>VLOOKUP(E85,VIP!$A$2:$O10133,8,FALSE)</f>
        <v>Si</v>
      </c>
      <c r="J85" s="134" t="str">
        <f>VLOOKUP(E85,VIP!$A$2:$O10083,8,FALSE)</f>
        <v>Si</v>
      </c>
      <c r="K85" s="134" t="str">
        <f>VLOOKUP(E85,VIP!$A$2:$O13657,6,0)</f>
        <v>NO</v>
      </c>
      <c r="L85" s="125" t="s">
        <v>2219</v>
      </c>
      <c r="M85" s="157" t="s">
        <v>2615</v>
      </c>
      <c r="N85" s="205" t="s">
        <v>2628</v>
      </c>
      <c r="O85" s="134" t="s">
        <v>2456</v>
      </c>
      <c r="P85" s="137"/>
      <c r="Q85" s="204">
        <v>44337.572916666664</v>
      </c>
    </row>
    <row r="86" spans="1:17" ht="18" x14ac:dyDescent="0.25">
      <c r="A86" s="134" t="str">
        <f>VLOOKUP(E86,'LISTADO ATM'!$A$2:$C$898,3,0)</f>
        <v>SUR</v>
      </c>
      <c r="B86" s="129">
        <v>3335894179</v>
      </c>
      <c r="C86" s="136">
        <v>44337.315879629627</v>
      </c>
      <c r="D86" s="136" t="s">
        <v>2180</v>
      </c>
      <c r="E86" s="124">
        <v>677</v>
      </c>
      <c r="F86" s="151" t="str">
        <f>VLOOKUP(E86,VIP!$A$2:$O13304,2,0)</f>
        <v>DRBR677</v>
      </c>
      <c r="G86" s="134" t="str">
        <f>VLOOKUP(E86,'LISTADO ATM'!$A$2:$B$897,2,0)</f>
        <v>ATM PBG Villa Jaragua</v>
      </c>
      <c r="H86" s="134" t="str">
        <f>VLOOKUP(E86,VIP!$A$2:$O18167,7,FALSE)</f>
        <v>Si</v>
      </c>
      <c r="I86" s="134" t="str">
        <f>VLOOKUP(E86,VIP!$A$2:$O10132,8,FALSE)</f>
        <v>Si</v>
      </c>
      <c r="J86" s="134" t="str">
        <f>VLOOKUP(E86,VIP!$A$2:$O10082,8,FALSE)</f>
        <v>Si</v>
      </c>
      <c r="K86" s="134" t="str">
        <f>VLOOKUP(E86,VIP!$A$2:$O13656,6,0)</f>
        <v>SI</v>
      </c>
      <c r="L86" s="125" t="s">
        <v>2219</v>
      </c>
      <c r="M86" s="157" t="s">
        <v>2615</v>
      </c>
      <c r="N86" s="135" t="s">
        <v>2454</v>
      </c>
      <c r="O86" s="134" t="s">
        <v>2456</v>
      </c>
      <c r="P86" s="137"/>
      <c r="Q86" s="204">
        <v>44337.727083333331</v>
      </c>
    </row>
    <row r="87" spans="1:17" ht="18" x14ac:dyDescent="0.25">
      <c r="A87" s="134" t="str">
        <f>VLOOKUP(E87,'LISTADO ATM'!$A$2:$C$898,3,0)</f>
        <v>DISTRITO NACIONAL</v>
      </c>
      <c r="B87" s="129">
        <v>3335894180</v>
      </c>
      <c r="C87" s="136">
        <v>44337.317604166667</v>
      </c>
      <c r="D87" s="136" t="s">
        <v>2180</v>
      </c>
      <c r="E87" s="124">
        <v>559</v>
      </c>
      <c r="F87" s="151" t="str">
        <f>VLOOKUP(E87,VIP!$A$2:$O13303,2,0)</f>
        <v>DRBR559</v>
      </c>
      <c r="G87" s="134" t="str">
        <f>VLOOKUP(E87,'LISTADO ATM'!$A$2:$B$897,2,0)</f>
        <v xml:space="preserve">ATM UNP Metro I </v>
      </c>
      <c r="H87" s="134" t="str">
        <f>VLOOKUP(E87,VIP!$A$2:$O18166,7,FALSE)</f>
        <v>Si</v>
      </c>
      <c r="I87" s="134" t="str">
        <f>VLOOKUP(E87,VIP!$A$2:$O10131,8,FALSE)</f>
        <v>Si</v>
      </c>
      <c r="J87" s="134" t="str">
        <f>VLOOKUP(E87,VIP!$A$2:$O10081,8,FALSE)</f>
        <v>Si</v>
      </c>
      <c r="K87" s="134" t="str">
        <f>VLOOKUP(E87,VIP!$A$2:$O13655,6,0)</f>
        <v>SI</v>
      </c>
      <c r="L87" s="125" t="s">
        <v>2469</v>
      </c>
      <c r="M87" s="157" t="s">
        <v>2615</v>
      </c>
      <c r="N87" s="205" t="s">
        <v>2628</v>
      </c>
      <c r="O87" s="134" t="s">
        <v>2456</v>
      </c>
      <c r="P87" s="137"/>
      <c r="Q87" s="204">
        <v>44337.583333333336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3335894214</v>
      </c>
      <c r="C88" s="136">
        <v>44337.334687499999</v>
      </c>
      <c r="D88" s="136" t="s">
        <v>2180</v>
      </c>
      <c r="E88" s="124">
        <v>648</v>
      </c>
      <c r="F88" s="155" t="str">
        <f>VLOOKUP(E88,VIP!$A$2:$O13318,2,0)</f>
        <v>DRBR190</v>
      </c>
      <c r="G88" s="134" t="str">
        <f>VLOOKUP(E88,'LISTADO ATM'!$A$2:$B$897,2,0)</f>
        <v xml:space="preserve">ATM Hermandad de Pensionados </v>
      </c>
      <c r="H88" s="134" t="str">
        <f>VLOOKUP(E88,VIP!$A$2:$O18181,7,FALSE)</f>
        <v>Si</v>
      </c>
      <c r="I88" s="134" t="str">
        <f>VLOOKUP(E88,VIP!$A$2:$O10146,8,FALSE)</f>
        <v>No</v>
      </c>
      <c r="J88" s="134" t="str">
        <f>VLOOKUP(E88,VIP!$A$2:$O10096,8,FALSE)</f>
        <v>No</v>
      </c>
      <c r="K88" s="134" t="str">
        <f>VLOOKUP(E88,VIP!$A$2:$O13670,6,0)</f>
        <v>NO</v>
      </c>
      <c r="L88" s="125" t="s">
        <v>2572</v>
      </c>
      <c r="M88" s="157" t="s">
        <v>2615</v>
      </c>
      <c r="N88" s="205" t="s">
        <v>2628</v>
      </c>
      <c r="O88" s="134" t="s">
        <v>2456</v>
      </c>
      <c r="P88" s="205"/>
      <c r="Q88" s="204">
        <v>44337.399305555555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3335894280</v>
      </c>
      <c r="C89" s="136">
        <v>44337.348611111112</v>
      </c>
      <c r="D89" s="136" t="s">
        <v>2473</v>
      </c>
      <c r="E89" s="124">
        <v>409</v>
      </c>
      <c r="F89" s="155" t="str">
        <f>VLOOKUP(E89,VIP!$A$2:$O13315,2,0)</f>
        <v>DRBR409</v>
      </c>
      <c r="G89" s="134" t="str">
        <f>VLOOKUP(E89,'LISTADO ATM'!$A$2:$B$897,2,0)</f>
        <v xml:space="preserve">ATM Oficina Las Palmas de Herrera I </v>
      </c>
      <c r="H89" s="134" t="str">
        <f>VLOOKUP(E89,VIP!$A$2:$O18178,7,FALSE)</f>
        <v>Si</v>
      </c>
      <c r="I89" s="134" t="str">
        <f>VLOOKUP(E89,VIP!$A$2:$O10143,8,FALSE)</f>
        <v>Si</v>
      </c>
      <c r="J89" s="134" t="str">
        <f>VLOOKUP(E89,VIP!$A$2:$O10093,8,FALSE)</f>
        <v>Si</v>
      </c>
      <c r="K89" s="134" t="str">
        <f>VLOOKUP(E89,VIP!$A$2:$O13667,6,0)</f>
        <v>NO</v>
      </c>
      <c r="L89" s="125" t="s">
        <v>2625</v>
      </c>
      <c r="M89" s="157" t="s">
        <v>2615</v>
      </c>
      <c r="N89" s="205" t="s">
        <v>2628</v>
      </c>
      <c r="O89" s="134" t="s">
        <v>2630</v>
      </c>
      <c r="P89" s="205" t="s">
        <v>2631</v>
      </c>
      <c r="Q89" s="204" t="s">
        <v>2625</v>
      </c>
    </row>
    <row r="90" spans="1:17" s="96" customFormat="1" ht="18" x14ac:dyDescent="0.25">
      <c r="A90" s="134" t="str">
        <f>VLOOKUP(E90,'LISTADO ATM'!$A$2:$C$898,3,0)</f>
        <v>NORTE</v>
      </c>
      <c r="B90" s="129">
        <v>3335894279</v>
      </c>
      <c r="C90" s="136">
        <v>44337.34883101852</v>
      </c>
      <c r="D90" s="136" t="s">
        <v>2473</v>
      </c>
      <c r="E90" s="124">
        <v>687</v>
      </c>
      <c r="F90" s="155" t="str">
        <f>VLOOKUP(E90,VIP!$A$2:$O13317,2,0)</f>
        <v>DRBR687</v>
      </c>
      <c r="G90" s="134" t="str">
        <f>VLOOKUP(E90,'LISTADO ATM'!$A$2:$B$897,2,0)</f>
        <v>ATM Oficina Monterrico II</v>
      </c>
      <c r="H90" s="134" t="str">
        <f>VLOOKUP(E90,VIP!$A$2:$O18180,7,FALSE)</f>
        <v>NO</v>
      </c>
      <c r="I90" s="134" t="str">
        <f>VLOOKUP(E90,VIP!$A$2:$O10145,8,FALSE)</f>
        <v>NO</v>
      </c>
      <c r="J90" s="134" t="str">
        <f>VLOOKUP(E90,VIP!$A$2:$O10095,8,FALSE)</f>
        <v>NO</v>
      </c>
      <c r="K90" s="134" t="str">
        <f>VLOOKUP(E90,VIP!$A$2:$O13669,6,0)</f>
        <v>SI</v>
      </c>
      <c r="L90" s="125" t="s">
        <v>2418</v>
      </c>
      <c r="M90" s="157" t="s">
        <v>2615</v>
      </c>
      <c r="N90" s="205" t="s">
        <v>2628</v>
      </c>
      <c r="O90" s="134" t="s">
        <v>2588</v>
      </c>
      <c r="P90" s="205"/>
      <c r="Q90" s="204">
        <v>44337.518055555556</v>
      </c>
    </row>
    <row r="91" spans="1:17" s="96" customFormat="1" ht="18" x14ac:dyDescent="0.25">
      <c r="A91" s="134" t="str">
        <f>VLOOKUP(E91,'LISTADO ATM'!$A$2:$C$898,3,0)</f>
        <v>SUR</v>
      </c>
      <c r="B91" s="129">
        <v>3335894292</v>
      </c>
      <c r="C91" s="136">
        <v>44337.351527777777</v>
      </c>
      <c r="D91" s="136" t="s">
        <v>2473</v>
      </c>
      <c r="E91" s="124">
        <v>764</v>
      </c>
      <c r="F91" s="155" t="str">
        <f>VLOOKUP(E91,VIP!$A$2:$O13316,2,0)</f>
        <v>DRBR451</v>
      </c>
      <c r="G91" s="134" t="str">
        <f>VLOOKUP(E91,'LISTADO ATM'!$A$2:$B$897,2,0)</f>
        <v xml:space="preserve">ATM Oficina Elías Piña </v>
      </c>
      <c r="H91" s="134" t="str">
        <f>VLOOKUP(E91,VIP!$A$2:$O18179,7,FALSE)</f>
        <v>Si</v>
      </c>
      <c r="I91" s="134" t="str">
        <f>VLOOKUP(E91,VIP!$A$2:$O10144,8,FALSE)</f>
        <v>Si</v>
      </c>
      <c r="J91" s="134" t="str">
        <f>VLOOKUP(E91,VIP!$A$2:$O10094,8,FALSE)</f>
        <v>Si</v>
      </c>
      <c r="K91" s="134" t="str">
        <f>VLOOKUP(E91,VIP!$A$2:$O13668,6,0)</f>
        <v>NO</v>
      </c>
      <c r="L91" s="125" t="s">
        <v>2418</v>
      </c>
      <c r="M91" s="157" t="s">
        <v>2615</v>
      </c>
      <c r="N91" s="205" t="s">
        <v>2628</v>
      </c>
      <c r="O91" s="134" t="s">
        <v>2588</v>
      </c>
      <c r="P91" s="205"/>
      <c r="Q91" s="204">
        <v>44337.441666666666</v>
      </c>
    </row>
    <row r="92" spans="1:17" s="96" customFormat="1" ht="18" x14ac:dyDescent="0.25">
      <c r="A92" s="134" t="str">
        <f>VLOOKUP(E92,'LISTADO ATM'!$A$2:$C$898,3,0)</f>
        <v>NORTE</v>
      </c>
      <c r="B92" s="129">
        <v>3335894296</v>
      </c>
      <c r="C92" s="136">
        <v>44337.353136574071</v>
      </c>
      <c r="D92" s="136" t="s">
        <v>2473</v>
      </c>
      <c r="E92" s="124">
        <v>288</v>
      </c>
      <c r="F92" s="155" t="str">
        <f>VLOOKUP(E92,VIP!$A$2:$O13315,2,0)</f>
        <v>DRBR288</v>
      </c>
      <c r="G92" s="134" t="str">
        <f>VLOOKUP(E92,'LISTADO ATM'!$A$2:$B$897,2,0)</f>
        <v xml:space="preserve">ATM Oficina Camino Real II (Puerto Plata) </v>
      </c>
      <c r="H92" s="134" t="str">
        <f>VLOOKUP(E92,VIP!$A$2:$O18178,7,FALSE)</f>
        <v>N/A</v>
      </c>
      <c r="I92" s="134" t="str">
        <f>VLOOKUP(E92,VIP!$A$2:$O10143,8,FALSE)</f>
        <v>N/A</v>
      </c>
      <c r="J92" s="134" t="str">
        <f>VLOOKUP(E92,VIP!$A$2:$O10093,8,FALSE)</f>
        <v>N/A</v>
      </c>
      <c r="K92" s="134" t="str">
        <f>VLOOKUP(E92,VIP!$A$2:$O13667,6,0)</f>
        <v>N/A</v>
      </c>
      <c r="L92" s="125" t="s">
        <v>2418</v>
      </c>
      <c r="M92" s="157" t="s">
        <v>2615</v>
      </c>
      <c r="N92" s="205" t="s">
        <v>2628</v>
      </c>
      <c r="O92" s="134" t="s">
        <v>2588</v>
      </c>
      <c r="P92" s="205"/>
      <c r="Q92" s="204">
        <v>44337.399305555555</v>
      </c>
    </row>
    <row r="93" spans="1:17" s="96" customFormat="1" ht="18" x14ac:dyDescent="0.25">
      <c r="A93" s="134" t="str">
        <f>VLOOKUP(E93,'LISTADO ATM'!$A$2:$C$898,3,0)</f>
        <v>NORTE</v>
      </c>
      <c r="B93" s="129">
        <v>3335894299</v>
      </c>
      <c r="C93" s="136">
        <v>44337.353576388887</v>
      </c>
      <c r="D93" s="136" t="s">
        <v>2181</v>
      </c>
      <c r="E93" s="124">
        <v>79</v>
      </c>
      <c r="F93" s="155" t="str">
        <f>VLOOKUP(E93,VIP!$A$2:$O13314,2,0)</f>
        <v>DRBR079</v>
      </c>
      <c r="G93" s="134" t="str">
        <f>VLOOKUP(E93,'LISTADO ATM'!$A$2:$B$897,2,0)</f>
        <v xml:space="preserve">ATM UNP Luperón (Puerto Plata) </v>
      </c>
      <c r="H93" s="134" t="str">
        <f>VLOOKUP(E93,VIP!$A$2:$O18177,7,FALSE)</f>
        <v>Si</v>
      </c>
      <c r="I93" s="134" t="str">
        <f>VLOOKUP(E93,VIP!$A$2:$O10142,8,FALSE)</f>
        <v>Si</v>
      </c>
      <c r="J93" s="134" t="str">
        <f>VLOOKUP(E93,VIP!$A$2:$O10092,8,FALSE)</f>
        <v>Si</v>
      </c>
      <c r="K93" s="134" t="str">
        <f>VLOOKUP(E93,VIP!$A$2:$O13666,6,0)</f>
        <v>NO</v>
      </c>
      <c r="L93" s="125" t="s">
        <v>2219</v>
      </c>
      <c r="M93" s="157" t="s">
        <v>2615</v>
      </c>
      <c r="N93" s="205" t="s">
        <v>2628</v>
      </c>
      <c r="O93" s="134" t="s">
        <v>2576</v>
      </c>
      <c r="P93" s="205"/>
      <c r="Q93" s="204">
        <v>44337.486111111109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3335894300</v>
      </c>
      <c r="C94" s="136">
        <v>44337.354085648149</v>
      </c>
      <c r="D94" s="136" t="s">
        <v>2450</v>
      </c>
      <c r="E94" s="124">
        <v>658</v>
      </c>
      <c r="F94" s="155" t="str">
        <f>VLOOKUP(E94,VIP!$A$2:$O13313,2,0)</f>
        <v>DRBR658</v>
      </c>
      <c r="G94" s="134" t="str">
        <f>VLOOKUP(E94,'LISTADO ATM'!$A$2:$B$897,2,0)</f>
        <v>ATM Cámara de Cuentas</v>
      </c>
      <c r="H94" s="134" t="str">
        <f>VLOOKUP(E94,VIP!$A$2:$O18176,7,FALSE)</f>
        <v>Si</v>
      </c>
      <c r="I94" s="134" t="str">
        <f>VLOOKUP(E94,VIP!$A$2:$O10141,8,FALSE)</f>
        <v>Si</v>
      </c>
      <c r="J94" s="134" t="str">
        <f>VLOOKUP(E94,VIP!$A$2:$O10091,8,FALSE)</f>
        <v>Si</v>
      </c>
      <c r="K94" s="134" t="str">
        <f>VLOOKUP(E94,VIP!$A$2:$O13665,6,0)</f>
        <v>NO</v>
      </c>
      <c r="L94" s="125" t="s">
        <v>2418</v>
      </c>
      <c r="M94" s="157" t="s">
        <v>2615</v>
      </c>
      <c r="N94" s="135" t="s">
        <v>2454</v>
      </c>
      <c r="O94" s="134" t="s">
        <v>2455</v>
      </c>
      <c r="P94" s="205"/>
      <c r="Q94" s="204">
        <v>44337.518055555556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3335894305</v>
      </c>
      <c r="C95" s="136">
        <v>44337.354814814818</v>
      </c>
      <c r="D95" s="136" t="s">
        <v>2450</v>
      </c>
      <c r="E95" s="124">
        <v>422</v>
      </c>
      <c r="F95" s="155" t="str">
        <f>VLOOKUP(E95,VIP!$A$2:$O13312,2,0)</f>
        <v>DRBR422</v>
      </c>
      <c r="G95" s="134" t="str">
        <f>VLOOKUP(E95,'LISTADO ATM'!$A$2:$B$897,2,0)</f>
        <v xml:space="preserve">ATM Olé Manoguayabo </v>
      </c>
      <c r="H95" s="134" t="str">
        <f>VLOOKUP(E95,VIP!$A$2:$O18175,7,FALSE)</f>
        <v>Si</v>
      </c>
      <c r="I95" s="134" t="str">
        <f>VLOOKUP(E95,VIP!$A$2:$O10140,8,FALSE)</f>
        <v>Si</v>
      </c>
      <c r="J95" s="134" t="str">
        <f>VLOOKUP(E95,VIP!$A$2:$O10090,8,FALSE)</f>
        <v>Si</v>
      </c>
      <c r="K95" s="134" t="str">
        <f>VLOOKUP(E95,VIP!$A$2:$O13664,6,0)</f>
        <v>NO</v>
      </c>
      <c r="L95" s="125" t="s">
        <v>2418</v>
      </c>
      <c r="M95" s="157" t="s">
        <v>2615</v>
      </c>
      <c r="N95" s="135" t="s">
        <v>2454</v>
      </c>
      <c r="O95" s="134" t="s">
        <v>2455</v>
      </c>
      <c r="P95" s="205"/>
      <c r="Q95" s="204">
        <v>44337.518750000003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3335894310</v>
      </c>
      <c r="C96" s="136">
        <v>44337.357199074075</v>
      </c>
      <c r="D96" s="136" t="s">
        <v>2180</v>
      </c>
      <c r="E96" s="124">
        <v>441</v>
      </c>
      <c r="F96" s="155" t="str">
        <f>VLOOKUP(E96,VIP!$A$2:$O13311,2,0)</f>
        <v>DRBR441</v>
      </c>
      <c r="G96" s="134" t="str">
        <f>VLOOKUP(E96,'LISTADO ATM'!$A$2:$B$897,2,0)</f>
        <v>ATM Estacion de Servicio Romulo Betancour</v>
      </c>
      <c r="H96" s="134" t="str">
        <f>VLOOKUP(E96,VIP!$A$2:$O18174,7,FALSE)</f>
        <v>NO</v>
      </c>
      <c r="I96" s="134" t="str">
        <f>VLOOKUP(E96,VIP!$A$2:$O10139,8,FALSE)</f>
        <v>NO</v>
      </c>
      <c r="J96" s="134" t="str">
        <f>VLOOKUP(E96,VIP!$A$2:$O10089,8,FALSE)</f>
        <v>NO</v>
      </c>
      <c r="K96" s="134" t="str">
        <f>VLOOKUP(E96,VIP!$A$2:$O13663,6,0)</f>
        <v>NO</v>
      </c>
      <c r="L96" s="125" t="s">
        <v>2572</v>
      </c>
      <c r="M96" s="157" t="s">
        <v>2615</v>
      </c>
      <c r="N96" s="205" t="s">
        <v>2628</v>
      </c>
      <c r="O96" s="134" t="s">
        <v>2456</v>
      </c>
      <c r="P96" s="205"/>
      <c r="Q96" s="204">
        <v>44337.510416666664</v>
      </c>
    </row>
    <row r="97" spans="1:17" s="96" customFormat="1" ht="18" x14ac:dyDescent="0.25">
      <c r="A97" s="134" t="str">
        <f>VLOOKUP(E97,'LISTADO ATM'!$A$2:$C$898,3,0)</f>
        <v>ESTE</v>
      </c>
      <c r="B97" s="129">
        <v>3335894316</v>
      </c>
      <c r="C97" s="136">
        <v>44337.359375</v>
      </c>
      <c r="D97" s="136" t="s">
        <v>2180</v>
      </c>
      <c r="E97" s="124">
        <v>104</v>
      </c>
      <c r="F97" s="155" t="str">
        <f>VLOOKUP(E97,VIP!$A$2:$O13310,2,0)</f>
        <v>DRBR104</v>
      </c>
      <c r="G97" s="134" t="str">
        <f>VLOOKUP(E97,'LISTADO ATM'!$A$2:$B$897,2,0)</f>
        <v xml:space="preserve">ATM Jumbo Higuey </v>
      </c>
      <c r="H97" s="134" t="str">
        <f>VLOOKUP(E97,VIP!$A$2:$O18173,7,FALSE)</f>
        <v>Si</v>
      </c>
      <c r="I97" s="134" t="str">
        <f>VLOOKUP(E97,VIP!$A$2:$O10138,8,FALSE)</f>
        <v>Si</v>
      </c>
      <c r="J97" s="134" t="str">
        <f>VLOOKUP(E97,VIP!$A$2:$O10088,8,FALSE)</f>
        <v>Si</v>
      </c>
      <c r="K97" s="134" t="str">
        <f>VLOOKUP(E97,VIP!$A$2:$O13662,6,0)</f>
        <v>NO</v>
      </c>
      <c r="L97" s="125" t="s">
        <v>2245</v>
      </c>
      <c r="M97" s="157" t="s">
        <v>2615</v>
      </c>
      <c r="N97" s="205" t="s">
        <v>2628</v>
      </c>
      <c r="O97" s="134" t="s">
        <v>2456</v>
      </c>
      <c r="P97" s="205"/>
      <c r="Q97" s="204">
        <v>44337.4</v>
      </c>
    </row>
    <row r="98" spans="1:17" s="96" customFormat="1" ht="18" x14ac:dyDescent="0.25">
      <c r="A98" s="134" t="str">
        <f>VLOOKUP(E98,'LISTADO ATM'!$A$2:$C$898,3,0)</f>
        <v>NORTE</v>
      </c>
      <c r="B98" s="129">
        <v>3335894354</v>
      </c>
      <c r="C98" s="136">
        <v>44337.371122685188</v>
      </c>
      <c r="D98" s="136" t="s">
        <v>2181</v>
      </c>
      <c r="E98" s="124">
        <v>511</v>
      </c>
      <c r="F98" s="155" t="str">
        <f>VLOOKUP(E98,VIP!$A$2:$O13308,2,0)</f>
        <v>DRBR511</v>
      </c>
      <c r="G98" s="134" t="str">
        <f>VLOOKUP(E98,'LISTADO ATM'!$A$2:$B$897,2,0)</f>
        <v xml:space="preserve">ATM UNP Río San Juan (Nagua) </v>
      </c>
      <c r="H98" s="134" t="str">
        <f>VLOOKUP(E98,VIP!$A$2:$O18171,7,FALSE)</f>
        <v>Si</v>
      </c>
      <c r="I98" s="134" t="str">
        <f>VLOOKUP(E98,VIP!$A$2:$O10136,8,FALSE)</f>
        <v>Si</v>
      </c>
      <c r="J98" s="134" t="str">
        <f>VLOOKUP(E98,VIP!$A$2:$O10086,8,FALSE)</f>
        <v>Si</v>
      </c>
      <c r="K98" s="134" t="str">
        <f>VLOOKUP(E98,VIP!$A$2:$O13660,6,0)</f>
        <v>NO</v>
      </c>
      <c r="L98" s="125" t="s">
        <v>2572</v>
      </c>
      <c r="M98" s="157" t="s">
        <v>2615</v>
      </c>
      <c r="N98" s="205" t="s">
        <v>2628</v>
      </c>
      <c r="O98" s="134" t="s">
        <v>2571</v>
      </c>
      <c r="P98" s="205"/>
      <c r="Q98" s="204">
        <v>44337.394444444442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3335894383</v>
      </c>
      <c r="C99" s="136">
        <v>44337.380960648145</v>
      </c>
      <c r="D99" s="136" t="s">
        <v>2450</v>
      </c>
      <c r="E99" s="124">
        <v>387</v>
      </c>
      <c r="F99" s="155" t="str">
        <f>VLOOKUP(E99,VIP!$A$2:$O13307,2,0)</f>
        <v>DRBR387</v>
      </c>
      <c r="G99" s="134" t="str">
        <f>VLOOKUP(E99,'LISTADO ATM'!$A$2:$B$897,2,0)</f>
        <v xml:space="preserve">ATM S/M La Cadena San Vicente de Paul </v>
      </c>
      <c r="H99" s="134" t="str">
        <f>VLOOKUP(E99,VIP!$A$2:$O18170,7,FALSE)</f>
        <v>Si</v>
      </c>
      <c r="I99" s="134" t="str">
        <f>VLOOKUP(E99,VIP!$A$2:$O10135,8,FALSE)</f>
        <v>Si</v>
      </c>
      <c r="J99" s="134" t="str">
        <f>VLOOKUP(E99,VIP!$A$2:$O10085,8,FALSE)</f>
        <v>Si</v>
      </c>
      <c r="K99" s="134" t="str">
        <f>VLOOKUP(E99,VIP!$A$2:$O13659,6,0)</f>
        <v>NO</v>
      </c>
      <c r="L99" s="125" t="s">
        <v>2418</v>
      </c>
      <c r="M99" s="135" t="s">
        <v>2447</v>
      </c>
      <c r="N99" s="135" t="s">
        <v>2454</v>
      </c>
      <c r="O99" s="134" t="s">
        <v>2455</v>
      </c>
      <c r="P99" s="137"/>
      <c r="Q99" s="135" t="s">
        <v>2418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3335894421</v>
      </c>
      <c r="C100" s="136">
        <v>44337.389548611114</v>
      </c>
      <c r="D100" s="136" t="s">
        <v>2450</v>
      </c>
      <c r="E100" s="124">
        <v>993</v>
      </c>
      <c r="F100" s="155" t="str">
        <f>VLOOKUP(E100,VIP!$A$2:$O13306,2,0)</f>
        <v>DRBR993</v>
      </c>
      <c r="G100" s="134" t="str">
        <f>VLOOKUP(E100,'LISTADO ATM'!$A$2:$B$897,2,0)</f>
        <v xml:space="preserve">ATM Centro Medico Integral II </v>
      </c>
      <c r="H100" s="134" t="str">
        <f>VLOOKUP(E100,VIP!$A$2:$O18169,7,FALSE)</f>
        <v>Si</v>
      </c>
      <c r="I100" s="134" t="str">
        <f>VLOOKUP(E100,VIP!$A$2:$O10134,8,FALSE)</f>
        <v>Si</v>
      </c>
      <c r="J100" s="134" t="str">
        <f>VLOOKUP(E100,VIP!$A$2:$O10084,8,FALSE)</f>
        <v>Si</v>
      </c>
      <c r="K100" s="134" t="str">
        <f>VLOOKUP(E100,VIP!$A$2:$O13658,6,0)</f>
        <v>NO</v>
      </c>
      <c r="L100" s="125" t="s">
        <v>2418</v>
      </c>
      <c r="M100" s="157" t="s">
        <v>2615</v>
      </c>
      <c r="N100" s="135" t="s">
        <v>2454</v>
      </c>
      <c r="O100" s="134" t="s">
        <v>2455</v>
      </c>
      <c r="P100" s="137"/>
      <c r="Q100" s="204">
        <v>44337.729166666664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3335894437</v>
      </c>
      <c r="C101" s="136">
        <v>44337.394849537035</v>
      </c>
      <c r="D101" s="136" t="s">
        <v>2450</v>
      </c>
      <c r="E101" s="124">
        <v>887</v>
      </c>
      <c r="F101" s="155" t="str">
        <f>VLOOKUP(E101,VIP!$A$2:$O13305,2,0)</f>
        <v>DRBR887</v>
      </c>
      <c r="G101" s="134" t="str">
        <f>VLOOKUP(E101,'LISTADO ATM'!$A$2:$B$897,2,0)</f>
        <v>ATM S/M Bravo Los Proceres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NO</v>
      </c>
      <c r="L101" s="125" t="s">
        <v>2418</v>
      </c>
      <c r="M101" s="157" t="s">
        <v>2615</v>
      </c>
      <c r="N101" s="135" t="s">
        <v>2454</v>
      </c>
      <c r="O101" s="134" t="s">
        <v>2455</v>
      </c>
      <c r="P101" s="205"/>
      <c r="Q101" s="204">
        <v>44337.517361111109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3335894458</v>
      </c>
      <c r="C102" s="136">
        <v>44337.398865740739</v>
      </c>
      <c r="D102" s="136" t="s">
        <v>2180</v>
      </c>
      <c r="E102" s="124">
        <v>772</v>
      </c>
      <c r="F102" s="155" t="str">
        <f>VLOOKUP(E102,VIP!$A$2:$O13313,2,0)</f>
        <v>DRBR215</v>
      </c>
      <c r="G102" s="134" t="str">
        <f>VLOOKUP(E102,'LISTADO ATM'!$A$2:$B$897,2,0)</f>
        <v xml:space="preserve">ATM UNP Yamasá </v>
      </c>
      <c r="H102" s="134" t="str">
        <f>VLOOKUP(E102,VIP!$A$2:$O18176,7,FALSE)</f>
        <v>Si</v>
      </c>
      <c r="I102" s="134" t="str">
        <f>VLOOKUP(E102,VIP!$A$2:$O10141,8,FALSE)</f>
        <v>Si</v>
      </c>
      <c r="J102" s="134" t="str">
        <f>VLOOKUP(E102,VIP!$A$2:$O10091,8,FALSE)</f>
        <v>Si</v>
      </c>
      <c r="K102" s="134" t="str">
        <f>VLOOKUP(E102,VIP!$A$2:$O13665,6,0)</f>
        <v>NO</v>
      </c>
      <c r="L102" s="125" t="s">
        <v>2219</v>
      </c>
      <c r="M102" s="157" t="s">
        <v>2615</v>
      </c>
      <c r="N102" s="205" t="s">
        <v>2628</v>
      </c>
      <c r="O102" s="134" t="s">
        <v>2456</v>
      </c>
      <c r="P102" s="205"/>
      <c r="Q102" s="204">
        <v>44337.45208333333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3335894467</v>
      </c>
      <c r="C103" s="136">
        <v>44337.401666666665</v>
      </c>
      <c r="D103" s="136" t="s">
        <v>2180</v>
      </c>
      <c r="E103" s="124">
        <v>967</v>
      </c>
      <c r="F103" s="155" t="str">
        <f>VLOOKUP(E103,VIP!$A$2:$O13312,2,0)</f>
        <v>DRBR967</v>
      </c>
      <c r="G103" s="134" t="str">
        <f>VLOOKUP(E103,'LISTADO ATM'!$A$2:$B$897,2,0)</f>
        <v xml:space="preserve">ATM UNP Hiper Olé Autopista Duarte </v>
      </c>
      <c r="H103" s="134" t="str">
        <f>VLOOKUP(E103,VIP!$A$2:$O18175,7,FALSE)</f>
        <v>Si</v>
      </c>
      <c r="I103" s="134" t="str">
        <f>VLOOKUP(E103,VIP!$A$2:$O10140,8,FALSE)</f>
        <v>Si</v>
      </c>
      <c r="J103" s="134" t="str">
        <f>VLOOKUP(E103,VIP!$A$2:$O10090,8,FALSE)</f>
        <v>Si</v>
      </c>
      <c r="K103" s="134" t="str">
        <f>VLOOKUP(E103,VIP!$A$2:$O13664,6,0)</f>
        <v>NO</v>
      </c>
      <c r="L103" s="125" t="s">
        <v>2574</v>
      </c>
      <c r="M103" s="157" t="s">
        <v>2615</v>
      </c>
      <c r="N103" s="205" t="s">
        <v>2628</v>
      </c>
      <c r="O103" s="134" t="s">
        <v>2456</v>
      </c>
      <c r="P103" s="205"/>
      <c r="Q103" s="204">
        <v>44337.518055555556</v>
      </c>
    </row>
    <row r="104" spans="1:17" s="96" customFormat="1" ht="18" x14ac:dyDescent="0.25">
      <c r="A104" s="134" t="str">
        <f>VLOOKUP(E104,'LISTADO ATM'!$A$2:$C$898,3,0)</f>
        <v>ESTE</v>
      </c>
      <c r="B104" s="129">
        <v>3335894487</v>
      </c>
      <c r="C104" s="136">
        <v>44337.410451388889</v>
      </c>
      <c r="D104" s="136" t="s">
        <v>2473</v>
      </c>
      <c r="E104" s="124">
        <v>427</v>
      </c>
      <c r="F104" s="155" t="str">
        <f>VLOOKUP(E104,VIP!$A$2:$O13311,2,0)</f>
        <v>DRBR427</v>
      </c>
      <c r="G104" s="134" t="str">
        <f>VLOOKUP(E104,'LISTADO ATM'!$A$2:$B$897,2,0)</f>
        <v xml:space="preserve">ATM Almacenes Iberia (Hato Mayor) </v>
      </c>
      <c r="H104" s="134" t="str">
        <f>VLOOKUP(E104,VIP!$A$2:$O18174,7,FALSE)</f>
        <v>Si</v>
      </c>
      <c r="I104" s="134" t="str">
        <f>VLOOKUP(E104,VIP!$A$2:$O10139,8,FALSE)</f>
        <v>Si</v>
      </c>
      <c r="J104" s="134" t="str">
        <f>VLOOKUP(E104,VIP!$A$2:$O10089,8,FALSE)</f>
        <v>Si</v>
      </c>
      <c r="K104" s="134" t="str">
        <f>VLOOKUP(E104,VIP!$A$2:$O13663,6,0)</f>
        <v>NO</v>
      </c>
      <c r="L104" s="125" t="s">
        <v>2566</v>
      </c>
      <c r="M104" s="157" t="s">
        <v>2615</v>
      </c>
      <c r="N104" s="205" t="s">
        <v>2628</v>
      </c>
      <c r="O104" s="134" t="s">
        <v>2474</v>
      </c>
      <c r="P104" s="137"/>
      <c r="Q104" s="204">
        <v>44337.754166666666</v>
      </c>
    </row>
    <row r="105" spans="1:17" s="96" customFormat="1" ht="18" x14ac:dyDescent="0.25">
      <c r="A105" s="134" t="str">
        <f>VLOOKUP(E105,'LISTADO ATM'!$A$2:$C$898,3,0)</f>
        <v>SUR</v>
      </c>
      <c r="B105" s="129">
        <v>3335894491</v>
      </c>
      <c r="C105" s="136">
        <v>44337.411111111112</v>
      </c>
      <c r="D105" s="136" t="s">
        <v>2473</v>
      </c>
      <c r="E105" s="124">
        <v>764</v>
      </c>
      <c r="F105" s="155" t="str">
        <f>VLOOKUP(E105,VIP!$A$2:$O13316,2,0)</f>
        <v>DRBR451</v>
      </c>
      <c r="G105" s="134" t="str">
        <f>VLOOKUP(E105,'LISTADO ATM'!$A$2:$B$897,2,0)</f>
        <v xml:space="preserve">ATM Oficina Elías Piña </v>
      </c>
      <c r="H105" s="134" t="str">
        <f>VLOOKUP(E105,VIP!$A$2:$O18179,7,FALSE)</f>
        <v>Si</v>
      </c>
      <c r="I105" s="134" t="str">
        <f>VLOOKUP(E105,VIP!$A$2:$O10144,8,FALSE)</f>
        <v>Si</v>
      </c>
      <c r="J105" s="134" t="str">
        <f>VLOOKUP(E105,VIP!$A$2:$O10094,8,FALSE)</f>
        <v>Si</v>
      </c>
      <c r="K105" s="134" t="str">
        <f>VLOOKUP(E105,VIP!$A$2:$O13668,6,0)</f>
        <v>NO</v>
      </c>
      <c r="L105" s="125" t="s">
        <v>2626</v>
      </c>
      <c r="M105" s="157" t="s">
        <v>2615</v>
      </c>
      <c r="N105" s="205" t="s">
        <v>2628</v>
      </c>
      <c r="O105" s="134" t="s">
        <v>2629</v>
      </c>
      <c r="P105" s="205" t="s">
        <v>2632</v>
      </c>
      <c r="Q105" s="204" t="s">
        <v>2626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3335894529</v>
      </c>
      <c r="C106" s="136">
        <v>44337.418749999997</v>
      </c>
      <c r="D106" s="136" t="s">
        <v>2473</v>
      </c>
      <c r="E106" s="124">
        <v>935</v>
      </c>
      <c r="F106" s="155" t="str">
        <f>VLOOKUP(E106,VIP!$A$2:$O13317,2,0)</f>
        <v>DRBR16J</v>
      </c>
      <c r="G106" s="134" t="str">
        <f>VLOOKUP(E106,'LISTADO ATM'!$A$2:$B$897,2,0)</f>
        <v xml:space="preserve">ATM Oficina John F. Kennedy </v>
      </c>
      <c r="H106" s="134" t="str">
        <f>VLOOKUP(E106,VIP!$A$2:$O18180,7,FALSE)</f>
        <v>Si</v>
      </c>
      <c r="I106" s="134" t="str">
        <f>VLOOKUP(E106,VIP!$A$2:$O10145,8,FALSE)</f>
        <v>Si</v>
      </c>
      <c r="J106" s="134" t="str">
        <f>VLOOKUP(E106,VIP!$A$2:$O10095,8,FALSE)</f>
        <v>Si</v>
      </c>
      <c r="K106" s="134" t="str">
        <f>VLOOKUP(E106,VIP!$A$2:$O13669,6,0)</f>
        <v>SI</v>
      </c>
      <c r="L106" s="125" t="s">
        <v>2627</v>
      </c>
      <c r="M106" s="157" t="s">
        <v>2615</v>
      </c>
      <c r="N106" s="205" t="s">
        <v>2628</v>
      </c>
      <c r="O106" s="134" t="s">
        <v>2629</v>
      </c>
      <c r="P106" s="205" t="s">
        <v>2631</v>
      </c>
      <c r="Q106" s="204" t="s">
        <v>2627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3335894536</v>
      </c>
      <c r="C107" s="136">
        <v>44337.422986111109</v>
      </c>
      <c r="D107" s="136" t="s">
        <v>2180</v>
      </c>
      <c r="E107" s="124">
        <v>714</v>
      </c>
      <c r="F107" s="155" t="str">
        <f>VLOOKUP(E107,VIP!$A$2:$O13310,2,0)</f>
        <v>DRBR16M</v>
      </c>
      <c r="G107" s="134" t="str">
        <f>VLOOKUP(E107,'LISTADO ATM'!$A$2:$B$897,2,0)</f>
        <v xml:space="preserve">ATM Hospital de Herrera </v>
      </c>
      <c r="H107" s="134" t="str">
        <f>VLOOKUP(E107,VIP!$A$2:$O18173,7,FALSE)</f>
        <v>Si</v>
      </c>
      <c r="I107" s="134" t="str">
        <f>VLOOKUP(E107,VIP!$A$2:$O10138,8,FALSE)</f>
        <v>Si</v>
      </c>
      <c r="J107" s="134" t="str">
        <f>VLOOKUP(E107,VIP!$A$2:$O10088,8,FALSE)</f>
        <v>Si</v>
      </c>
      <c r="K107" s="134" t="str">
        <f>VLOOKUP(E107,VIP!$A$2:$O13662,6,0)</f>
        <v>NO</v>
      </c>
      <c r="L107" s="125" t="s">
        <v>2572</v>
      </c>
      <c r="M107" s="157" t="s">
        <v>2615</v>
      </c>
      <c r="N107" s="205" t="s">
        <v>2628</v>
      </c>
      <c r="O107" s="134" t="s">
        <v>2456</v>
      </c>
      <c r="P107" s="137"/>
      <c r="Q107" s="204">
        <v>44337.747916666667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3335894603</v>
      </c>
      <c r="C108" s="136">
        <v>44337.436215277776</v>
      </c>
      <c r="D108" s="136" t="s">
        <v>2567</v>
      </c>
      <c r="E108" s="124">
        <v>728</v>
      </c>
      <c r="F108" s="155" t="str">
        <f>VLOOKUP(E108,VIP!$A$2:$O13309,2,0)</f>
        <v>DRBR051</v>
      </c>
      <c r="G108" s="134" t="str">
        <f>VLOOKUP(E108,'LISTADO ATM'!$A$2:$B$897,2,0)</f>
        <v xml:space="preserve">ATM UNP La Vega Oficina Regional Norcentral </v>
      </c>
      <c r="H108" s="134" t="str">
        <f>VLOOKUP(E108,VIP!$A$2:$O18172,7,FALSE)</f>
        <v>Si</v>
      </c>
      <c r="I108" s="134" t="str">
        <f>VLOOKUP(E108,VIP!$A$2:$O10137,8,FALSE)</f>
        <v>Si</v>
      </c>
      <c r="J108" s="134" t="str">
        <f>VLOOKUP(E108,VIP!$A$2:$O10087,8,FALSE)</f>
        <v>Si</v>
      </c>
      <c r="K108" s="134" t="str">
        <f>VLOOKUP(E108,VIP!$A$2:$O13661,6,0)</f>
        <v>SI</v>
      </c>
      <c r="L108" s="125" t="s">
        <v>2418</v>
      </c>
      <c r="M108" s="157" t="s">
        <v>2615</v>
      </c>
      <c r="N108" s="205" t="s">
        <v>2628</v>
      </c>
      <c r="O108" s="134" t="s">
        <v>2568</v>
      </c>
      <c r="P108" s="205"/>
      <c r="Q108" s="204">
        <v>44337.453472222223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3335894644</v>
      </c>
      <c r="C109" s="136">
        <v>44337.444641203707</v>
      </c>
      <c r="D109" s="136" t="s">
        <v>2180</v>
      </c>
      <c r="E109" s="124">
        <v>13</v>
      </c>
      <c r="F109" s="155" t="str">
        <f>VLOOKUP(E109,VIP!$A$2:$O13308,2,0)</f>
        <v>DRBR013</v>
      </c>
      <c r="G109" s="134" t="str">
        <f>VLOOKUP(E109,'LISTADO ATM'!$A$2:$B$897,2,0)</f>
        <v xml:space="preserve">ATM CDEEE </v>
      </c>
      <c r="H109" s="134" t="str">
        <f>VLOOKUP(E109,VIP!$A$2:$O18171,7,FALSE)</f>
        <v>Si</v>
      </c>
      <c r="I109" s="134" t="str">
        <f>VLOOKUP(E109,VIP!$A$2:$O10136,8,FALSE)</f>
        <v>Si</v>
      </c>
      <c r="J109" s="134" t="str">
        <f>VLOOKUP(E109,VIP!$A$2:$O10086,8,FALSE)</f>
        <v>Si</v>
      </c>
      <c r="K109" s="134" t="str">
        <f>VLOOKUP(E109,VIP!$A$2:$O13660,6,0)</f>
        <v>NO</v>
      </c>
      <c r="L109" s="125" t="s">
        <v>2425</v>
      </c>
      <c r="M109" s="157" t="s">
        <v>2615</v>
      </c>
      <c r="N109" s="205" t="s">
        <v>2628</v>
      </c>
      <c r="O109" s="134" t="s">
        <v>2456</v>
      </c>
      <c r="P109" s="205"/>
      <c r="Q109" s="204">
        <v>44337.578472222223</v>
      </c>
    </row>
    <row r="110" spans="1:17" s="96" customFormat="1" ht="18" x14ac:dyDescent="0.25">
      <c r="A110" s="134" t="str">
        <f>VLOOKUP(E110,'LISTADO ATM'!$A$2:$C$898,3,0)</f>
        <v>NORTE</v>
      </c>
      <c r="B110" s="129">
        <v>3335894647</v>
      </c>
      <c r="C110" s="136">
        <v>44337.446053240739</v>
      </c>
      <c r="D110" s="136" t="s">
        <v>2181</v>
      </c>
      <c r="E110" s="124">
        <v>654</v>
      </c>
      <c r="F110" s="155" t="str">
        <f>VLOOKUP(E110,VIP!$A$2:$O13307,2,0)</f>
        <v>DRBR654</v>
      </c>
      <c r="G110" s="134" t="str">
        <f>VLOOKUP(E110,'LISTADO ATM'!$A$2:$B$897,2,0)</f>
        <v>ATM Autoservicio S/M Jumbo Puerto Plata</v>
      </c>
      <c r="H110" s="134" t="str">
        <f>VLOOKUP(E110,VIP!$A$2:$O18170,7,FALSE)</f>
        <v>Si</v>
      </c>
      <c r="I110" s="134" t="str">
        <f>VLOOKUP(E110,VIP!$A$2:$O10135,8,FALSE)</f>
        <v>Si</v>
      </c>
      <c r="J110" s="134" t="str">
        <f>VLOOKUP(E110,VIP!$A$2:$O10085,8,FALSE)</f>
        <v>Si</v>
      </c>
      <c r="K110" s="134" t="str">
        <f>VLOOKUP(E110,VIP!$A$2:$O13659,6,0)</f>
        <v>NO</v>
      </c>
      <c r="L110" s="125" t="s">
        <v>2219</v>
      </c>
      <c r="M110" s="157" t="s">
        <v>2615</v>
      </c>
      <c r="N110" s="205" t="s">
        <v>2628</v>
      </c>
      <c r="O110" s="134" t="s">
        <v>2576</v>
      </c>
      <c r="P110" s="205"/>
      <c r="Q110" s="204">
        <v>44337.487500000003</v>
      </c>
    </row>
    <row r="111" spans="1:17" s="96" customFormat="1" ht="18" x14ac:dyDescent="0.25">
      <c r="A111" s="134" t="str">
        <f>VLOOKUP(E111,'LISTADO ATM'!$A$2:$C$898,3,0)</f>
        <v>SUR</v>
      </c>
      <c r="B111" s="129">
        <v>3335894667</v>
      </c>
      <c r="C111" s="136">
        <v>44337.454548611109</v>
      </c>
      <c r="D111" s="136" t="s">
        <v>2450</v>
      </c>
      <c r="E111" s="124">
        <v>995</v>
      </c>
      <c r="F111" s="155" t="str">
        <f>VLOOKUP(E111,VIP!$A$2:$O13324,2,0)</f>
        <v>DRBR545</v>
      </c>
      <c r="G111" s="134" t="str">
        <f>VLOOKUP(E111,'LISTADO ATM'!$A$2:$B$897,2,0)</f>
        <v xml:space="preserve">ATM Oficina San Cristobal III (Lobby) </v>
      </c>
      <c r="H111" s="134" t="str">
        <f>VLOOKUP(E111,VIP!$A$2:$O18187,7,FALSE)</f>
        <v>Si</v>
      </c>
      <c r="I111" s="134" t="str">
        <f>VLOOKUP(E111,VIP!$A$2:$O10152,8,FALSE)</f>
        <v>No</v>
      </c>
      <c r="J111" s="134" t="str">
        <f>VLOOKUP(E111,VIP!$A$2:$O10102,8,FALSE)</f>
        <v>No</v>
      </c>
      <c r="K111" s="134" t="str">
        <f>VLOOKUP(E111,VIP!$A$2:$O13676,6,0)</f>
        <v>NO</v>
      </c>
      <c r="L111" s="125" t="s">
        <v>2443</v>
      </c>
      <c r="M111" s="157" t="s">
        <v>2615</v>
      </c>
      <c r="N111" s="135" t="s">
        <v>2454</v>
      </c>
      <c r="O111" s="134" t="s">
        <v>2455</v>
      </c>
      <c r="P111" s="137"/>
      <c r="Q111" s="204">
        <v>44337.729166666664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3335894669</v>
      </c>
      <c r="C112" s="136">
        <v>44337.456250000003</v>
      </c>
      <c r="D112" s="136" t="s">
        <v>2450</v>
      </c>
      <c r="E112" s="124">
        <v>970</v>
      </c>
      <c r="F112" s="155" t="str">
        <f>VLOOKUP(E112,VIP!$A$2:$O13323,2,0)</f>
        <v>DRBR970</v>
      </c>
      <c r="G112" s="134" t="str">
        <f>VLOOKUP(E112,'LISTADO ATM'!$A$2:$B$897,2,0)</f>
        <v xml:space="preserve">ATM S/M Olé Haina </v>
      </c>
      <c r="H112" s="134" t="str">
        <f>VLOOKUP(E112,VIP!$A$2:$O18186,7,FALSE)</f>
        <v>Si</v>
      </c>
      <c r="I112" s="134" t="str">
        <f>VLOOKUP(E112,VIP!$A$2:$O10151,8,FALSE)</f>
        <v>Si</v>
      </c>
      <c r="J112" s="134" t="str">
        <f>VLOOKUP(E112,VIP!$A$2:$O10101,8,FALSE)</f>
        <v>Si</v>
      </c>
      <c r="K112" s="134" t="str">
        <f>VLOOKUP(E112,VIP!$A$2:$O13675,6,0)</f>
        <v>NO</v>
      </c>
      <c r="L112" s="125" t="s">
        <v>2443</v>
      </c>
      <c r="M112" s="157" t="s">
        <v>2615</v>
      </c>
      <c r="N112" s="135" t="s">
        <v>2454</v>
      </c>
      <c r="O112" s="134" t="s">
        <v>2455</v>
      </c>
      <c r="P112" s="205"/>
      <c r="Q112" s="204">
        <v>44337.577777777777</v>
      </c>
    </row>
    <row r="113" spans="1:17" s="96" customFormat="1" ht="18" x14ac:dyDescent="0.25">
      <c r="A113" s="134" t="str">
        <f>VLOOKUP(E113,'LISTADO ATM'!$A$2:$C$898,3,0)</f>
        <v>ESTE</v>
      </c>
      <c r="B113" s="129">
        <v>3335894673</v>
      </c>
      <c r="C113" s="136">
        <v>44337.457129629627</v>
      </c>
      <c r="D113" s="136" t="s">
        <v>2473</v>
      </c>
      <c r="E113" s="124">
        <v>963</v>
      </c>
      <c r="F113" s="155" t="str">
        <f>VLOOKUP(E113,VIP!$A$2:$O13322,2,0)</f>
        <v>DRBR963</v>
      </c>
      <c r="G113" s="134" t="str">
        <f>VLOOKUP(E113,'LISTADO ATM'!$A$2:$B$897,2,0)</f>
        <v xml:space="preserve">ATM Multiplaza La Romana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2418</v>
      </c>
      <c r="M113" s="157" t="s">
        <v>2615</v>
      </c>
      <c r="N113" s="205" t="s">
        <v>2628</v>
      </c>
      <c r="O113" s="134" t="s">
        <v>2474</v>
      </c>
      <c r="P113" s="205"/>
      <c r="Q113" s="204">
        <v>44337.529861111114</v>
      </c>
    </row>
    <row r="114" spans="1:17" s="96" customFormat="1" ht="18" x14ac:dyDescent="0.25">
      <c r="A114" s="134" t="str">
        <f>VLOOKUP(E114,'LISTADO ATM'!$A$2:$C$898,3,0)</f>
        <v>NORTE</v>
      </c>
      <c r="B114" s="129">
        <v>3335894676</v>
      </c>
      <c r="C114" s="136">
        <v>44337.458171296297</v>
      </c>
      <c r="D114" s="136" t="s">
        <v>2473</v>
      </c>
      <c r="E114" s="124">
        <v>796</v>
      </c>
      <c r="F114" s="155" t="str">
        <f>VLOOKUP(E114,VIP!$A$2:$O13321,2,0)</f>
        <v>DRBR155</v>
      </c>
      <c r="G114" s="134" t="str">
        <f>VLOOKUP(E114,'LISTADO ATM'!$A$2:$B$897,2,0)</f>
        <v xml:space="preserve">ATM Oficina Plaza Ventura (Nagua) </v>
      </c>
      <c r="H114" s="134" t="str">
        <f>VLOOKUP(E114,VIP!$A$2:$O18184,7,FALSE)</f>
        <v>Si</v>
      </c>
      <c r="I114" s="134" t="str">
        <f>VLOOKUP(E114,VIP!$A$2:$O10149,8,FALSE)</f>
        <v>Si</v>
      </c>
      <c r="J114" s="134" t="str">
        <f>VLOOKUP(E114,VIP!$A$2:$O10099,8,FALSE)</f>
        <v>Si</v>
      </c>
      <c r="K114" s="134" t="str">
        <f>VLOOKUP(E114,VIP!$A$2:$O13673,6,0)</f>
        <v>SI</v>
      </c>
      <c r="L114" s="125" t="s">
        <v>2418</v>
      </c>
      <c r="M114" s="157" t="s">
        <v>2615</v>
      </c>
      <c r="N114" s="205" t="s">
        <v>2628</v>
      </c>
      <c r="O114" s="134" t="s">
        <v>2474</v>
      </c>
      <c r="P114" s="205"/>
      <c r="Q114" s="204">
        <v>44337.529861111114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3335894683</v>
      </c>
      <c r="C115" s="136">
        <v>44337.461898148147</v>
      </c>
      <c r="D115" s="136" t="s">
        <v>2473</v>
      </c>
      <c r="E115" s="124">
        <v>268</v>
      </c>
      <c r="F115" s="155" t="str">
        <f>VLOOKUP(E115,VIP!$A$2:$O13320,2,0)</f>
        <v>DRBR268</v>
      </c>
      <c r="G115" s="134" t="str">
        <f>VLOOKUP(E115,'LISTADO ATM'!$A$2:$B$897,2,0)</f>
        <v xml:space="preserve">ATM Autobanco La Altagracia (Higuey) </v>
      </c>
      <c r="H115" s="134" t="str">
        <f>VLOOKUP(E115,VIP!$A$2:$O18183,7,FALSE)</f>
        <v>Si</v>
      </c>
      <c r="I115" s="134" t="str">
        <f>VLOOKUP(E115,VIP!$A$2:$O10148,8,FALSE)</f>
        <v>Si</v>
      </c>
      <c r="J115" s="134" t="str">
        <f>VLOOKUP(E115,VIP!$A$2:$O10098,8,FALSE)</f>
        <v>Si</v>
      </c>
      <c r="K115" s="134" t="str">
        <f>VLOOKUP(E115,VIP!$A$2:$O13672,6,0)</f>
        <v>NO</v>
      </c>
      <c r="L115" s="125" t="s">
        <v>2443</v>
      </c>
      <c r="M115" s="157" t="s">
        <v>2615</v>
      </c>
      <c r="N115" s="205" t="s">
        <v>2628</v>
      </c>
      <c r="O115" s="134" t="s">
        <v>2474</v>
      </c>
      <c r="P115" s="205"/>
      <c r="Q115" s="204">
        <v>44337.577777777777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3335894685</v>
      </c>
      <c r="C116" s="136">
        <v>44337.462581018517</v>
      </c>
      <c r="D116" s="136" t="s">
        <v>2450</v>
      </c>
      <c r="E116" s="124">
        <v>406</v>
      </c>
      <c r="F116" s="155" t="str">
        <f>VLOOKUP(E116,VIP!$A$2:$O13319,2,0)</f>
        <v>DRBR406</v>
      </c>
      <c r="G116" s="134" t="str">
        <f>VLOOKUP(E116,'LISTADO ATM'!$A$2:$B$897,2,0)</f>
        <v xml:space="preserve">ATM UNP Plaza Lama Máximo Gómez </v>
      </c>
      <c r="H116" s="134" t="str">
        <f>VLOOKUP(E116,VIP!$A$2:$O18182,7,FALSE)</f>
        <v>Si</v>
      </c>
      <c r="I116" s="134" t="str">
        <f>VLOOKUP(E116,VIP!$A$2:$O10147,8,FALSE)</f>
        <v>Si</v>
      </c>
      <c r="J116" s="134" t="str">
        <f>VLOOKUP(E116,VIP!$A$2:$O10097,8,FALSE)</f>
        <v>Si</v>
      </c>
      <c r="K116" s="134" t="str">
        <f>VLOOKUP(E116,VIP!$A$2:$O13671,6,0)</f>
        <v>SI</v>
      </c>
      <c r="L116" s="125" t="s">
        <v>2418</v>
      </c>
      <c r="M116" s="157" t="s">
        <v>2615</v>
      </c>
      <c r="N116" s="135" t="s">
        <v>2454</v>
      </c>
      <c r="O116" s="134" t="s">
        <v>2455</v>
      </c>
      <c r="P116" s="137"/>
      <c r="Q116" s="204">
        <v>44337.729166666664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3335894689</v>
      </c>
      <c r="C117" s="136">
        <v>44337.463275462964</v>
      </c>
      <c r="D117" s="136" t="s">
        <v>2450</v>
      </c>
      <c r="E117" s="124">
        <v>96</v>
      </c>
      <c r="F117" s="155" t="str">
        <f>VLOOKUP(E117,VIP!$A$2:$O13318,2,0)</f>
        <v>DRBR096</v>
      </c>
      <c r="G117" s="134" t="str">
        <f>VLOOKUP(E117,'LISTADO ATM'!$A$2:$B$897,2,0)</f>
        <v>ATM S/M Caribe Av. Charles de Gaulle</v>
      </c>
      <c r="H117" s="134" t="str">
        <f>VLOOKUP(E117,VIP!$A$2:$O18181,7,FALSE)</f>
        <v>Si</v>
      </c>
      <c r="I117" s="134" t="str">
        <f>VLOOKUP(E117,VIP!$A$2:$O10146,8,FALSE)</f>
        <v>No</v>
      </c>
      <c r="J117" s="134" t="str">
        <f>VLOOKUP(E117,VIP!$A$2:$O10096,8,FALSE)</f>
        <v>No</v>
      </c>
      <c r="K117" s="134" t="str">
        <f>VLOOKUP(E117,VIP!$A$2:$O13670,6,0)</f>
        <v>NO</v>
      </c>
      <c r="L117" s="125" t="s">
        <v>2418</v>
      </c>
      <c r="M117" s="157" t="s">
        <v>2615</v>
      </c>
      <c r="N117" s="135" t="s">
        <v>2454</v>
      </c>
      <c r="O117" s="134" t="s">
        <v>2455</v>
      </c>
      <c r="P117" s="137"/>
      <c r="Q117" s="204">
        <v>44337.729166666664</v>
      </c>
    </row>
    <row r="118" spans="1:17" s="96" customFormat="1" ht="18" x14ac:dyDescent="0.25">
      <c r="A118" s="134" t="str">
        <f>VLOOKUP(E118,'LISTADO ATM'!$A$2:$C$898,3,0)</f>
        <v>SUR</v>
      </c>
      <c r="B118" s="129">
        <v>3335894692</v>
      </c>
      <c r="C118" s="136">
        <v>44337.464062500003</v>
      </c>
      <c r="D118" s="136" t="s">
        <v>2473</v>
      </c>
      <c r="E118" s="124">
        <v>766</v>
      </c>
      <c r="F118" s="155" t="str">
        <f>VLOOKUP(E118,VIP!$A$2:$O13317,2,0)</f>
        <v>DRBR440</v>
      </c>
      <c r="G118" s="134" t="str">
        <f>VLOOKUP(E118,'LISTADO ATM'!$A$2:$B$897,2,0)</f>
        <v xml:space="preserve">ATM Oficina Azua II </v>
      </c>
      <c r="H118" s="134" t="str">
        <f>VLOOKUP(E118,VIP!$A$2:$O18180,7,FALSE)</f>
        <v>Si</v>
      </c>
      <c r="I118" s="134" t="str">
        <f>VLOOKUP(E118,VIP!$A$2:$O10145,8,FALSE)</f>
        <v>Si</v>
      </c>
      <c r="J118" s="134" t="str">
        <f>VLOOKUP(E118,VIP!$A$2:$O10095,8,FALSE)</f>
        <v>Si</v>
      </c>
      <c r="K118" s="134" t="str">
        <f>VLOOKUP(E118,VIP!$A$2:$O13669,6,0)</f>
        <v>SI</v>
      </c>
      <c r="L118" s="125" t="s">
        <v>2443</v>
      </c>
      <c r="M118" s="157" t="s">
        <v>2615</v>
      </c>
      <c r="N118" s="205" t="s">
        <v>2628</v>
      </c>
      <c r="O118" s="134" t="s">
        <v>2474</v>
      </c>
      <c r="P118" s="137"/>
      <c r="Q118" s="204">
        <v>44337.729166666664</v>
      </c>
    </row>
    <row r="119" spans="1:17" s="96" customFormat="1" ht="18" x14ac:dyDescent="0.25">
      <c r="A119" s="134" t="str">
        <f>VLOOKUP(E119,'LISTADO ATM'!$A$2:$C$898,3,0)</f>
        <v>NORTE</v>
      </c>
      <c r="B119" s="129">
        <v>3335894712</v>
      </c>
      <c r="C119" s="136">
        <v>44337.466666666667</v>
      </c>
      <c r="D119" s="136" t="s">
        <v>2473</v>
      </c>
      <c r="E119" s="124">
        <v>380</v>
      </c>
      <c r="F119" s="155" t="str">
        <f>VLOOKUP(E119,VIP!$A$2:$O13326,2,0)</f>
        <v>DRBR380</v>
      </c>
      <c r="G119" s="134" t="str">
        <f>VLOOKUP(E119,'LISTADO ATM'!$A$2:$B$897,2,0)</f>
        <v xml:space="preserve">ATM Oficina Navarrete </v>
      </c>
      <c r="H119" s="134" t="str">
        <f>VLOOKUP(E119,VIP!$A$2:$O18189,7,FALSE)</f>
        <v>Si</v>
      </c>
      <c r="I119" s="134" t="str">
        <f>VLOOKUP(E119,VIP!$A$2:$O10154,8,FALSE)</f>
        <v>Si</v>
      </c>
      <c r="J119" s="134" t="str">
        <f>VLOOKUP(E119,VIP!$A$2:$O10104,8,FALSE)</f>
        <v>Si</v>
      </c>
      <c r="K119" s="134" t="str">
        <f>VLOOKUP(E119,VIP!$A$2:$O13678,6,0)</f>
        <v>NO</v>
      </c>
      <c r="L119" s="125" t="s">
        <v>2626</v>
      </c>
      <c r="M119" s="157" t="s">
        <v>2615</v>
      </c>
      <c r="N119" s="205" t="s">
        <v>2628</v>
      </c>
      <c r="O119" s="134" t="s">
        <v>2629</v>
      </c>
      <c r="P119" s="205" t="s">
        <v>2632</v>
      </c>
      <c r="Q119" s="204" t="s">
        <v>2626</v>
      </c>
    </row>
    <row r="120" spans="1:17" s="96" customFormat="1" ht="18" x14ac:dyDescent="0.25">
      <c r="A120" s="134" t="str">
        <f>VLOOKUP(E120,'LISTADO ATM'!$A$2:$C$898,3,0)</f>
        <v>SUR</v>
      </c>
      <c r="B120" s="129">
        <v>3335894747</v>
      </c>
      <c r="C120" s="136">
        <v>44337.474791666667</v>
      </c>
      <c r="D120" s="136" t="s">
        <v>2180</v>
      </c>
      <c r="E120" s="124">
        <v>781</v>
      </c>
      <c r="F120" s="155" t="str">
        <f>VLOOKUP(E120,VIP!$A$2:$O13316,2,0)</f>
        <v>DRBR186</v>
      </c>
      <c r="G120" s="134" t="str">
        <f>VLOOKUP(E120,'LISTADO ATM'!$A$2:$B$897,2,0)</f>
        <v xml:space="preserve">ATM Estación Isla Barahona </v>
      </c>
      <c r="H120" s="134" t="str">
        <f>VLOOKUP(E120,VIP!$A$2:$O18179,7,FALSE)</f>
        <v>Si</v>
      </c>
      <c r="I120" s="134" t="str">
        <f>VLOOKUP(E120,VIP!$A$2:$O10144,8,FALSE)</f>
        <v>Si</v>
      </c>
      <c r="J120" s="134" t="str">
        <f>VLOOKUP(E120,VIP!$A$2:$O10094,8,FALSE)</f>
        <v>Si</v>
      </c>
      <c r="K120" s="134" t="str">
        <f>VLOOKUP(E120,VIP!$A$2:$O13668,6,0)</f>
        <v>NO</v>
      </c>
      <c r="L120" s="125" t="s">
        <v>2245</v>
      </c>
      <c r="M120" s="157" t="s">
        <v>2615</v>
      </c>
      <c r="N120" s="205" t="s">
        <v>2628</v>
      </c>
      <c r="O120" s="134" t="s">
        <v>2456</v>
      </c>
      <c r="P120" s="137"/>
      <c r="Q120" s="204">
        <v>44337.754861111112</v>
      </c>
    </row>
    <row r="121" spans="1:17" s="96" customFormat="1" ht="18" x14ac:dyDescent="0.25">
      <c r="A121" s="134" t="str">
        <f>VLOOKUP(E121,'LISTADO ATM'!$A$2:$C$898,3,0)</f>
        <v>NORTE</v>
      </c>
      <c r="B121" s="129">
        <v>3335894749</v>
      </c>
      <c r="C121" s="136">
        <v>44337.47550925926</v>
      </c>
      <c r="D121" s="136" t="s">
        <v>2567</v>
      </c>
      <c r="E121" s="124">
        <v>22</v>
      </c>
      <c r="F121" s="155" t="str">
        <f>VLOOKUP(E121,VIP!$A$2:$O13315,2,0)</f>
        <v>DRBR813</v>
      </c>
      <c r="G121" s="134" t="str">
        <f>VLOOKUP(E121,'LISTADO ATM'!$A$2:$B$897,2,0)</f>
        <v>ATM S/M Olimpico (Santiago)</v>
      </c>
      <c r="H121" s="134" t="str">
        <f>VLOOKUP(E121,VIP!$A$2:$O18178,7,FALSE)</f>
        <v>Si</v>
      </c>
      <c r="I121" s="134" t="str">
        <f>VLOOKUP(E121,VIP!$A$2:$O10143,8,FALSE)</f>
        <v>Si</v>
      </c>
      <c r="J121" s="134" t="str">
        <f>VLOOKUP(E121,VIP!$A$2:$O10093,8,FALSE)</f>
        <v>Si</v>
      </c>
      <c r="K121" s="134" t="str">
        <f>VLOOKUP(E121,VIP!$A$2:$O13667,6,0)</f>
        <v>NO</v>
      </c>
      <c r="L121" s="125" t="s">
        <v>2418</v>
      </c>
      <c r="M121" s="157" t="s">
        <v>2615</v>
      </c>
      <c r="N121" s="205" t="s">
        <v>2628</v>
      </c>
      <c r="O121" s="134" t="s">
        <v>2568</v>
      </c>
      <c r="P121" s="137"/>
      <c r="Q121" s="204">
        <v>44337.729166666664</v>
      </c>
    </row>
    <row r="122" spans="1:17" s="96" customFormat="1" ht="18" x14ac:dyDescent="0.25">
      <c r="A122" s="134" t="str">
        <f>VLOOKUP(E122,'LISTADO ATM'!$A$2:$C$898,3,0)</f>
        <v>SUR</v>
      </c>
      <c r="B122" s="129">
        <v>3335894751</v>
      </c>
      <c r="C122" s="136">
        <v>44337.476064814815</v>
      </c>
      <c r="D122" s="136" t="s">
        <v>2180</v>
      </c>
      <c r="E122" s="124">
        <v>5</v>
      </c>
      <c r="F122" s="155" t="str">
        <f>VLOOKUP(E122,VIP!$A$2:$O13314,2,0)</f>
        <v>DRBR005</v>
      </c>
      <c r="G122" s="134" t="str">
        <f>VLOOKUP(E122,'LISTADO ATM'!$A$2:$B$897,2,0)</f>
        <v>ATM Oficina Autoservicio Villa Ofelia (San Juan)</v>
      </c>
      <c r="H122" s="134" t="str">
        <f>VLOOKUP(E122,VIP!$A$2:$O18177,7,FALSE)</f>
        <v>Si</v>
      </c>
      <c r="I122" s="134" t="str">
        <f>VLOOKUP(E122,VIP!$A$2:$O10142,8,FALSE)</f>
        <v>Si</v>
      </c>
      <c r="J122" s="134" t="str">
        <f>VLOOKUP(E122,VIP!$A$2:$O10092,8,FALSE)</f>
        <v>Si</v>
      </c>
      <c r="K122" s="134" t="str">
        <f>VLOOKUP(E122,VIP!$A$2:$O13666,6,0)</f>
        <v>NO</v>
      </c>
      <c r="L122" s="125" t="s">
        <v>2219</v>
      </c>
      <c r="M122" s="157" t="s">
        <v>2615</v>
      </c>
      <c r="N122" s="205" t="s">
        <v>2628</v>
      </c>
      <c r="O122" s="134" t="s">
        <v>2456</v>
      </c>
      <c r="P122" s="137"/>
      <c r="Q122" s="204">
        <v>44337.731249999997</v>
      </c>
    </row>
    <row r="123" spans="1:17" s="96" customFormat="1" ht="18" x14ac:dyDescent="0.25">
      <c r="A123" s="134" t="str">
        <f>VLOOKUP(E123,'LISTADO ATM'!$A$2:$C$898,3,0)</f>
        <v>SUR</v>
      </c>
      <c r="B123" s="129">
        <v>3335894752</v>
      </c>
      <c r="C123" s="136">
        <v>44337.476122685184</v>
      </c>
      <c r="D123" s="136" t="s">
        <v>2473</v>
      </c>
      <c r="E123" s="124">
        <v>750</v>
      </c>
      <c r="F123" s="155" t="str">
        <f>VLOOKUP(E123,VIP!$A$2:$O13313,2,0)</f>
        <v>DRBR265</v>
      </c>
      <c r="G123" s="134" t="str">
        <f>VLOOKUP(E123,'LISTADO ATM'!$A$2:$B$897,2,0)</f>
        <v xml:space="preserve">ATM UNP Duvergé </v>
      </c>
      <c r="H123" s="134" t="str">
        <f>VLOOKUP(E123,VIP!$A$2:$O18176,7,FALSE)</f>
        <v>Si</v>
      </c>
      <c r="I123" s="134" t="str">
        <f>VLOOKUP(E123,VIP!$A$2:$O10141,8,FALSE)</f>
        <v>Si</v>
      </c>
      <c r="J123" s="134" t="str">
        <f>VLOOKUP(E123,VIP!$A$2:$O10091,8,FALSE)</f>
        <v>Si</v>
      </c>
      <c r="K123" s="134" t="str">
        <f>VLOOKUP(E123,VIP!$A$2:$O13665,6,0)</f>
        <v>SI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7"/>
      <c r="Q123" s="135" t="s">
        <v>2418</v>
      </c>
    </row>
    <row r="124" spans="1:17" s="96" customFormat="1" ht="18" x14ac:dyDescent="0.25">
      <c r="A124" s="134" t="str">
        <f>VLOOKUP(E124,'LISTADO ATM'!$A$2:$C$898,3,0)</f>
        <v>DISTRITO NACIONAL</v>
      </c>
      <c r="B124" s="129">
        <v>3335894756</v>
      </c>
      <c r="C124" s="136">
        <v>44337.476655092592</v>
      </c>
      <c r="D124" s="136" t="s">
        <v>2450</v>
      </c>
      <c r="E124" s="124">
        <v>671</v>
      </c>
      <c r="F124" s="155" t="str">
        <f>VLOOKUP(E124,VIP!$A$2:$O13312,2,0)</f>
        <v>DRBR671</v>
      </c>
      <c r="G124" s="134" t="str">
        <f>VLOOKUP(E124,'LISTADO ATM'!$A$2:$B$897,2,0)</f>
        <v>ATM Ayuntamiento Sto. Dgo. Norte</v>
      </c>
      <c r="H124" s="134" t="str">
        <f>VLOOKUP(E124,VIP!$A$2:$O18175,7,FALSE)</f>
        <v>Si</v>
      </c>
      <c r="I124" s="134" t="str">
        <f>VLOOKUP(E124,VIP!$A$2:$O10140,8,FALSE)</f>
        <v>Si</v>
      </c>
      <c r="J124" s="134" t="str">
        <f>VLOOKUP(E124,VIP!$A$2:$O10090,8,FALSE)</f>
        <v>Si</v>
      </c>
      <c r="K124" s="134" t="str">
        <f>VLOOKUP(E124,VIP!$A$2:$O13664,6,0)</f>
        <v>NO</v>
      </c>
      <c r="L124" s="125" t="s">
        <v>2418</v>
      </c>
      <c r="M124" s="157" t="s">
        <v>2615</v>
      </c>
      <c r="N124" s="135" t="s">
        <v>2454</v>
      </c>
      <c r="O124" s="134" t="s">
        <v>2455</v>
      </c>
      <c r="P124" s="137"/>
      <c r="Q124" s="204">
        <v>44337.729166666664</v>
      </c>
    </row>
    <row r="125" spans="1:17" s="96" customFormat="1" ht="18" x14ac:dyDescent="0.25">
      <c r="A125" s="134" t="str">
        <f>VLOOKUP(E125,'LISTADO ATM'!$A$2:$C$898,3,0)</f>
        <v>NORTE</v>
      </c>
      <c r="B125" s="129">
        <v>3335894844</v>
      </c>
      <c r="C125" s="136">
        <v>44337.505555555559</v>
      </c>
      <c r="D125" s="136" t="s">
        <v>2473</v>
      </c>
      <c r="E125" s="124">
        <v>405</v>
      </c>
      <c r="F125" s="155" t="str">
        <f>VLOOKUP(E125,VIP!$A$2:$O13327,2,0)</f>
        <v>DRBR405</v>
      </c>
      <c r="G125" s="134" t="str">
        <f>VLOOKUP(E125,'LISTADO ATM'!$A$2:$B$897,2,0)</f>
        <v xml:space="preserve">ATM UNP Loma de Cabrera </v>
      </c>
      <c r="H125" s="134" t="str">
        <f>VLOOKUP(E125,VIP!$A$2:$O18190,7,FALSE)</f>
        <v>Si</v>
      </c>
      <c r="I125" s="134" t="str">
        <f>VLOOKUP(E125,VIP!$A$2:$O10155,8,FALSE)</f>
        <v>Si</v>
      </c>
      <c r="J125" s="134" t="str">
        <f>VLOOKUP(E125,VIP!$A$2:$O10105,8,FALSE)</f>
        <v>Si</v>
      </c>
      <c r="K125" s="134" t="str">
        <f>VLOOKUP(E125,VIP!$A$2:$O13679,6,0)</f>
        <v>NO</v>
      </c>
      <c r="L125" s="125" t="s">
        <v>2626</v>
      </c>
      <c r="M125" s="157" t="s">
        <v>2615</v>
      </c>
      <c r="N125" s="205" t="s">
        <v>2628</v>
      </c>
      <c r="O125" s="134" t="s">
        <v>2629</v>
      </c>
      <c r="P125" s="205" t="s">
        <v>2632</v>
      </c>
      <c r="Q125" s="204" t="s">
        <v>2626</v>
      </c>
    </row>
    <row r="126" spans="1:17" s="96" customFormat="1" ht="18" x14ac:dyDescent="0.25">
      <c r="A126" s="134" t="str">
        <f>VLOOKUP(E126,'LISTADO ATM'!$A$2:$C$898,3,0)</f>
        <v>DISTRITO NACIONAL</v>
      </c>
      <c r="B126" s="129">
        <v>3335894848</v>
      </c>
      <c r="C126" s="136">
        <v>44337.508969907409</v>
      </c>
      <c r="D126" s="136" t="s">
        <v>2180</v>
      </c>
      <c r="E126" s="124">
        <v>327</v>
      </c>
      <c r="F126" s="155" t="str">
        <f>VLOOKUP(E126,VIP!$A$2:$O13311,2,0)</f>
        <v>DRBR327</v>
      </c>
      <c r="G126" s="134" t="str">
        <f>VLOOKUP(E126,'LISTADO ATM'!$A$2:$B$897,2,0)</f>
        <v xml:space="preserve">ATM UNP CCN (Nacional 27 de Febrero) </v>
      </c>
      <c r="H126" s="134" t="str">
        <f>VLOOKUP(E126,VIP!$A$2:$O18174,7,FALSE)</f>
        <v>Si</v>
      </c>
      <c r="I126" s="134" t="str">
        <f>VLOOKUP(E126,VIP!$A$2:$O10139,8,FALSE)</f>
        <v>Si</v>
      </c>
      <c r="J126" s="134" t="str">
        <f>VLOOKUP(E126,VIP!$A$2:$O10089,8,FALSE)</f>
        <v>Si</v>
      </c>
      <c r="K126" s="134" t="str">
        <f>VLOOKUP(E126,VIP!$A$2:$O13663,6,0)</f>
        <v>NO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7"/>
      <c r="Q126" s="135" t="s">
        <v>2219</v>
      </c>
    </row>
    <row r="127" spans="1:17" s="96" customFormat="1" ht="18" x14ac:dyDescent="0.25">
      <c r="A127" s="134" t="str">
        <f>VLOOKUP(E127,'LISTADO ATM'!$A$2:$C$898,3,0)</f>
        <v>NORTE</v>
      </c>
      <c r="B127" s="129">
        <v>3335894852</v>
      </c>
      <c r="C127" s="136">
        <v>44337.511319444442</v>
      </c>
      <c r="D127" s="136" t="s">
        <v>2473</v>
      </c>
      <c r="E127" s="124">
        <v>396</v>
      </c>
      <c r="F127" s="155" t="str">
        <f>VLOOKUP(E127,VIP!$A$2:$O13310,2,0)</f>
        <v>DRBR396</v>
      </c>
      <c r="G127" s="134" t="str">
        <f>VLOOKUP(E127,'LISTADO ATM'!$A$2:$B$897,2,0)</f>
        <v xml:space="preserve">ATM Oficina Plaza Ulloa (La Fuente) </v>
      </c>
      <c r="H127" s="134" t="str">
        <f>VLOOKUP(E127,VIP!$A$2:$O18173,7,FALSE)</f>
        <v>Si</v>
      </c>
      <c r="I127" s="134" t="str">
        <f>VLOOKUP(E127,VIP!$A$2:$O10138,8,FALSE)</f>
        <v>Si</v>
      </c>
      <c r="J127" s="134" t="str">
        <f>VLOOKUP(E127,VIP!$A$2:$O10088,8,FALSE)</f>
        <v>Si</v>
      </c>
      <c r="K127" s="134" t="str">
        <f>VLOOKUP(E127,VIP!$A$2:$O13662,6,0)</f>
        <v>NO</v>
      </c>
      <c r="L127" s="125" t="s">
        <v>2418</v>
      </c>
      <c r="M127" s="157" t="s">
        <v>2615</v>
      </c>
      <c r="N127" s="205" t="s">
        <v>2628</v>
      </c>
      <c r="O127" s="134" t="s">
        <v>2474</v>
      </c>
      <c r="P127" s="137"/>
      <c r="Q127" s="204">
        <v>44337.729166666664</v>
      </c>
    </row>
    <row r="128" spans="1:17" s="96" customFormat="1" ht="18" x14ac:dyDescent="0.25">
      <c r="A128" s="134" t="str">
        <f>VLOOKUP(E128,'LISTADO ATM'!$A$2:$C$898,3,0)</f>
        <v>NORTE</v>
      </c>
      <c r="B128" s="129">
        <v>3335894853</v>
      </c>
      <c r="C128" s="136">
        <v>44337.511840277781</v>
      </c>
      <c r="D128" s="136" t="s">
        <v>2473</v>
      </c>
      <c r="E128" s="124">
        <v>63</v>
      </c>
      <c r="F128" s="155" t="str">
        <f>VLOOKUP(E128,VIP!$A$2:$O13309,2,0)</f>
        <v>DRBR063</v>
      </c>
      <c r="G128" s="134" t="str">
        <f>VLOOKUP(E128,'LISTADO ATM'!$A$2:$B$897,2,0)</f>
        <v xml:space="preserve">ATM Oficina Villa Vásquez (Montecristi) </v>
      </c>
      <c r="H128" s="134" t="str">
        <f>VLOOKUP(E128,VIP!$A$2:$O18172,7,FALSE)</f>
        <v>Si</v>
      </c>
      <c r="I128" s="134" t="str">
        <f>VLOOKUP(E128,VIP!$A$2:$O10137,8,FALSE)</f>
        <v>Si</v>
      </c>
      <c r="J128" s="134" t="str">
        <f>VLOOKUP(E128,VIP!$A$2:$O10087,8,FALSE)</f>
        <v>Si</v>
      </c>
      <c r="K128" s="134" t="str">
        <f>VLOOKUP(E128,VIP!$A$2:$O13661,6,0)</f>
        <v>NO</v>
      </c>
      <c r="L128" s="125" t="s">
        <v>2418</v>
      </c>
      <c r="M128" s="157" t="s">
        <v>2615</v>
      </c>
      <c r="N128" s="205" t="s">
        <v>2628</v>
      </c>
      <c r="O128" s="134" t="s">
        <v>2474</v>
      </c>
      <c r="P128" s="137"/>
      <c r="Q128" s="204">
        <v>44337.729166666664</v>
      </c>
    </row>
    <row r="129" spans="1:17" s="96" customFormat="1" ht="18" x14ac:dyDescent="0.25">
      <c r="A129" s="134" t="str">
        <f>VLOOKUP(E129,'LISTADO ATM'!$A$2:$C$898,3,0)</f>
        <v>NORTE</v>
      </c>
      <c r="B129" s="129">
        <v>3335894876</v>
      </c>
      <c r="C129" s="136">
        <v>44337.525891203702</v>
      </c>
      <c r="D129" s="136" t="s">
        <v>2567</v>
      </c>
      <c r="E129" s="124">
        <v>633</v>
      </c>
      <c r="F129" s="155" t="str">
        <f>VLOOKUP(E129,VIP!$A$2:$O13332,2,0)</f>
        <v>DRBR260</v>
      </c>
      <c r="G129" s="134" t="str">
        <f>VLOOKUP(E129,'LISTADO ATM'!$A$2:$B$897,2,0)</f>
        <v xml:space="preserve">ATM Autobanco Las Colinas </v>
      </c>
      <c r="H129" s="134" t="str">
        <f>VLOOKUP(E129,VIP!$A$2:$O18195,7,FALSE)</f>
        <v>Si</v>
      </c>
      <c r="I129" s="134" t="str">
        <f>VLOOKUP(E129,VIP!$A$2:$O10160,8,FALSE)</f>
        <v>Si</v>
      </c>
      <c r="J129" s="134" t="str">
        <f>VLOOKUP(E129,VIP!$A$2:$O10110,8,FALSE)</f>
        <v>Si</v>
      </c>
      <c r="K129" s="134" t="str">
        <f>VLOOKUP(E129,VIP!$A$2:$O13684,6,0)</f>
        <v>SI</v>
      </c>
      <c r="L129" s="125" t="s">
        <v>2418</v>
      </c>
      <c r="M129" s="157" t="s">
        <v>2615</v>
      </c>
      <c r="N129" s="205" t="s">
        <v>2628</v>
      </c>
      <c r="O129" s="134" t="s">
        <v>2568</v>
      </c>
      <c r="P129" s="205"/>
      <c r="Q129" s="204">
        <v>44337.613194444442</v>
      </c>
    </row>
    <row r="130" spans="1:17" s="96" customFormat="1" ht="18" x14ac:dyDescent="0.25">
      <c r="A130" s="134" t="str">
        <f>VLOOKUP(E130,'LISTADO ATM'!$A$2:$C$898,3,0)</f>
        <v>DISTRITO NACIONAL</v>
      </c>
      <c r="B130" s="129">
        <v>3335894877</v>
      </c>
      <c r="C130" s="136">
        <v>44337.527557870373</v>
      </c>
      <c r="D130" s="136" t="s">
        <v>2450</v>
      </c>
      <c r="E130" s="124">
        <v>139</v>
      </c>
      <c r="F130" s="155" t="str">
        <f>VLOOKUP(E130,VIP!$A$2:$O13331,2,0)</f>
        <v>DRBR139</v>
      </c>
      <c r="G130" s="134" t="str">
        <f>VLOOKUP(E130,'LISTADO ATM'!$A$2:$B$897,2,0)</f>
        <v xml:space="preserve">ATM Oficina Plaza Lama Zona Oriental I </v>
      </c>
      <c r="H130" s="134" t="str">
        <f>VLOOKUP(E130,VIP!$A$2:$O18194,7,FALSE)</f>
        <v>Si</v>
      </c>
      <c r="I130" s="134" t="str">
        <f>VLOOKUP(E130,VIP!$A$2:$O10159,8,FALSE)</f>
        <v>Si</v>
      </c>
      <c r="J130" s="134" t="str">
        <f>VLOOKUP(E130,VIP!$A$2:$O10109,8,FALSE)</f>
        <v>Si</v>
      </c>
      <c r="K130" s="134" t="str">
        <f>VLOOKUP(E130,VIP!$A$2:$O13683,6,0)</f>
        <v>NO</v>
      </c>
      <c r="L130" s="125" t="s">
        <v>2418</v>
      </c>
      <c r="M130" s="157" t="s">
        <v>2615</v>
      </c>
      <c r="N130" s="135" t="s">
        <v>2454</v>
      </c>
      <c r="O130" s="134" t="s">
        <v>2455</v>
      </c>
      <c r="P130" s="137"/>
      <c r="Q130" s="204">
        <v>44337.729166666664</v>
      </c>
    </row>
    <row r="131" spans="1:17" s="96" customFormat="1" ht="18" x14ac:dyDescent="0.25">
      <c r="A131" s="134" t="str">
        <f>VLOOKUP(E131,'LISTADO ATM'!$A$2:$C$898,3,0)</f>
        <v>DISTRITO NACIONAL</v>
      </c>
      <c r="B131" s="129">
        <v>3335894884</v>
      </c>
      <c r="C131" s="136">
        <v>44337.532199074078</v>
      </c>
      <c r="D131" s="136" t="s">
        <v>2180</v>
      </c>
      <c r="E131" s="124">
        <v>917</v>
      </c>
      <c r="F131" s="155" t="str">
        <f>VLOOKUP(E131,VIP!$A$2:$O13330,2,0)</f>
        <v>DRBR01B</v>
      </c>
      <c r="G131" s="134" t="str">
        <f>VLOOKUP(E131,'LISTADO ATM'!$A$2:$B$897,2,0)</f>
        <v xml:space="preserve">ATM Oficina Los Mina </v>
      </c>
      <c r="H131" s="134" t="str">
        <f>VLOOKUP(E131,VIP!$A$2:$O18193,7,FALSE)</f>
        <v>Si</v>
      </c>
      <c r="I131" s="134" t="str">
        <f>VLOOKUP(E131,VIP!$A$2:$O10158,8,FALSE)</f>
        <v>Si</v>
      </c>
      <c r="J131" s="134" t="str">
        <f>VLOOKUP(E131,VIP!$A$2:$O10108,8,FALSE)</f>
        <v>Si</v>
      </c>
      <c r="K131" s="134" t="str">
        <f>VLOOKUP(E131,VIP!$A$2:$O13682,6,0)</f>
        <v>NO</v>
      </c>
      <c r="L131" s="125" t="s">
        <v>2219</v>
      </c>
      <c r="M131" s="135" t="s">
        <v>2447</v>
      </c>
      <c r="N131" s="135" t="s">
        <v>2657</v>
      </c>
      <c r="O131" s="134" t="s">
        <v>2456</v>
      </c>
      <c r="P131" s="137"/>
      <c r="Q131" s="135" t="s">
        <v>2219</v>
      </c>
    </row>
    <row r="132" spans="1:17" s="96" customFormat="1" ht="18" x14ac:dyDescent="0.25">
      <c r="A132" s="134" t="str">
        <f>VLOOKUP(E132,'LISTADO ATM'!$A$2:$C$898,3,0)</f>
        <v>DISTRITO NACIONAL</v>
      </c>
      <c r="B132" s="129">
        <v>3335894910</v>
      </c>
      <c r="C132" s="136">
        <v>44337.547546296293</v>
      </c>
      <c r="D132" s="136" t="s">
        <v>2450</v>
      </c>
      <c r="E132" s="124">
        <v>147</v>
      </c>
      <c r="F132" s="155" t="str">
        <f>VLOOKUP(E132,VIP!$A$2:$O13329,2,0)</f>
        <v>DRBR147</v>
      </c>
      <c r="G132" s="134" t="str">
        <f>VLOOKUP(E132,'LISTADO ATM'!$A$2:$B$897,2,0)</f>
        <v xml:space="preserve">ATM Kiosco Megacentro I </v>
      </c>
      <c r="H132" s="134" t="str">
        <f>VLOOKUP(E132,VIP!$A$2:$O18192,7,FALSE)</f>
        <v>Si</v>
      </c>
      <c r="I132" s="134" t="str">
        <f>VLOOKUP(E132,VIP!$A$2:$O10157,8,FALSE)</f>
        <v>Si</v>
      </c>
      <c r="J132" s="134" t="str">
        <f>VLOOKUP(E132,VIP!$A$2:$O10107,8,FALSE)</f>
        <v>Si</v>
      </c>
      <c r="K132" s="134" t="str">
        <f>VLOOKUP(E132,VIP!$A$2:$O13681,6,0)</f>
        <v>NO</v>
      </c>
      <c r="L132" s="125" t="s">
        <v>2443</v>
      </c>
      <c r="M132" s="135" t="s">
        <v>2447</v>
      </c>
      <c r="N132" s="135" t="s">
        <v>2454</v>
      </c>
      <c r="O132" s="134" t="s">
        <v>2455</v>
      </c>
      <c r="P132" s="137"/>
      <c r="Q132" s="135" t="s">
        <v>2443</v>
      </c>
    </row>
    <row r="133" spans="1:17" s="96" customFormat="1" ht="18" x14ac:dyDescent="0.25">
      <c r="A133" s="134" t="str">
        <f>VLOOKUP(E133,'LISTADO ATM'!$A$2:$C$898,3,0)</f>
        <v>DISTRITO NACIONAL</v>
      </c>
      <c r="B133" s="129">
        <v>3335894911</v>
      </c>
      <c r="C133" s="136">
        <v>44337.54859953704</v>
      </c>
      <c r="D133" s="136" t="s">
        <v>2450</v>
      </c>
      <c r="E133" s="124">
        <v>194</v>
      </c>
      <c r="F133" s="155" t="str">
        <f>VLOOKUP(E133,VIP!$A$2:$O13328,2,0)</f>
        <v>DRBR194</v>
      </c>
      <c r="G133" s="134" t="str">
        <f>VLOOKUP(E133,'LISTADO ATM'!$A$2:$B$897,2,0)</f>
        <v xml:space="preserve">ATM UNP Pantoja </v>
      </c>
      <c r="H133" s="134" t="str">
        <f>VLOOKUP(E133,VIP!$A$2:$O18191,7,FALSE)</f>
        <v>Si</v>
      </c>
      <c r="I133" s="134" t="str">
        <f>VLOOKUP(E133,VIP!$A$2:$O10156,8,FALSE)</f>
        <v>No</v>
      </c>
      <c r="J133" s="134" t="str">
        <f>VLOOKUP(E133,VIP!$A$2:$O10106,8,FALSE)</f>
        <v>No</v>
      </c>
      <c r="K133" s="134" t="str">
        <f>VLOOKUP(E133,VIP!$A$2:$O13680,6,0)</f>
        <v>NO</v>
      </c>
      <c r="L133" s="125" t="s">
        <v>2443</v>
      </c>
      <c r="M133" s="135" t="s">
        <v>2447</v>
      </c>
      <c r="N133" s="135" t="s">
        <v>2454</v>
      </c>
      <c r="O133" s="134" t="s">
        <v>2455</v>
      </c>
      <c r="P133" s="137"/>
      <c r="Q133" s="135" t="s">
        <v>2443</v>
      </c>
    </row>
    <row r="134" spans="1:17" s="96" customFormat="1" ht="18" x14ac:dyDescent="0.25">
      <c r="A134" s="134" t="str">
        <f>VLOOKUP(E134,'LISTADO ATM'!$A$2:$C$898,3,0)</f>
        <v>DISTRITO NACIONAL</v>
      </c>
      <c r="B134" s="129">
        <v>3335894919</v>
      </c>
      <c r="C134" s="136">
        <v>44337.552789351852</v>
      </c>
      <c r="D134" s="136" t="s">
        <v>2450</v>
      </c>
      <c r="E134" s="124">
        <v>580</v>
      </c>
      <c r="F134" s="155" t="str">
        <f>VLOOKUP(E134,VIP!$A$2:$O13327,2,0)</f>
        <v>DRBR523</v>
      </c>
      <c r="G134" s="134" t="str">
        <f>VLOOKUP(E134,'LISTADO ATM'!$A$2:$B$897,2,0)</f>
        <v xml:space="preserve">ATM Edificio Propagas </v>
      </c>
      <c r="H134" s="134" t="str">
        <f>VLOOKUP(E134,VIP!$A$2:$O18190,7,FALSE)</f>
        <v>Si</v>
      </c>
      <c r="I134" s="134" t="str">
        <f>VLOOKUP(E134,VIP!$A$2:$O10155,8,FALSE)</f>
        <v>Si</v>
      </c>
      <c r="J134" s="134" t="str">
        <f>VLOOKUP(E134,VIP!$A$2:$O10105,8,FALSE)</f>
        <v>Si</v>
      </c>
      <c r="K134" s="134" t="str">
        <f>VLOOKUP(E134,VIP!$A$2:$O13679,6,0)</f>
        <v>NO</v>
      </c>
      <c r="L134" s="125" t="s">
        <v>2443</v>
      </c>
      <c r="M134" s="157" t="s">
        <v>2615</v>
      </c>
      <c r="N134" s="135" t="s">
        <v>2454</v>
      </c>
      <c r="O134" s="134" t="s">
        <v>2455</v>
      </c>
      <c r="P134" s="137"/>
      <c r="Q134" s="204">
        <v>44337.729166666664</v>
      </c>
    </row>
    <row r="135" spans="1:17" s="96" customFormat="1" ht="18" x14ac:dyDescent="0.25">
      <c r="A135" s="134" t="str">
        <f>VLOOKUP(E135,'LISTADO ATM'!$A$2:$C$898,3,0)</f>
        <v>SUR</v>
      </c>
      <c r="B135" s="129">
        <v>3335894920</v>
      </c>
      <c r="C135" s="136">
        <v>44337.553437499999</v>
      </c>
      <c r="D135" s="136" t="s">
        <v>2450</v>
      </c>
      <c r="E135" s="124">
        <v>592</v>
      </c>
      <c r="F135" s="155" t="str">
        <f>VLOOKUP(E135,VIP!$A$2:$O13326,2,0)</f>
        <v>DRBR081</v>
      </c>
      <c r="G135" s="134" t="str">
        <f>VLOOKUP(E135,'LISTADO ATM'!$A$2:$B$897,2,0)</f>
        <v xml:space="preserve">ATM Centro de Caja San Cristóbal I </v>
      </c>
      <c r="H135" s="134" t="str">
        <f>VLOOKUP(E135,VIP!$A$2:$O18189,7,FALSE)</f>
        <v>Si</v>
      </c>
      <c r="I135" s="134" t="str">
        <f>VLOOKUP(E135,VIP!$A$2:$O10154,8,FALSE)</f>
        <v>Si</v>
      </c>
      <c r="J135" s="134" t="str">
        <f>VLOOKUP(E135,VIP!$A$2:$O10104,8,FALSE)</f>
        <v>Si</v>
      </c>
      <c r="K135" s="134" t="str">
        <f>VLOOKUP(E135,VIP!$A$2:$O13678,6,0)</f>
        <v>SI</v>
      </c>
      <c r="L135" s="125" t="s">
        <v>2418</v>
      </c>
      <c r="M135" s="157" t="s">
        <v>2615</v>
      </c>
      <c r="N135" s="135" t="s">
        <v>2454</v>
      </c>
      <c r="O135" s="134" t="s">
        <v>2455</v>
      </c>
      <c r="P135" s="137"/>
      <c r="Q135" s="204">
        <v>44337.729166666664</v>
      </c>
    </row>
    <row r="136" spans="1:17" s="96" customFormat="1" ht="18" x14ac:dyDescent="0.25">
      <c r="A136" s="134" t="str">
        <f>VLOOKUP(E136,'LISTADO ATM'!$A$2:$C$898,3,0)</f>
        <v>DISTRITO NACIONAL</v>
      </c>
      <c r="B136" s="129">
        <v>3335894922</v>
      </c>
      <c r="C136" s="136">
        <v>44337.55574074074</v>
      </c>
      <c r="D136" s="136" t="s">
        <v>2450</v>
      </c>
      <c r="E136" s="124">
        <v>710</v>
      </c>
      <c r="F136" s="155" t="str">
        <f>VLOOKUP(E136,VIP!$A$2:$O13325,2,0)</f>
        <v>DRBR506</v>
      </c>
      <c r="G136" s="134" t="str">
        <f>VLOOKUP(E136,'LISTADO ATM'!$A$2:$B$897,2,0)</f>
        <v xml:space="preserve">ATM S/M Soberano </v>
      </c>
      <c r="H136" s="134" t="str">
        <f>VLOOKUP(E136,VIP!$A$2:$O18188,7,FALSE)</f>
        <v>Si</v>
      </c>
      <c r="I136" s="134" t="str">
        <f>VLOOKUP(E136,VIP!$A$2:$O10153,8,FALSE)</f>
        <v>Si</v>
      </c>
      <c r="J136" s="134" t="str">
        <f>VLOOKUP(E136,VIP!$A$2:$O10103,8,FALSE)</f>
        <v>Si</v>
      </c>
      <c r="K136" s="134" t="str">
        <f>VLOOKUP(E136,VIP!$A$2:$O13677,6,0)</f>
        <v>NO</v>
      </c>
      <c r="L136" s="125" t="s">
        <v>2418</v>
      </c>
      <c r="M136" s="157" t="s">
        <v>2615</v>
      </c>
      <c r="N136" s="135" t="s">
        <v>2454</v>
      </c>
      <c r="O136" s="134" t="s">
        <v>2455</v>
      </c>
      <c r="P136" s="137"/>
      <c r="Q136" s="204">
        <v>44337.612500000003</v>
      </c>
    </row>
    <row r="137" spans="1:17" s="96" customFormat="1" ht="18" x14ac:dyDescent="0.25">
      <c r="A137" s="134" t="str">
        <f>VLOOKUP(E137,'LISTADO ATM'!$A$2:$C$898,3,0)</f>
        <v>DISTRITO NACIONAL</v>
      </c>
      <c r="B137" s="129">
        <v>3335894923</v>
      </c>
      <c r="C137" s="136">
        <v>44337.557349537034</v>
      </c>
      <c r="D137" s="136" t="s">
        <v>2450</v>
      </c>
      <c r="E137" s="124">
        <v>735</v>
      </c>
      <c r="F137" s="155" t="str">
        <f>VLOOKUP(E137,VIP!$A$2:$O13324,2,0)</f>
        <v>DRBR179</v>
      </c>
      <c r="G137" s="134" t="str">
        <f>VLOOKUP(E137,'LISTADO ATM'!$A$2:$B$897,2,0)</f>
        <v xml:space="preserve">ATM Oficina Independencia II  </v>
      </c>
      <c r="H137" s="134" t="str">
        <f>VLOOKUP(E137,VIP!$A$2:$O18187,7,FALSE)</f>
        <v>Si</v>
      </c>
      <c r="I137" s="134" t="str">
        <f>VLOOKUP(E137,VIP!$A$2:$O10152,8,FALSE)</f>
        <v>Si</v>
      </c>
      <c r="J137" s="134" t="str">
        <f>VLOOKUP(E137,VIP!$A$2:$O10102,8,FALSE)</f>
        <v>Si</v>
      </c>
      <c r="K137" s="134" t="str">
        <f>VLOOKUP(E137,VIP!$A$2:$O13676,6,0)</f>
        <v>NO</v>
      </c>
      <c r="L137" s="125" t="s">
        <v>2443</v>
      </c>
      <c r="M137" s="157" t="s">
        <v>2615</v>
      </c>
      <c r="N137" s="135" t="s">
        <v>2454</v>
      </c>
      <c r="O137" s="134" t="s">
        <v>2455</v>
      </c>
      <c r="P137" s="137"/>
      <c r="Q137" s="204">
        <v>44337.729166666664</v>
      </c>
    </row>
    <row r="138" spans="1:17" s="96" customFormat="1" ht="18" x14ac:dyDescent="0.25">
      <c r="A138" s="134" t="str">
        <f>VLOOKUP(E138,'LISTADO ATM'!$A$2:$C$898,3,0)</f>
        <v>DISTRITO NACIONAL</v>
      </c>
      <c r="B138" s="129">
        <v>3335894928</v>
      </c>
      <c r="C138" s="136">
        <v>44337.559178240743</v>
      </c>
      <c r="D138" s="136" t="s">
        <v>2473</v>
      </c>
      <c r="E138" s="124">
        <v>813</v>
      </c>
      <c r="F138" s="155" t="str">
        <f>VLOOKUP(E138,VIP!$A$2:$O13323,2,0)</f>
        <v>DRBR815</v>
      </c>
      <c r="G138" s="134" t="str">
        <f>VLOOKUP(E138,'LISTADO ATM'!$A$2:$B$897,2,0)</f>
        <v>ATM Occidental Mall</v>
      </c>
      <c r="H138" s="134" t="str">
        <f>VLOOKUP(E138,VIP!$A$2:$O18186,7,FALSE)</f>
        <v>Si</v>
      </c>
      <c r="I138" s="134" t="str">
        <f>VLOOKUP(E138,VIP!$A$2:$O10151,8,FALSE)</f>
        <v>Si</v>
      </c>
      <c r="J138" s="134" t="str">
        <f>VLOOKUP(E138,VIP!$A$2:$O10101,8,FALSE)</f>
        <v>Si</v>
      </c>
      <c r="K138" s="134" t="str">
        <f>VLOOKUP(E138,VIP!$A$2:$O13675,6,0)</f>
        <v>NO</v>
      </c>
      <c r="L138" s="125" t="s">
        <v>2418</v>
      </c>
      <c r="M138" s="157" t="s">
        <v>2615</v>
      </c>
      <c r="N138" s="205" t="s">
        <v>2628</v>
      </c>
      <c r="O138" s="134" t="s">
        <v>2474</v>
      </c>
      <c r="P138" s="137"/>
      <c r="Q138" s="204">
        <v>44337.729166666664</v>
      </c>
    </row>
    <row r="139" spans="1:17" s="96" customFormat="1" ht="18" x14ac:dyDescent="0.25">
      <c r="A139" s="134" t="str">
        <f>VLOOKUP(E139,'LISTADO ATM'!$A$2:$C$898,3,0)</f>
        <v>NORTE</v>
      </c>
      <c r="B139" s="129">
        <v>3335894930</v>
      </c>
      <c r="C139" s="136">
        <v>44337.56</v>
      </c>
      <c r="D139" s="136" t="s">
        <v>2473</v>
      </c>
      <c r="E139" s="124">
        <v>903</v>
      </c>
      <c r="F139" s="155" t="str">
        <f>VLOOKUP(E139,VIP!$A$2:$O13322,2,0)</f>
        <v>DRBR903</v>
      </c>
      <c r="G139" s="134" t="str">
        <f>VLOOKUP(E139,'LISTADO ATM'!$A$2:$B$897,2,0)</f>
        <v xml:space="preserve">ATM Oficina La Vega Real I </v>
      </c>
      <c r="H139" s="134" t="str">
        <f>VLOOKUP(E139,VIP!$A$2:$O18185,7,FALSE)</f>
        <v>Si</v>
      </c>
      <c r="I139" s="134" t="str">
        <f>VLOOKUP(E139,VIP!$A$2:$O10150,8,FALSE)</f>
        <v>Si</v>
      </c>
      <c r="J139" s="134" t="str">
        <f>VLOOKUP(E139,VIP!$A$2:$O10100,8,FALSE)</f>
        <v>Si</v>
      </c>
      <c r="K139" s="134" t="str">
        <f>VLOOKUP(E139,VIP!$A$2:$O13674,6,0)</f>
        <v>NO</v>
      </c>
      <c r="L139" s="125" t="s">
        <v>2443</v>
      </c>
      <c r="M139" s="157" t="s">
        <v>2615</v>
      </c>
      <c r="N139" s="205" t="s">
        <v>2628</v>
      </c>
      <c r="O139" s="134" t="s">
        <v>2474</v>
      </c>
      <c r="P139" s="137"/>
      <c r="Q139" s="204">
        <v>44337.729166666664</v>
      </c>
    </row>
    <row r="140" spans="1:17" s="96" customFormat="1" ht="18" x14ac:dyDescent="0.25">
      <c r="A140" s="134" t="str">
        <f>VLOOKUP(E140,'LISTADO ATM'!$A$2:$C$898,3,0)</f>
        <v>NORTE</v>
      </c>
      <c r="B140" s="129">
        <v>3335894938</v>
      </c>
      <c r="C140" s="136">
        <v>44337.565300925926</v>
      </c>
      <c r="D140" s="136" t="s">
        <v>2181</v>
      </c>
      <c r="E140" s="124">
        <v>606</v>
      </c>
      <c r="F140" s="155" t="str">
        <f>VLOOKUP(E140,VIP!$A$2:$O13321,2,0)</f>
        <v>DRBR704</v>
      </c>
      <c r="G140" s="134" t="str">
        <f>VLOOKUP(E140,'LISTADO ATM'!$A$2:$B$897,2,0)</f>
        <v xml:space="preserve">ATM UNP Manolo Tavarez Justo </v>
      </c>
      <c r="H140" s="134" t="str">
        <f>VLOOKUP(E140,VIP!$A$2:$O18184,7,FALSE)</f>
        <v>Si</v>
      </c>
      <c r="I140" s="134" t="str">
        <f>VLOOKUP(E140,VIP!$A$2:$O10149,8,FALSE)</f>
        <v>Si</v>
      </c>
      <c r="J140" s="134" t="str">
        <f>VLOOKUP(E140,VIP!$A$2:$O10099,8,FALSE)</f>
        <v>Si</v>
      </c>
      <c r="K140" s="134" t="str">
        <f>VLOOKUP(E140,VIP!$A$2:$O13673,6,0)</f>
        <v>NO</v>
      </c>
      <c r="L140" s="125" t="s">
        <v>2219</v>
      </c>
      <c r="M140" s="157" t="s">
        <v>2615</v>
      </c>
      <c r="N140" s="205" t="s">
        <v>2628</v>
      </c>
      <c r="O140" s="134" t="s">
        <v>2571</v>
      </c>
      <c r="P140" s="137"/>
      <c r="Q140" s="204">
        <v>44337.613888888889</v>
      </c>
    </row>
    <row r="141" spans="1:17" s="96" customFormat="1" ht="18" x14ac:dyDescent="0.25">
      <c r="A141" s="134" t="str">
        <f>VLOOKUP(E141,'LISTADO ATM'!$A$2:$C$898,3,0)</f>
        <v>NORTE</v>
      </c>
      <c r="B141" s="129">
        <v>3335894970</v>
      </c>
      <c r="C141" s="136">
        <v>44337.588958333334</v>
      </c>
      <c r="D141" s="136" t="s">
        <v>2181</v>
      </c>
      <c r="E141" s="124">
        <v>511</v>
      </c>
      <c r="F141" s="155" t="str">
        <f>VLOOKUP(E141,VIP!$A$2:$O13320,2,0)</f>
        <v>DRBR511</v>
      </c>
      <c r="G141" s="134" t="str">
        <f>VLOOKUP(E141,'LISTADO ATM'!$A$2:$B$897,2,0)</f>
        <v xml:space="preserve">ATM UNP Río San Juan (Nagua) </v>
      </c>
      <c r="H141" s="134" t="str">
        <f>VLOOKUP(E141,VIP!$A$2:$O18183,7,FALSE)</f>
        <v>Si</v>
      </c>
      <c r="I141" s="134" t="str">
        <f>VLOOKUP(E141,VIP!$A$2:$O10148,8,FALSE)</f>
        <v>Si</v>
      </c>
      <c r="J141" s="134" t="str">
        <f>VLOOKUP(E141,VIP!$A$2:$O10098,8,FALSE)</f>
        <v>Si</v>
      </c>
      <c r="K141" s="134" t="str">
        <f>VLOOKUP(E141,VIP!$A$2:$O13672,6,0)</f>
        <v>NO</v>
      </c>
      <c r="L141" s="125" t="s">
        <v>2469</v>
      </c>
      <c r="M141" s="157" t="s">
        <v>2615</v>
      </c>
      <c r="N141" s="135" t="s">
        <v>2454</v>
      </c>
      <c r="O141" s="134" t="s">
        <v>2571</v>
      </c>
      <c r="P141" s="137"/>
      <c r="Q141" s="204">
        <v>44337.615277777775</v>
      </c>
    </row>
    <row r="142" spans="1:17" s="96" customFormat="1" ht="18" x14ac:dyDescent="0.25">
      <c r="A142" s="134" t="str">
        <f>VLOOKUP(E142,'LISTADO ATM'!$A$2:$C$898,3,0)</f>
        <v>NORTE</v>
      </c>
      <c r="B142" s="129">
        <v>3335894975</v>
      </c>
      <c r="C142" s="136">
        <v>44337.590092592596</v>
      </c>
      <c r="D142" s="136" t="s">
        <v>2181</v>
      </c>
      <c r="E142" s="124">
        <v>728</v>
      </c>
      <c r="F142" s="155" t="str">
        <f>VLOOKUP(E142,VIP!$A$2:$O13319,2,0)</f>
        <v>DRBR051</v>
      </c>
      <c r="G142" s="134" t="str">
        <f>VLOOKUP(E142,'LISTADO ATM'!$A$2:$B$897,2,0)</f>
        <v xml:space="preserve">ATM UNP La Vega Oficina Regional Norcentral </v>
      </c>
      <c r="H142" s="134" t="str">
        <f>VLOOKUP(E142,VIP!$A$2:$O18182,7,FALSE)</f>
        <v>Si</v>
      </c>
      <c r="I142" s="134" t="str">
        <f>VLOOKUP(E142,VIP!$A$2:$O10147,8,FALSE)</f>
        <v>Si</v>
      </c>
      <c r="J142" s="134" t="str">
        <f>VLOOKUP(E142,VIP!$A$2:$O10097,8,FALSE)</f>
        <v>Si</v>
      </c>
      <c r="K142" s="134" t="str">
        <f>VLOOKUP(E142,VIP!$A$2:$O13671,6,0)</f>
        <v>SI</v>
      </c>
      <c r="L142" s="125" t="s">
        <v>2219</v>
      </c>
      <c r="M142" s="157" t="s">
        <v>2615</v>
      </c>
      <c r="N142" s="135" t="s">
        <v>2454</v>
      </c>
      <c r="O142" s="134" t="s">
        <v>2571</v>
      </c>
      <c r="P142" s="137"/>
      <c r="Q142" s="204">
        <v>44337.570138888892</v>
      </c>
    </row>
    <row r="143" spans="1:17" s="96" customFormat="1" ht="18" x14ac:dyDescent="0.25">
      <c r="A143" s="134" t="str">
        <f>VLOOKUP(E143,'LISTADO ATM'!$A$2:$C$898,3,0)</f>
        <v>DISTRITO NACIONAL</v>
      </c>
      <c r="B143" s="129">
        <v>3335894979</v>
      </c>
      <c r="C143" s="136">
        <v>44337.590983796297</v>
      </c>
      <c r="D143" s="136" t="s">
        <v>2180</v>
      </c>
      <c r="E143" s="124">
        <v>734</v>
      </c>
      <c r="F143" s="155" t="str">
        <f>VLOOKUP(E143,VIP!$A$2:$O13318,2,0)</f>
        <v>DRBR178</v>
      </c>
      <c r="G143" s="134" t="str">
        <f>VLOOKUP(E143,'LISTADO ATM'!$A$2:$B$897,2,0)</f>
        <v xml:space="preserve">ATM Oficina Independencia I </v>
      </c>
      <c r="H143" s="134" t="str">
        <f>VLOOKUP(E143,VIP!$A$2:$O18181,7,FALSE)</f>
        <v>Si</v>
      </c>
      <c r="I143" s="134" t="str">
        <f>VLOOKUP(E143,VIP!$A$2:$O10146,8,FALSE)</f>
        <v>Si</v>
      </c>
      <c r="J143" s="134" t="str">
        <f>VLOOKUP(E143,VIP!$A$2:$O10096,8,FALSE)</f>
        <v>Si</v>
      </c>
      <c r="K143" s="134" t="str">
        <f>VLOOKUP(E143,VIP!$A$2:$O13670,6,0)</f>
        <v>SI</v>
      </c>
      <c r="L143" s="125" t="s">
        <v>2219</v>
      </c>
      <c r="M143" s="157" t="s">
        <v>2615</v>
      </c>
      <c r="N143" s="135" t="s">
        <v>2454</v>
      </c>
      <c r="O143" s="134" t="s">
        <v>2456</v>
      </c>
      <c r="P143" s="137"/>
      <c r="Q143" s="204">
        <v>44337.727083333331</v>
      </c>
    </row>
    <row r="144" spans="1:17" s="96" customFormat="1" ht="18" x14ac:dyDescent="0.25">
      <c r="A144" s="134" t="str">
        <f>VLOOKUP(E144,'LISTADO ATM'!$A$2:$C$898,3,0)</f>
        <v>ESTE</v>
      </c>
      <c r="B144" s="129">
        <v>3335894981</v>
      </c>
      <c r="C144" s="136">
        <v>44337.59170138889</v>
      </c>
      <c r="D144" s="136" t="s">
        <v>2180</v>
      </c>
      <c r="E144" s="124">
        <v>213</v>
      </c>
      <c r="F144" s="155" t="str">
        <f>VLOOKUP(E144,VIP!$A$2:$O13317,2,0)</f>
        <v>DRBR213</v>
      </c>
      <c r="G144" s="134" t="str">
        <f>VLOOKUP(E144,'LISTADO ATM'!$A$2:$B$897,2,0)</f>
        <v xml:space="preserve">ATM Almacenes Iberia (La Romana) </v>
      </c>
      <c r="H144" s="134" t="str">
        <f>VLOOKUP(E144,VIP!$A$2:$O18180,7,FALSE)</f>
        <v>Si</v>
      </c>
      <c r="I144" s="134" t="str">
        <f>VLOOKUP(E144,VIP!$A$2:$O10145,8,FALSE)</f>
        <v>Si</v>
      </c>
      <c r="J144" s="134" t="str">
        <f>VLOOKUP(E144,VIP!$A$2:$O10095,8,FALSE)</f>
        <v>Si</v>
      </c>
      <c r="K144" s="134" t="str">
        <f>VLOOKUP(E144,VIP!$A$2:$O13669,6,0)</f>
        <v>NO</v>
      </c>
      <c r="L144" s="125" t="s">
        <v>2219</v>
      </c>
      <c r="M144" s="135" t="s">
        <v>2447</v>
      </c>
      <c r="N144" s="135" t="s">
        <v>2454</v>
      </c>
      <c r="O144" s="134" t="s">
        <v>2456</v>
      </c>
      <c r="P144" s="137"/>
      <c r="Q144" s="135" t="s">
        <v>2219</v>
      </c>
    </row>
    <row r="145" spans="1:17" s="96" customFormat="1" ht="18" x14ac:dyDescent="0.25">
      <c r="A145" s="134" t="str">
        <f>VLOOKUP(E145,'LISTADO ATM'!$A$2:$C$898,3,0)</f>
        <v>DISTRITO NACIONAL</v>
      </c>
      <c r="B145" s="129">
        <v>3335895006</v>
      </c>
      <c r="C145" s="136">
        <v>44337.592627314814</v>
      </c>
      <c r="D145" s="136" t="s">
        <v>2180</v>
      </c>
      <c r="E145" s="124">
        <v>18</v>
      </c>
      <c r="F145" s="155" t="str">
        <f>VLOOKUP(E145,VIP!$A$2:$O13316,2,0)</f>
        <v>DRBR018</v>
      </c>
      <c r="G145" s="134" t="str">
        <f>VLOOKUP(E145,'LISTADO ATM'!$A$2:$B$897,2,0)</f>
        <v xml:space="preserve">ATM Oficina Haina Occidental I </v>
      </c>
      <c r="H145" s="134" t="str">
        <f>VLOOKUP(E145,VIP!$A$2:$O18179,7,FALSE)</f>
        <v>Si</v>
      </c>
      <c r="I145" s="134" t="str">
        <f>VLOOKUP(E145,VIP!$A$2:$O10144,8,FALSE)</f>
        <v>Si</v>
      </c>
      <c r="J145" s="134" t="str">
        <f>VLOOKUP(E145,VIP!$A$2:$O10094,8,FALSE)</f>
        <v>Si</v>
      </c>
      <c r="K145" s="134" t="str">
        <f>VLOOKUP(E145,VIP!$A$2:$O13668,6,0)</f>
        <v>SI</v>
      </c>
      <c r="L145" s="125" t="s">
        <v>2219</v>
      </c>
      <c r="M145" s="135" t="s">
        <v>2447</v>
      </c>
      <c r="N145" s="135" t="s">
        <v>2657</v>
      </c>
      <c r="O145" s="134" t="s">
        <v>2456</v>
      </c>
      <c r="P145" s="137"/>
      <c r="Q145" s="135" t="s">
        <v>2219</v>
      </c>
    </row>
    <row r="146" spans="1:17" s="96" customFormat="1" ht="18" x14ac:dyDescent="0.25">
      <c r="A146" s="134" t="str">
        <f>VLOOKUP(E146,'LISTADO ATM'!$A$2:$C$898,3,0)</f>
        <v>DISTRITO NACIONAL</v>
      </c>
      <c r="B146" s="129">
        <v>3335895007</v>
      </c>
      <c r="C146" s="136">
        <v>44337.592662037037</v>
      </c>
      <c r="D146" s="136" t="s">
        <v>2180</v>
      </c>
      <c r="E146" s="124">
        <v>925</v>
      </c>
      <c r="F146" s="155" t="str">
        <f>VLOOKUP(E146,VIP!$A$2:$O13315,2,0)</f>
        <v>DRBR24L</v>
      </c>
      <c r="G146" s="134" t="str">
        <f>VLOOKUP(E146,'LISTADO ATM'!$A$2:$B$897,2,0)</f>
        <v xml:space="preserve">ATM Oficina Plaza Lama Av. 27 de Febrero </v>
      </c>
      <c r="H146" s="134" t="str">
        <f>VLOOKUP(E146,VIP!$A$2:$O18178,7,FALSE)</f>
        <v>Si</v>
      </c>
      <c r="I146" s="134" t="str">
        <f>VLOOKUP(E146,VIP!$A$2:$O10143,8,FALSE)</f>
        <v>Si</v>
      </c>
      <c r="J146" s="134" t="str">
        <f>VLOOKUP(E146,VIP!$A$2:$O10093,8,FALSE)</f>
        <v>Si</v>
      </c>
      <c r="K146" s="134" t="str">
        <f>VLOOKUP(E146,VIP!$A$2:$O13667,6,0)</f>
        <v>SI</v>
      </c>
      <c r="L146" s="125" t="s">
        <v>2245</v>
      </c>
      <c r="M146" s="157" t="s">
        <v>2615</v>
      </c>
      <c r="N146" s="135" t="s">
        <v>2454</v>
      </c>
      <c r="O146" s="134" t="s">
        <v>2456</v>
      </c>
      <c r="P146" s="137"/>
      <c r="Q146" s="204">
        <v>44337.613194444442</v>
      </c>
    </row>
    <row r="147" spans="1:17" s="96" customFormat="1" ht="18" x14ac:dyDescent="0.25">
      <c r="A147" s="134" t="str">
        <f>VLOOKUP(E147,'LISTADO ATM'!$A$2:$C$898,3,0)</f>
        <v>DISTRITO NACIONAL</v>
      </c>
      <c r="B147" s="129">
        <v>3335895012</v>
      </c>
      <c r="C147" s="136">
        <v>44337.594444444447</v>
      </c>
      <c r="D147" s="136" t="s">
        <v>2180</v>
      </c>
      <c r="E147" s="124">
        <v>232</v>
      </c>
      <c r="F147" s="155" t="str">
        <f>VLOOKUP(E147,VIP!$A$2:$O13314,2,0)</f>
        <v>DRBR232</v>
      </c>
      <c r="G147" s="134" t="str">
        <f>VLOOKUP(E147,'LISTADO ATM'!$A$2:$B$897,2,0)</f>
        <v xml:space="preserve">ATM S/M Nacional Charles de Gaulle </v>
      </c>
      <c r="H147" s="134" t="str">
        <f>VLOOKUP(E147,VIP!$A$2:$O18177,7,FALSE)</f>
        <v>Si</v>
      </c>
      <c r="I147" s="134" t="str">
        <f>VLOOKUP(E147,VIP!$A$2:$O10142,8,FALSE)</f>
        <v>Si</v>
      </c>
      <c r="J147" s="134" t="str">
        <f>VLOOKUP(E147,VIP!$A$2:$O10092,8,FALSE)</f>
        <v>Si</v>
      </c>
      <c r="K147" s="134" t="str">
        <f>VLOOKUP(E147,VIP!$A$2:$O13666,6,0)</f>
        <v>SI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7"/>
      <c r="Q147" s="135" t="s">
        <v>2219</v>
      </c>
    </row>
    <row r="148" spans="1:17" s="96" customFormat="1" ht="18" x14ac:dyDescent="0.25">
      <c r="A148" s="134" t="str">
        <f>VLOOKUP(E148,'LISTADO ATM'!$A$2:$C$898,3,0)</f>
        <v>SUR</v>
      </c>
      <c r="B148" s="129">
        <v>3335895064</v>
      </c>
      <c r="C148" s="136">
        <v>44337.605833333335</v>
      </c>
      <c r="D148" s="136" t="s">
        <v>2473</v>
      </c>
      <c r="E148" s="124">
        <v>616</v>
      </c>
      <c r="F148" s="155" t="str">
        <f>VLOOKUP(E148,VIP!$A$2:$O13313,2,0)</f>
        <v>DRBR187</v>
      </c>
      <c r="G148" s="134" t="str">
        <f>VLOOKUP(E148,'LISTADO ATM'!$A$2:$B$897,2,0)</f>
        <v xml:space="preserve">ATM 5ta. Brigada Barahona </v>
      </c>
      <c r="H148" s="134" t="str">
        <f>VLOOKUP(E148,VIP!$A$2:$O18176,7,FALSE)</f>
        <v>Si</v>
      </c>
      <c r="I148" s="134" t="str">
        <f>VLOOKUP(E148,VIP!$A$2:$O10141,8,FALSE)</f>
        <v>Si</v>
      </c>
      <c r="J148" s="134" t="str">
        <f>VLOOKUP(E148,VIP!$A$2:$O10091,8,FALSE)</f>
        <v>Si</v>
      </c>
      <c r="K148" s="134" t="str">
        <f>VLOOKUP(E148,VIP!$A$2:$O13665,6,0)</f>
        <v>NO</v>
      </c>
      <c r="L148" s="125" t="s">
        <v>2443</v>
      </c>
      <c r="M148" s="135" t="s">
        <v>2447</v>
      </c>
      <c r="N148" s="135" t="s">
        <v>2454</v>
      </c>
      <c r="O148" s="134" t="s">
        <v>2474</v>
      </c>
      <c r="P148" s="137"/>
      <c r="Q148" s="135" t="s">
        <v>2443</v>
      </c>
    </row>
    <row r="149" spans="1:17" s="96" customFormat="1" ht="18" x14ac:dyDescent="0.25">
      <c r="A149" s="134" t="str">
        <f>VLOOKUP(E149,'LISTADO ATM'!$A$2:$C$898,3,0)</f>
        <v>DISTRITO NACIONAL</v>
      </c>
      <c r="B149" s="129">
        <v>3335895068</v>
      </c>
      <c r="C149" s="136">
        <v>44337.607210648152</v>
      </c>
      <c r="D149" s="136" t="s">
        <v>2180</v>
      </c>
      <c r="E149" s="124">
        <v>10</v>
      </c>
      <c r="F149" s="155" t="str">
        <f>VLOOKUP(E149,VIP!$A$2:$O13312,2,0)</f>
        <v>DRBR010</v>
      </c>
      <c r="G149" s="134" t="str">
        <f>VLOOKUP(E149,'LISTADO ATM'!$A$2:$B$897,2,0)</f>
        <v xml:space="preserve">ATM Ministerio Salud Pública </v>
      </c>
      <c r="H149" s="134" t="str">
        <f>VLOOKUP(E149,VIP!$A$2:$O18175,7,FALSE)</f>
        <v>Si</v>
      </c>
      <c r="I149" s="134" t="str">
        <f>VLOOKUP(E149,VIP!$A$2:$O10140,8,FALSE)</f>
        <v>Si</v>
      </c>
      <c r="J149" s="134" t="str">
        <f>VLOOKUP(E149,VIP!$A$2:$O10090,8,FALSE)</f>
        <v>Si</v>
      </c>
      <c r="K149" s="134" t="str">
        <f>VLOOKUP(E149,VIP!$A$2:$O13664,6,0)</f>
        <v>NO</v>
      </c>
      <c r="L149" s="125" t="s">
        <v>2219</v>
      </c>
      <c r="M149" s="135" t="s">
        <v>2447</v>
      </c>
      <c r="N149" s="135" t="s">
        <v>2657</v>
      </c>
      <c r="O149" s="134" t="s">
        <v>2456</v>
      </c>
      <c r="P149" s="137"/>
      <c r="Q149" s="135" t="s">
        <v>2219</v>
      </c>
    </row>
    <row r="150" spans="1:17" s="96" customFormat="1" ht="18" x14ac:dyDescent="0.25">
      <c r="A150" s="134" t="str">
        <f>VLOOKUP(E150,'LISTADO ATM'!$A$2:$C$898,3,0)</f>
        <v>DISTRITO NACIONAL</v>
      </c>
      <c r="B150" s="129">
        <v>3335895069</v>
      </c>
      <c r="C150" s="136">
        <v>44337.607858796298</v>
      </c>
      <c r="D150" s="136" t="s">
        <v>2180</v>
      </c>
      <c r="E150" s="124">
        <v>952</v>
      </c>
      <c r="F150" s="155" t="str">
        <f>VLOOKUP(E150,VIP!$A$2:$O13311,2,0)</f>
        <v>DRBR16L</v>
      </c>
      <c r="G150" s="134" t="str">
        <f>VLOOKUP(E150,'LISTADO ATM'!$A$2:$B$897,2,0)</f>
        <v xml:space="preserve">ATM Alvarez Rivas </v>
      </c>
      <c r="H150" s="134" t="str">
        <f>VLOOKUP(E150,VIP!$A$2:$O18174,7,FALSE)</f>
        <v>Si</v>
      </c>
      <c r="I150" s="134" t="str">
        <f>VLOOKUP(E150,VIP!$A$2:$O10139,8,FALSE)</f>
        <v>Si</v>
      </c>
      <c r="J150" s="134" t="str">
        <f>VLOOKUP(E150,VIP!$A$2:$O10089,8,FALSE)</f>
        <v>Si</v>
      </c>
      <c r="K150" s="134" t="str">
        <f>VLOOKUP(E150,VIP!$A$2:$O13663,6,0)</f>
        <v>NO</v>
      </c>
      <c r="L150" s="125" t="s">
        <v>2219</v>
      </c>
      <c r="M150" s="135" t="s">
        <v>2447</v>
      </c>
      <c r="N150" s="135" t="s">
        <v>2454</v>
      </c>
      <c r="O150" s="134" t="s">
        <v>2456</v>
      </c>
      <c r="P150" s="137"/>
      <c r="Q150" s="135" t="s">
        <v>2219</v>
      </c>
    </row>
    <row r="151" spans="1:17" s="96" customFormat="1" ht="18" x14ac:dyDescent="0.25">
      <c r="A151" s="134" t="str">
        <f>VLOOKUP(E151,'LISTADO ATM'!$A$2:$C$898,3,0)</f>
        <v>DISTRITO NACIONAL</v>
      </c>
      <c r="B151" s="129">
        <v>3335895087</v>
      </c>
      <c r="C151" s="136">
        <v>44337.612500000003</v>
      </c>
      <c r="D151" s="136" t="s">
        <v>2450</v>
      </c>
      <c r="E151" s="124">
        <v>569</v>
      </c>
      <c r="F151" s="155" t="str">
        <f>VLOOKUP(E151,VIP!$A$2:$O13313,2,0)</f>
        <v>DRBR03B</v>
      </c>
      <c r="G151" s="134" t="str">
        <f>VLOOKUP(E151,'LISTADO ATM'!$A$2:$B$897,2,0)</f>
        <v xml:space="preserve">ATM Superintendencia de Seguros </v>
      </c>
      <c r="H151" s="134" t="str">
        <f>VLOOKUP(E151,VIP!$A$2:$O18176,7,FALSE)</f>
        <v>Si</v>
      </c>
      <c r="I151" s="134" t="str">
        <f>VLOOKUP(E151,VIP!$A$2:$O10141,8,FALSE)</f>
        <v>Si</v>
      </c>
      <c r="J151" s="134" t="str">
        <f>VLOOKUP(E151,VIP!$A$2:$O10091,8,FALSE)</f>
        <v>Si</v>
      </c>
      <c r="K151" s="134" t="str">
        <f>VLOOKUP(E151,VIP!$A$2:$O13665,6,0)</f>
        <v>NO</v>
      </c>
      <c r="L151" s="125" t="s">
        <v>2418</v>
      </c>
      <c r="M151" s="135" t="s">
        <v>2447</v>
      </c>
      <c r="N151" s="135" t="s">
        <v>2454</v>
      </c>
      <c r="O151" s="134" t="s">
        <v>2455</v>
      </c>
      <c r="P151" s="137"/>
      <c r="Q151" s="135" t="s">
        <v>2418</v>
      </c>
    </row>
    <row r="152" spans="1:17" s="96" customFormat="1" ht="18" x14ac:dyDescent="0.25">
      <c r="A152" s="134" t="str">
        <f>VLOOKUP(E152,'LISTADO ATM'!$A$2:$C$898,3,0)</f>
        <v>NORTE</v>
      </c>
      <c r="B152" s="129">
        <v>3335895091</v>
      </c>
      <c r="C152" s="136">
        <v>44337.613888888889</v>
      </c>
      <c r="D152" s="136" t="s">
        <v>2567</v>
      </c>
      <c r="E152" s="124">
        <v>599</v>
      </c>
      <c r="F152" s="155" t="str">
        <f>VLOOKUP(E152,VIP!$A$2:$O13314,2,0)</f>
        <v>DRBR258</v>
      </c>
      <c r="G152" s="134" t="str">
        <f>VLOOKUP(E152,'LISTADO ATM'!$A$2:$B$897,2,0)</f>
        <v xml:space="preserve">ATM Oficina Plaza Internacional (Santiago) </v>
      </c>
      <c r="H152" s="134" t="str">
        <f>VLOOKUP(E152,VIP!$A$2:$O18177,7,FALSE)</f>
        <v>Si</v>
      </c>
      <c r="I152" s="134" t="str">
        <f>VLOOKUP(E152,VIP!$A$2:$O10142,8,FALSE)</f>
        <v>Si</v>
      </c>
      <c r="J152" s="134" t="str">
        <f>VLOOKUP(E152,VIP!$A$2:$O10092,8,FALSE)</f>
        <v>Si</v>
      </c>
      <c r="K152" s="134" t="str">
        <f>VLOOKUP(E152,VIP!$A$2:$O13666,6,0)</f>
        <v>NO</v>
      </c>
      <c r="L152" s="125" t="s">
        <v>2418</v>
      </c>
      <c r="M152" s="157" t="s">
        <v>2615</v>
      </c>
      <c r="N152" s="205" t="s">
        <v>2628</v>
      </c>
      <c r="O152" s="134" t="s">
        <v>2568</v>
      </c>
      <c r="P152" s="137"/>
      <c r="Q152" s="204">
        <v>44337.729166666664</v>
      </c>
    </row>
    <row r="153" spans="1:17" ht="18" x14ac:dyDescent="0.25">
      <c r="A153" s="134" t="str">
        <f>VLOOKUP(E153,'LISTADO ATM'!$A$2:$C$898,3,0)</f>
        <v>NORTE</v>
      </c>
      <c r="B153" s="129">
        <v>3335895203</v>
      </c>
      <c r="C153" s="136">
        <v>44337.65693287037</v>
      </c>
      <c r="D153" s="136" t="s">
        <v>2181</v>
      </c>
      <c r="E153" s="124">
        <v>874</v>
      </c>
      <c r="F153" s="156" t="str">
        <f>VLOOKUP(E153,VIP!$A$2:$O13326,2,0)</f>
        <v>DRBR874</v>
      </c>
      <c r="G153" s="134" t="str">
        <f>VLOOKUP(E153,'LISTADO ATM'!$A$2:$B$897,2,0)</f>
        <v xml:space="preserve">ATM Zona Franca Esperanza II (Mao) </v>
      </c>
      <c r="H153" s="134" t="str">
        <f>VLOOKUP(E153,VIP!$A$2:$O18189,7,FALSE)</f>
        <v>Si</v>
      </c>
      <c r="I153" s="134" t="str">
        <f>VLOOKUP(E153,VIP!$A$2:$O10154,8,FALSE)</f>
        <v>Si</v>
      </c>
      <c r="J153" s="134" t="str">
        <f>VLOOKUP(E153,VIP!$A$2:$O10104,8,FALSE)</f>
        <v>Si</v>
      </c>
      <c r="K153" s="134" t="str">
        <f>VLOOKUP(E153,VIP!$A$2:$O13678,6,0)</f>
        <v>NO</v>
      </c>
      <c r="L153" s="125" t="s">
        <v>2219</v>
      </c>
      <c r="M153" s="135" t="s">
        <v>2447</v>
      </c>
      <c r="N153" s="135" t="s">
        <v>2454</v>
      </c>
      <c r="O153" s="134" t="s">
        <v>2571</v>
      </c>
      <c r="P153" s="137"/>
      <c r="Q153" s="135" t="s">
        <v>2219</v>
      </c>
    </row>
    <row r="154" spans="1:17" ht="18" x14ac:dyDescent="0.25">
      <c r="A154" s="134" t="str">
        <f>VLOOKUP(E154,'LISTADO ATM'!$A$2:$C$898,3,0)</f>
        <v>NORTE</v>
      </c>
      <c r="B154" s="129">
        <v>3335895212</v>
      </c>
      <c r="C154" s="136">
        <v>44337.658067129632</v>
      </c>
      <c r="D154" s="136" t="s">
        <v>2181</v>
      </c>
      <c r="E154" s="124">
        <v>840</v>
      </c>
      <c r="F154" s="156" t="str">
        <f>VLOOKUP(E154,VIP!$A$2:$O13325,2,0)</f>
        <v>DRBR840</v>
      </c>
      <c r="G154" s="134" t="str">
        <f>VLOOKUP(E154,'LISTADO ATM'!$A$2:$B$897,2,0)</f>
        <v xml:space="preserve">ATM PUCMM (Santiago) </v>
      </c>
      <c r="H154" s="134" t="str">
        <f>VLOOKUP(E154,VIP!$A$2:$O18188,7,FALSE)</f>
        <v>Si</v>
      </c>
      <c r="I154" s="134" t="str">
        <f>VLOOKUP(E154,VIP!$A$2:$O10153,8,FALSE)</f>
        <v>Si</v>
      </c>
      <c r="J154" s="134" t="str">
        <f>VLOOKUP(E154,VIP!$A$2:$O10103,8,FALSE)</f>
        <v>Si</v>
      </c>
      <c r="K154" s="134" t="str">
        <f>VLOOKUP(E154,VIP!$A$2:$O13677,6,0)</f>
        <v>NO</v>
      </c>
      <c r="L154" s="125" t="s">
        <v>2469</v>
      </c>
      <c r="M154" s="135" t="s">
        <v>2447</v>
      </c>
      <c r="N154" s="135" t="s">
        <v>2454</v>
      </c>
      <c r="O154" s="134" t="s">
        <v>2571</v>
      </c>
      <c r="P154" s="137"/>
      <c r="Q154" s="135" t="s">
        <v>2469</v>
      </c>
    </row>
    <row r="155" spans="1:17" ht="18" x14ac:dyDescent="0.25">
      <c r="A155" s="134" t="str">
        <f>VLOOKUP(E155,'LISTADO ATM'!$A$2:$C$898,3,0)</f>
        <v>NORTE</v>
      </c>
      <c r="B155" s="129">
        <v>3335895219</v>
      </c>
      <c r="C155" s="136">
        <v>44337.659004629626</v>
      </c>
      <c r="D155" s="136" t="s">
        <v>2181</v>
      </c>
      <c r="E155" s="124">
        <v>746</v>
      </c>
      <c r="F155" s="156" t="str">
        <f>VLOOKUP(E155,VIP!$A$2:$O13324,2,0)</f>
        <v>DRBR156</v>
      </c>
      <c r="G155" s="134" t="str">
        <f>VLOOKUP(E155,'LISTADO ATM'!$A$2:$B$897,2,0)</f>
        <v xml:space="preserve">ATM Oficina Las Terrenas </v>
      </c>
      <c r="H155" s="134" t="str">
        <f>VLOOKUP(E155,VIP!$A$2:$O18187,7,FALSE)</f>
        <v>Si</v>
      </c>
      <c r="I155" s="134" t="str">
        <f>VLOOKUP(E155,VIP!$A$2:$O10152,8,FALSE)</f>
        <v>Si</v>
      </c>
      <c r="J155" s="134" t="str">
        <f>VLOOKUP(E155,VIP!$A$2:$O10102,8,FALSE)</f>
        <v>Si</v>
      </c>
      <c r="K155" s="134" t="str">
        <f>VLOOKUP(E155,VIP!$A$2:$O13676,6,0)</f>
        <v>SI</v>
      </c>
      <c r="L155" s="125" t="s">
        <v>2245</v>
      </c>
      <c r="M155" s="135" t="s">
        <v>2447</v>
      </c>
      <c r="N155" s="135" t="s">
        <v>2454</v>
      </c>
      <c r="O155" s="134" t="s">
        <v>2576</v>
      </c>
      <c r="P155" s="137"/>
      <c r="Q155" s="135" t="s">
        <v>2245</v>
      </c>
    </row>
    <row r="156" spans="1:17" ht="18" x14ac:dyDescent="0.25">
      <c r="A156" s="134" t="str">
        <f>VLOOKUP(E156,'LISTADO ATM'!$A$2:$C$898,3,0)</f>
        <v>DISTRITO NACIONAL</v>
      </c>
      <c r="B156" s="129">
        <v>3335895297</v>
      </c>
      <c r="C156" s="136">
        <v>44337.682974537034</v>
      </c>
      <c r="D156" s="136" t="s">
        <v>2180</v>
      </c>
      <c r="E156" s="124">
        <v>248</v>
      </c>
      <c r="F156" s="156" t="str">
        <f>VLOOKUP(E156,VIP!$A$2:$O13323,2,0)</f>
        <v>DRBR248</v>
      </c>
      <c r="G156" s="134" t="str">
        <f>VLOOKUP(E156,'LISTADO ATM'!$A$2:$B$897,2,0)</f>
        <v xml:space="preserve">ATM Shell Paraiso </v>
      </c>
      <c r="H156" s="134" t="str">
        <f>VLOOKUP(E156,VIP!$A$2:$O18186,7,FALSE)</f>
        <v>Si</v>
      </c>
      <c r="I156" s="134" t="str">
        <f>VLOOKUP(E156,VIP!$A$2:$O10151,8,FALSE)</f>
        <v>Si</v>
      </c>
      <c r="J156" s="134" t="str">
        <f>VLOOKUP(E156,VIP!$A$2:$O10101,8,FALSE)</f>
        <v>Si</v>
      </c>
      <c r="K156" s="134" t="str">
        <f>VLOOKUP(E156,VIP!$A$2:$O13675,6,0)</f>
        <v>NO</v>
      </c>
      <c r="L156" s="125" t="s">
        <v>2219</v>
      </c>
      <c r="M156" s="135" t="s">
        <v>2447</v>
      </c>
      <c r="N156" s="135" t="s">
        <v>2657</v>
      </c>
      <c r="O156" s="134" t="s">
        <v>2456</v>
      </c>
      <c r="P156" s="137"/>
      <c r="Q156" s="135" t="s">
        <v>2219</v>
      </c>
    </row>
    <row r="157" spans="1:17" ht="18" x14ac:dyDescent="0.25">
      <c r="A157" s="134" t="str">
        <f>VLOOKUP(E157,'LISTADO ATM'!$A$2:$C$898,3,0)</f>
        <v>DISTRITO NACIONAL</v>
      </c>
      <c r="B157" s="129">
        <v>3335895305</v>
      </c>
      <c r="C157" s="136">
        <v>44337.685590277775</v>
      </c>
      <c r="D157" s="136" t="s">
        <v>2180</v>
      </c>
      <c r="E157" s="124">
        <v>648</v>
      </c>
      <c r="F157" s="156" t="str">
        <f>VLOOKUP(E157,VIP!$A$2:$O13322,2,0)</f>
        <v>DRBR190</v>
      </c>
      <c r="G157" s="134" t="str">
        <f>VLOOKUP(E157,'LISTADO ATM'!$A$2:$B$897,2,0)</f>
        <v xml:space="preserve">ATM Hermandad de Pensionados </v>
      </c>
      <c r="H157" s="134" t="str">
        <f>VLOOKUP(E157,VIP!$A$2:$O18185,7,FALSE)</f>
        <v>Si</v>
      </c>
      <c r="I157" s="134" t="str">
        <f>VLOOKUP(E157,VIP!$A$2:$O10150,8,FALSE)</f>
        <v>No</v>
      </c>
      <c r="J157" s="134" t="str">
        <f>VLOOKUP(E157,VIP!$A$2:$O10100,8,FALSE)</f>
        <v>No</v>
      </c>
      <c r="K157" s="134" t="str">
        <f>VLOOKUP(E157,VIP!$A$2:$O13674,6,0)</f>
        <v>NO</v>
      </c>
      <c r="L157" s="125" t="s">
        <v>2469</v>
      </c>
      <c r="M157" s="135" t="s">
        <v>2447</v>
      </c>
      <c r="N157" s="135" t="s">
        <v>2657</v>
      </c>
      <c r="O157" s="134" t="s">
        <v>2456</v>
      </c>
      <c r="P157" s="137"/>
      <c r="Q157" s="135" t="s">
        <v>2469</v>
      </c>
    </row>
    <row r="158" spans="1:17" ht="18" x14ac:dyDescent="0.25">
      <c r="A158" s="134" t="str">
        <f>VLOOKUP(E158,'LISTADO ATM'!$A$2:$C$898,3,0)</f>
        <v>DISTRITO NACIONAL</v>
      </c>
      <c r="B158" s="129">
        <v>3335895308</v>
      </c>
      <c r="C158" s="136">
        <v>44337.686469907407</v>
      </c>
      <c r="D158" s="136" t="s">
        <v>2180</v>
      </c>
      <c r="E158" s="124">
        <v>983</v>
      </c>
      <c r="F158" s="156" t="str">
        <f>VLOOKUP(E158,VIP!$A$2:$O13321,2,0)</f>
        <v>DRBR983</v>
      </c>
      <c r="G158" s="134" t="str">
        <f>VLOOKUP(E158,'LISTADO ATM'!$A$2:$B$897,2,0)</f>
        <v xml:space="preserve">ATM Bravo República de Colombia </v>
      </c>
      <c r="H158" s="134" t="str">
        <f>VLOOKUP(E158,VIP!$A$2:$O18184,7,FALSE)</f>
        <v>Si</v>
      </c>
      <c r="I158" s="134" t="str">
        <f>VLOOKUP(E158,VIP!$A$2:$O10149,8,FALSE)</f>
        <v>No</v>
      </c>
      <c r="J158" s="134" t="str">
        <f>VLOOKUP(E158,VIP!$A$2:$O10099,8,FALSE)</f>
        <v>No</v>
      </c>
      <c r="K158" s="134" t="str">
        <f>VLOOKUP(E158,VIP!$A$2:$O13673,6,0)</f>
        <v>NO</v>
      </c>
      <c r="L158" s="125" t="s">
        <v>2469</v>
      </c>
      <c r="M158" s="135" t="s">
        <v>2447</v>
      </c>
      <c r="N158" s="135" t="s">
        <v>2657</v>
      </c>
      <c r="O158" s="134" t="s">
        <v>2456</v>
      </c>
      <c r="P158" s="137"/>
      <c r="Q158" s="135" t="s">
        <v>2469</v>
      </c>
    </row>
    <row r="159" spans="1:17" ht="18" x14ac:dyDescent="0.25">
      <c r="A159" s="134" t="str">
        <f>VLOOKUP(E159,'LISTADO ATM'!$A$2:$C$898,3,0)</f>
        <v>SUR</v>
      </c>
      <c r="B159" s="129">
        <v>3335895321</v>
      </c>
      <c r="C159" s="136">
        <v>44337.687824074077</v>
      </c>
      <c r="D159" s="136" t="s">
        <v>2180</v>
      </c>
      <c r="E159" s="124">
        <v>890</v>
      </c>
      <c r="F159" s="156" t="str">
        <f>VLOOKUP(E159,VIP!$A$2:$O13320,2,0)</f>
        <v>DRBR890</v>
      </c>
      <c r="G159" s="134" t="str">
        <f>VLOOKUP(E159,'LISTADO ATM'!$A$2:$B$897,2,0)</f>
        <v xml:space="preserve">ATM Escuela Penitenciaria (San Cristóbal) </v>
      </c>
      <c r="H159" s="134" t="str">
        <f>VLOOKUP(E159,VIP!$A$2:$O18183,7,FALSE)</f>
        <v>Si</v>
      </c>
      <c r="I159" s="134" t="str">
        <f>VLOOKUP(E159,VIP!$A$2:$O10148,8,FALSE)</f>
        <v>Si</v>
      </c>
      <c r="J159" s="134" t="str">
        <f>VLOOKUP(E159,VIP!$A$2:$O10098,8,FALSE)</f>
        <v>Si</v>
      </c>
      <c r="K159" s="134" t="str">
        <f>VLOOKUP(E159,VIP!$A$2:$O13672,6,0)</f>
        <v>NO</v>
      </c>
      <c r="L159" s="125" t="s">
        <v>2469</v>
      </c>
      <c r="M159" s="135" t="s">
        <v>2447</v>
      </c>
      <c r="N159" s="135" t="s">
        <v>2657</v>
      </c>
      <c r="O159" s="134" t="s">
        <v>2456</v>
      </c>
      <c r="P159" s="137"/>
      <c r="Q159" s="135" t="s">
        <v>2469</v>
      </c>
    </row>
    <row r="160" spans="1:17" ht="18" x14ac:dyDescent="0.25">
      <c r="A160" s="134" t="str">
        <f>VLOOKUP(E160,'LISTADO ATM'!$A$2:$C$898,3,0)</f>
        <v>NORTE</v>
      </c>
      <c r="B160" s="129">
        <v>3335895323</v>
      </c>
      <c r="C160" s="136">
        <v>44337.68917824074</v>
      </c>
      <c r="D160" s="136" t="s">
        <v>2180</v>
      </c>
      <c r="E160" s="124">
        <v>538</v>
      </c>
      <c r="F160" s="156" t="str">
        <f>VLOOKUP(E160,VIP!$A$2:$O13319,2,0)</f>
        <v>DRBR538</v>
      </c>
      <c r="G160" s="134" t="str">
        <f>VLOOKUP(E160,'LISTADO ATM'!$A$2:$B$897,2,0)</f>
        <v>ATM  Autoservicio San Fco. Macorís</v>
      </c>
      <c r="H160" s="134" t="str">
        <f>VLOOKUP(E160,VIP!$A$2:$O18182,7,FALSE)</f>
        <v>Si</v>
      </c>
      <c r="I160" s="134" t="str">
        <f>VLOOKUP(E160,VIP!$A$2:$O10147,8,FALSE)</f>
        <v>Si</v>
      </c>
      <c r="J160" s="134" t="str">
        <f>VLOOKUP(E160,VIP!$A$2:$O10097,8,FALSE)</f>
        <v>Si</v>
      </c>
      <c r="K160" s="134" t="str">
        <f>VLOOKUP(E160,VIP!$A$2:$O13671,6,0)</f>
        <v>NO</v>
      </c>
      <c r="L160" s="125" t="s">
        <v>2469</v>
      </c>
      <c r="M160" s="135" t="s">
        <v>2447</v>
      </c>
      <c r="N160" s="135" t="s">
        <v>2454</v>
      </c>
      <c r="O160" s="134" t="s">
        <v>2658</v>
      </c>
      <c r="P160" s="137"/>
      <c r="Q160" s="135" t="s">
        <v>2469</v>
      </c>
    </row>
    <row r="161" spans="1:17" ht="18" x14ac:dyDescent="0.25">
      <c r="A161" s="134" t="str">
        <f>VLOOKUP(E161,'LISTADO ATM'!$A$2:$C$898,3,0)</f>
        <v>SUR</v>
      </c>
      <c r="B161" s="129">
        <v>3335895327</v>
      </c>
      <c r="C161" s="136">
        <v>44337.690787037034</v>
      </c>
      <c r="D161" s="136" t="s">
        <v>2450</v>
      </c>
      <c r="E161" s="124">
        <v>615</v>
      </c>
      <c r="F161" s="156" t="str">
        <f>VLOOKUP(E161,VIP!$A$2:$O13318,2,0)</f>
        <v>DRBR418</v>
      </c>
      <c r="G161" s="134" t="str">
        <f>VLOOKUP(E161,'LISTADO ATM'!$A$2:$B$897,2,0)</f>
        <v xml:space="preserve">ATM Estación Sunix Cabral (Barahona) </v>
      </c>
      <c r="H161" s="134" t="str">
        <f>VLOOKUP(E161,VIP!$A$2:$O18181,7,FALSE)</f>
        <v>Si</v>
      </c>
      <c r="I161" s="134" t="str">
        <f>VLOOKUP(E161,VIP!$A$2:$O10146,8,FALSE)</f>
        <v>Si</v>
      </c>
      <c r="J161" s="134" t="str">
        <f>VLOOKUP(E161,VIP!$A$2:$O10096,8,FALSE)</f>
        <v>Si</v>
      </c>
      <c r="K161" s="134" t="str">
        <f>VLOOKUP(E161,VIP!$A$2:$O13670,6,0)</f>
        <v>NO</v>
      </c>
      <c r="L161" s="125" t="s">
        <v>2418</v>
      </c>
      <c r="M161" s="135" t="s">
        <v>2447</v>
      </c>
      <c r="N161" s="135" t="s">
        <v>2454</v>
      </c>
      <c r="O161" s="134" t="s">
        <v>2455</v>
      </c>
      <c r="P161" s="137"/>
      <c r="Q161" s="135" t="s">
        <v>2418</v>
      </c>
    </row>
    <row r="162" spans="1:17" ht="18" x14ac:dyDescent="0.25">
      <c r="A162" s="134" t="str">
        <f>VLOOKUP(E162,'LISTADO ATM'!$A$2:$C$898,3,0)</f>
        <v>DISTRITO NACIONAL</v>
      </c>
      <c r="B162" s="129">
        <v>3335895384</v>
      </c>
      <c r="C162" s="136">
        <v>44337.707905092589</v>
      </c>
      <c r="D162" s="136" t="s">
        <v>2180</v>
      </c>
      <c r="E162" s="124">
        <v>713</v>
      </c>
      <c r="F162" s="156" t="str">
        <f>VLOOKUP(E162,VIP!$A$2:$O13317,2,0)</f>
        <v>DRBR016</v>
      </c>
      <c r="G162" s="134" t="str">
        <f>VLOOKUP(E162,'LISTADO ATM'!$A$2:$B$897,2,0)</f>
        <v xml:space="preserve">ATM Oficina Las Américas </v>
      </c>
      <c r="H162" s="134" t="str">
        <f>VLOOKUP(E162,VIP!$A$2:$O18180,7,FALSE)</f>
        <v>Si</v>
      </c>
      <c r="I162" s="134" t="str">
        <f>VLOOKUP(E162,VIP!$A$2:$O10145,8,FALSE)</f>
        <v>Si</v>
      </c>
      <c r="J162" s="134" t="str">
        <f>VLOOKUP(E162,VIP!$A$2:$O10095,8,FALSE)</f>
        <v>Si</v>
      </c>
      <c r="K162" s="134" t="str">
        <f>VLOOKUP(E162,VIP!$A$2:$O13669,6,0)</f>
        <v>NO</v>
      </c>
      <c r="L162" s="125" t="s">
        <v>2425</v>
      </c>
      <c r="M162" s="135" t="s">
        <v>2447</v>
      </c>
      <c r="N162" s="135" t="s">
        <v>2454</v>
      </c>
      <c r="O162" s="134" t="s">
        <v>2456</v>
      </c>
      <c r="P162" s="137"/>
      <c r="Q162" s="135" t="s">
        <v>2425</v>
      </c>
    </row>
    <row r="163" spans="1:17" ht="18" x14ac:dyDescent="0.25">
      <c r="A163" s="134" t="str">
        <f>VLOOKUP(E163,'LISTADO ATM'!$A$2:$C$898,3,0)</f>
        <v>SUR</v>
      </c>
      <c r="B163" s="129">
        <v>3335895403</v>
      </c>
      <c r="C163" s="136">
        <v>44337.721296296295</v>
      </c>
      <c r="D163" s="136" t="s">
        <v>2180</v>
      </c>
      <c r="E163" s="124">
        <v>968</v>
      </c>
      <c r="F163" s="156" t="str">
        <f>VLOOKUP(E163,VIP!$A$2:$O13316,2,0)</f>
        <v>DRBR24I</v>
      </c>
      <c r="G163" s="134" t="str">
        <f>VLOOKUP(E163,'LISTADO ATM'!$A$2:$B$897,2,0)</f>
        <v xml:space="preserve">ATM UNP Mercado Baní </v>
      </c>
      <c r="H163" s="134" t="str">
        <f>VLOOKUP(E163,VIP!$A$2:$O18179,7,FALSE)</f>
        <v>Si</v>
      </c>
      <c r="I163" s="134" t="str">
        <f>VLOOKUP(E163,VIP!$A$2:$O10144,8,FALSE)</f>
        <v>Si</v>
      </c>
      <c r="J163" s="134" t="str">
        <f>VLOOKUP(E163,VIP!$A$2:$O10094,8,FALSE)</f>
        <v>Si</v>
      </c>
      <c r="K163" s="134" t="str">
        <f>VLOOKUP(E163,VIP!$A$2:$O13668,6,0)</f>
        <v>SI</v>
      </c>
      <c r="L163" s="125" t="s">
        <v>2219</v>
      </c>
      <c r="M163" s="135" t="s">
        <v>2447</v>
      </c>
      <c r="N163" s="135" t="s">
        <v>2454</v>
      </c>
      <c r="O163" s="134" t="s">
        <v>2456</v>
      </c>
      <c r="P163" s="137"/>
      <c r="Q163" s="135" t="s">
        <v>2219</v>
      </c>
    </row>
    <row r="164" spans="1:17" ht="18" x14ac:dyDescent="0.25">
      <c r="A164" s="134" t="str">
        <f>VLOOKUP(E164,'LISTADO ATM'!$A$2:$C$898,3,0)</f>
        <v>DISTRITO NACIONAL</v>
      </c>
      <c r="B164" s="129">
        <v>3335895405</v>
      </c>
      <c r="C164" s="136">
        <v>44337.722939814812</v>
      </c>
      <c r="D164" s="136" t="s">
        <v>2180</v>
      </c>
      <c r="E164" s="124">
        <v>686</v>
      </c>
      <c r="F164" s="156" t="str">
        <f>VLOOKUP(E164,VIP!$A$2:$O13315,2,0)</f>
        <v>DRBR686</v>
      </c>
      <c r="G164" s="134" t="str">
        <f>VLOOKUP(E164,'LISTADO ATM'!$A$2:$B$897,2,0)</f>
        <v>ATM Autoservicio Oficina Máximo Gómez</v>
      </c>
      <c r="H164" s="134" t="str">
        <f>VLOOKUP(E164,VIP!$A$2:$O18178,7,FALSE)</f>
        <v>Si</v>
      </c>
      <c r="I164" s="134" t="str">
        <f>VLOOKUP(E164,VIP!$A$2:$O10143,8,FALSE)</f>
        <v>Si</v>
      </c>
      <c r="J164" s="134" t="str">
        <f>VLOOKUP(E164,VIP!$A$2:$O10093,8,FALSE)</f>
        <v>Si</v>
      </c>
      <c r="K164" s="134" t="str">
        <f>VLOOKUP(E164,VIP!$A$2:$O13667,6,0)</f>
        <v>NO</v>
      </c>
      <c r="L164" s="125" t="s">
        <v>2219</v>
      </c>
      <c r="M164" s="135" t="s">
        <v>2447</v>
      </c>
      <c r="N164" s="135" t="s">
        <v>2454</v>
      </c>
      <c r="O164" s="134" t="s">
        <v>2456</v>
      </c>
      <c r="P164" s="137"/>
      <c r="Q164" s="135" t="s">
        <v>2219</v>
      </c>
    </row>
    <row r="165" spans="1:17" ht="18" x14ac:dyDescent="0.25">
      <c r="A165" s="134" t="str">
        <f>VLOOKUP(E165,'LISTADO ATM'!$A$2:$C$898,3,0)</f>
        <v>DISTRITO NACIONAL</v>
      </c>
      <c r="B165" s="129">
        <v>3335895430</v>
      </c>
      <c r="C165" s="136">
        <v>44337.765729166669</v>
      </c>
      <c r="D165" s="136" t="s">
        <v>2450</v>
      </c>
      <c r="E165" s="124">
        <v>955</v>
      </c>
      <c r="F165" s="156" t="str">
        <f>VLOOKUP(E165,VIP!$A$2:$O13320,2,0)</f>
        <v>DRBR955</v>
      </c>
      <c r="G165" s="134" t="str">
        <f>VLOOKUP(E165,'LISTADO ATM'!$A$2:$B$897,2,0)</f>
        <v xml:space="preserve">ATM Oficina Americana Independencia II </v>
      </c>
      <c r="H165" s="134" t="str">
        <f>VLOOKUP(E165,VIP!$A$2:$O18183,7,FALSE)</f>
        <v>Si</v>
      </c>
      <c r="I165" s="134" t="str">
        <f>VLOOKUP(E165,VIP!$A$2:$O10148,8,FALSE)</f>
        <v>Si</v>
      </c>
      <c r="J165" s="134" t="str">
        <f>VLOOKUP(E165,VIP!$A$2:$O10098,8,FALSE)</f>
        <v>Si</v>
      </c>
      <c r="K165" s="134" t="str">
        <f>VLOOKUP(E165,VIP!$A$2:$O13672,6,0)</f>
        <v>NO</v>
      </c>
      <c r="L165" s="125" t="s">
        <v>2418</v>
      </c>
      <c r="M165" s="135" t="s">
        <v>2447</v>
      </c>
      <c r="N165" s="135" t="s">
        <v>2454</v>
      </c>
      <c r="O165" s="134" t="s">
        <v>2455</v>
      </c>
      <c r="P165" s="137"/>
      <c r="Q165" s="135" t="s">
        <v>2418</v>
      </c>
    </row>
    <row r="166" spans="1:17" ht="18" x14ac:dyDescent="0.25">
      <c r="A166" s="134" t="str">
        <f>VLOOKUP(E166,'LISTADO ATM'!$A$2:$C$898,3,0)</f>
        <v>DISTRITO NACIONAL</v>
      </c>
      <c r="B166" s="129">
        <v>3335895432</v>
      </c>
      <c r="C166" s="136">
        <v>44337.771111111113</v>
      </c>
      <c r="D166" s="136" t="s">
        <v>2180</v>
      </c>
      <c r="E166" s="124">
        <v>542</v>
      </c>
      <c r="F166" s="156" t="str">
        <f>VLOOKUP(E166,VIP!$A$2:$O13319,2,0)</f>
        <v>DRBR542</v>
      </c>
      <c r="G166" s="134" t="str">
        <f>VLOOKUP(E166,'LISTADO ATM'!$A$2:$B$897,2,0)</f>
        <v>ATM S/M la Cadena Carretera Mella</v>
      </c>
      <c r="H166" s="134" t="str">
        <f>VLOOKUP(E166,VIP!$A$2:$O18182,7,FALSE)</f>
        <v>NO</v>
      </c>
      <c r="I166" s="134" t="str">
        <f>VLOOKUP(E166,VIP!$A$2:$O10147,8,FALSE)</f>
        <v>SI</v>
      </c>
      <c r="J166" s="134" t="str">
        <f>VLOOKUP(E166,VIP!$A$2:$O10097,8,FALSE)</f>
        <v>SI</v>
      </c>
      <c r="K166" s="134" t="str">
        <f>VLOOKUP(E166,VIP!$A$2:$O13671,6,0)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7"/>
      <c r="Q166" s="135" t="s">
        <v>2219</v>
      </c>
    </row>
    <row r="167" spans="1:17" ht="18" x14ac:dyDescent="0.25">
      <c r="A167" s="134" t="str">
        <f>VLOOKUP(E167,'LISTADO ATM'!$A$2:$C$898,3,0)</f>
        <v>DISTRITO NACIONAL</v>
      </c>
      <c r="B167" s="129">
        <v>3335895436</v>
      </c>
      <c r="C167" s="136">
        <v>44337.776967592596</v>
      </c>
      <c r="D167" s="136" t="s">
        <v>2473</v>
      </c>
      <c r="E167" s="124">
        <v>160</v>
      </c>
      <c r="F167" s="156" t="str">
        <f>VLOOKUP(E167,VIP!$A$2:$O13318,2,0)</f>
        <v>DRBR160</v>
      </c>
      <c r="G167" s="134" t="str">
        <f>VLOOKUP(E167,'LISTADO ATM'!$A$2:$B$897,2,0)</f>
        <v xml:space="preserve">ATM Oficina Herrera </v>
      </c>
      <c r="H167" s="134" t="str">
        <f>VLOOKUP(E167,VIP!$A$2:$O18181,7,FALSE)</f>
        <v>Si</v>
      </c>
      <c r="I167" s="134" t="str">
        <f>VLOOKUP(E167,VIP!$A$2:$O10146,8,FALSE)</f>
        <v>Si</v>
      </c>
      <c r="J167" s="134" t="str">
        <f>VLOOKUP(E167,VIP!$A$2:$O10096,8,FALSE)</f>
        <v>Si</v>
      </c>
      <c r="K167" s="134" t="str">
        <f>VLOOKUP(E167,VIP!$A$2:$O13670,6,0)</f>
        <v>NO</v>
      </c>
      <c r="L167" s="125" t="s">
        <v>2566</v>
      </c>
      <c r="M167" s="135" t="s">
        <v>2447</v>
      </c>
      <c r="N167" s="135" t="s">
        <v>2454</v>
      </c>
      <c r="O167" s="134" t="s">
        <v>2474</v>
      </c>
      <c r="P167" s="137"/>
      <c r="Q167" s="135" t="s">
        <v>2566</v>
      </c>
    </row>
    <row r="168" spans="1:17" ht="18" x14ac:dyDescent="0.25">
      <c r="A168" s="134" t="str">
        <f>VLOOKUP(E168,'LISTADO ATM'!$A$2:$C$898,3,0)</f>
        <v>ESTE</v>
      </c>
      <c r="B168" s="129">
        <v>3335895438</v>
      </c>
      <c r="C168" s="136">
        <v>44337.777777777781</v>
      </c>
      <c r="D168" s="136" t="s">
        <v>2180</v>
      </c>
      <c r="E168" s="124">
        <v>789</v>
      </c>
      <c r="F168" s="156" t="str">
        <f>VLOOKUP(E168,VIP!$A$2:$O13317,2,0)</f>
        <v>DRBR789</v>
      </c>
      <c r="G168" s="134" t="str">
        <f>VLOOKUP(E168,'LISTADO ATM'!$A$2:$B$897,2,0)</f>
        <v>ATM Hotel Bellevue Boca Chica</v>
      </c>
      <c r="H168" s="134" t="str">
        <f>VLOOKUP(E168,VIP!$A$2:$O18180,7,FALSE)</f>
        <v>Si</v>
      </c>
      <c r="I168" s="134" t="str">
        <f>VLOOKUP(E168,VIP!$A$2:$O10145,8,FALSE)</f>
        <v>Si</v>
      </c>
      <c r="J168" s="134" t="str">
        <f>VLOOKUP(E168,VIP!$A$2:$O10095,8,FALSE)</f>
        <v>Si</v>
      </c>
      <c r="K168" s="134" t="str">
        <f>VLOOKUP(E168,VIP!$A$2:$O13669,6,0)</f>
        <v>NO</v>
      </c>
      <c r="L168" s="125" t="s">
        <v>2245</v>
      </c>
      <c r="M168" s="135" t="s">
        <v>2447</v>
      </c>
      <c r="N168" s="135" t="s">
        <v>2454</v>
      </c>
      <c r="O168" s="134" t="s">
        <v>2456</v>
      </c>
      <c r="P168" s="137"/>
      <c r="Q168" s="135" t="s">
        <v>2245</v>
      </c>
    </row>
    <row r="169" spans="1:17" ht="18" x14ac:dyDescent="0.25">
      <c r="A169" s="134" t="str">
        <f>VLOOKUP(E169,'LISTADO ATM'!$A$2:$C$898,3,0)</f>
        <v>NORTE</v>
      </c>
      <c r="B169" s="129">
        <v>3335895440</v>
      </c>
      <c r="C169" s="136">
        <v>44337.78052083333</v>
      </c>
      <c r="D169" s="136" t="s">
        <v>2181</v>
      </c>
      <c r="E169" s="124">
        <v>63</v>
      </c>
      <c r="F169" s="156" t="str">
        <f>VLOOKUP(E169,VIP!$A$2:$O13316,2,0)</f>
        <v>DRBR063</v>
      </c>
      <c r="G169" s="134" t="str">
        <f>VLOOKUP(E169,'LISTADO ATM'!$A$2:$B$897,2,0)</f>
        <v xml:space="preserve">ATM Oficina Villa Vásquez (Montecristi) </v>
      </c>
      <c r="H169" s="134" t="str">
        <f>VLOOKUP(E169,VIP!$A$2:$O18179,7,FALSE)</f>
        <v>Si</v>
      </c>
      <c r="I169" s="134" t="str">
        <f>VLOOKUP(E169,VIP!$A$2:$O10144,8,FALSE)</f>
        <v>Si</v>
      </c>
      <c r="J169" s="134" t="str">
        <f>VLOOKUP(E169,VIP!$A$2:$O10094,8,FALSE)</f>
        <v>Si</v>
      </c>
      <c r="K169" s="134" t="str">
        <f>VLOOKUP(E169,VIP!$A$2:$O13668,6,0)</f>
        <v>NO</v>
      </c>
      <c r="L169" s="125" t="s">
        <v>2425</v>
      </c>
      <c r="M169" s="135" t="s">
        <v>2447</v>
      </c>
      <c r="N169" s="135" t="s">
        <v>2454</v>
      </c>
      <c r="O169" s="134" t="s">
        <v>2571</v>
      </c>
      <c r="P169" s="137"/>
      <c r="Q169" s="135" t="s">
        <v>2425</v>
      </c>
    </row>
    <row r="170" spans="1:17" ht="18" x14ac:dyDescent="0.25">
      <c r="A170" s="134" t="str">
        <f>VLOOKUP(E170,'LISTADO ATM'!$A$2:$C$898,3,0)</f>
        <v>SUR</v>
      </c>
      <c r="B170" s="129">
        <v>3335895447</v>
      </c>
      <c r="C170" s="136">
        <v>44337.837500000001</v>
      </c>
      <c r="D170" s="136" t="s">
        <v>2180</v>
      </c>
      <c r="E170" s="124">
        <v>5</v>
      </c>
      <c r="F170" s="156" t="str">
        <f>VLOOKUP(E170,VIP!$A$2:$O13336,2,0)</f>
        <v>DRBR005</v>
      </c>
      <c r="G170" s="134" t="str">
        <f>VLOOKUP(E170,'LISTADO ATM'!$A$2:$B$897,2,0)</f>
        <v>ATM Oficina Autoservicio Villa Ofelia (San Juan)</v>
      </c>
      <c r="H170" s="134" t="str">
        <f>VLOOKUP(E170,VIP!$A$2:$O18199,7,FALSE)</f>
        <v>Si</v>
      </c>
      <c r="I170" s="134" t="str">
        <f>VLOOKUP(E170,VIP!$A$2:$O10164,8,FALSE)</f>
        <v>Si</v>
      </c>
      <c r="J170" s="134" t="str">
        <f>VLOOKUP(E170,VIP!$A$2:$O10114,8,FALSE)</f>
        <v>Si</v>
      </c>
      <c r="K170" s="134" t="str">
        <f>VLOOKUP(E170,VIP!$A$2:$O13688,6,0)</f>
        <v>NO</v>
      </c>
      <c r="L170" s="125" t="s">
        <v>2245</v>
      </c>
      <c r="M170" s="135" t="s">
        <v>2447</v>
      </c>
      <c r="N170" s="135" t="s">
        <v>2454</v>
      </c>
      <c r="O170" s="134" t="s">
        <v>2456</v>
      </c>
      <c r="P170" s="137"/>
      <c r="Q170" s="135" t="s">
        <v>2245</v>
      </c>
    </row>
    <row r="171" spans="1:17" ht="18" x14ac:dyDescent="0.25">
      <c r="A171" s="134" t="str">
        <f>VLOOKUP(E171,'LISTADO ATM'!$A$2:$C$898,3,0)</f>
        <v>SUR</v>
      </c>
      <c r="B171" s="129">
        <v>3335895448</v>
      </c>
      <c r="C171" s="136">
        <v>44337.838275462964</v>
      </c>
      <c r="D171" s="136" t="s">
        <v>2180</v>
      </c>
      <c r="E171" s="124">
        <v>962</v>
      </c>
      <c r="F171" s="156" t="str">
        <f>VLOOKUP(E171,VIP!$A$2:$O13335,2,0)</f>
        <v>DRBR962</v>
      </c>
      <c r="G171" s="134" t="str">
        <f>VLOOKUP(E171,'LISTADO ATM'!$A$2:$B$897,2,0)</f>
        <v xml:space="preserve">ATM Oficina Villa Ofelia II (San Juan) </v>
      </c>
      <c r="H171" s="134" t="str">
        <f>VLOOKUP(E171,VIP!$A$2:$O18198,7,FALSE)</f>
        <v>Si</v>
      </c>
      <c r="I171" s="134" t="str">
        <f>VLOOKUP(E171,VIP!$A$2:$O10163,8,FALSE)</f>
        <v>Si</v>
      </c>
      <c r="J171" s="134" t="str">
        <f>VLOOKUP(E171,VIP!$A$2:$O10113,8,FALSE)</f>
        <v>Si</v>
      </c>
      <c r="K171" s="134" t="str">
        <f>VLOOKUP(E171,VIP!$A$2:$O13687,6,0)</f>
        <v>NO</v>
      </c>
      <c r="L171" s="125" t="s">
        <v>2245</v>
      </c>
      <c r="M171" s="135" t="s">
        <v>2447</v>
      </c>
      <c r="N171" s="135" t="s">
        <v>2454</v>
      </c>
      <c r="O171" s="134" t="s">
        <v>2456</v>
      </c>
      <c r="P171" s="137"/>
      <c r="Q171" s="135" t="s">
        <v>2245</v>
      </c>
    </row>
    <row r="172" spans="1:17" ht="18" x14ac:dyDescent="0.25">
      <c r="A172" s="134" t="str">
        <f>VLOOKUP(E172,'LISTADO ATM'!$A$2:$C$898,3,0)</f>
        <v>DISTRITO NACIONAL</v>
      </c>
      <c r="B172" s="129">
        <v>3335895450</v>
      </c>
      <c r="C172" s="136">
        <v>44337.839062500003</v>
      </c>
      <c r="D172" s="136" t="s">
        <v>2180</v>
      </c>
      <c r="E172" s="124">
        <v>696</v>
      </c>
      <c r="F172" s="156" t="str">
        <f>VLOOKUP(E172,VIP!$A$2:$O13334,2,0)</f>
        <v>DRBR696</v>
      </c>
      <c r="G172" s="134" t="str">
        <f>VLOOKUP(E172,'LISTADO ATM'!$A$2:$B$897,2,0)</f>
        <v>ATM Olé Jacobo Majluta</v>
      </c>
      <c r="H172" s="134" t="str">
        <f>VLOOKUP(E172,VIP!$A$2:$O18197,7,FALSE)</f>
        <v>Si</v>
      </c>
      <c r="I172" s="134" t="str">
        <f>VLOOKUP(E172,VIP!$A$2:$O10162,8,FALSE)</f>
        <v>Si</v>
      </c>
      <c r="J172" s="134" t="str">
        <f>VLOOKUP(E172,VIP!$A$2:$O10112,8,FALSE)</f>
        <v>Si</v>
      </c>
      <c r="K172" s="134" t="str">
        <f>VLOOKUP(E172,VIP!$A$2:$O13686,6,0)</f>
        <v>NO</v>
      </c>
      <c r="L172" s="125" t="s">
        <v>2219</v>
      </c>
      <c r="M172" s="135" t="s">
        <v>2447</v>
      </c>
      <c r="N172" s="135" t="s">
        <v>2454</v>
      </c>
      <c r="O172" s="134" t="s">
        <v>2456</v>
      </c>
      <c r="P172" s="137"/>
      <c r="Q172" s="135" t="s">
        <v>2219</v>
      </c>
    </row>
    <row r="173" spans="1:17" ht="18" x14ac:dyDescent="0.25">
      <c r="A173" s="134" t="str">
        <f>VLOOKUP(E173,'LISTADO ATM'!$A$2:$C$898,3,0)</f>
        <v>NORTE</v>
      </c>
      <c r="B173" s="129">
        <v>3335895451</v>
      </c>
      <c r="C173" s="136">
        <v>44337.839618055557</v>
      </c>
      <c r="D173" s="136" t="s">
        <v>2181</v>
      </c>
      <c r="E173" s="124">
        <v>496</v>
      </c>
      <c r="F173" s="156" t="str">
        <f>VLOOKUP(E173,VIP!$A$2:$O13333,2,0)</f>
        <v>DRBR496</v>
      </c>
      <c r="G173" s="134" t="str">
        <f>VLOOKUP(E173,'LISTADO ATM'!$A$2:$B$897,2,0)</f>
        <v xml:space="preserve">ATM Multicentro La Sirena Bonao </v>
      </c>
      <c r="H173" s="134" t="str">
        <f>VLOOKUP(E173,VIP!$A$2:$O18196,7,FALSE)</f>
        <v>Si</v>
      </c>
      <c r="I173" s="134" t="str">
        <f>VLOOKUP(E173,VIP!$A$2:$O10161,8,FALSE)</f>
        <v>Si</v>
      </c>
      <c r="J173" s="134" t="str">
        <f>VLOOKUP(E173,VIP!$A$2:$O10111,8,FALSE)</f>
        <v>Si</v>
      </c>
      <c r="K173" s="134" t="str">
        <f>VLOOKUP(E173,VIP!$A$2:$O13685,6,0)</f>
        <v>NO</v>
      </c>
      <c r="L173" s="125" t="s">
        <v>2469</v>
      </c>
      <c r="M173" s="135" t="s">
        <v>2447</v>
      </c>
      <c r="N173" s="135" t="s">
        <v>2454</v>
      </c>
      <c r="O173" s="134" t="s">
        <v>2571</v>
      </c>
      <c r="P173" s="137"/>
      <c r="Q173" s="135" t="s">
        <v>2469</v>
      </c>
    </row>
    <row r="174" spans="1:17" ht="18" x14ac:dyDescent="0.25">
      <c r="A174" s="134" t="str">
        <f>VLOOKUP(E174,'LISTADO ATM'!$A$2:$C$898,3,0)</f>
        <v>ESTE</v>
      </c>
      <c r="B174" s="129">
        <v>3335895452</v>
      </c>
      <c r="C174" s="136">
        <v>44337.841967592591</v>
      </c>
      <c r="D174" s="136" t="s">
        <v>2180</v>
      </c>
      <c r="E174" s="124">
        <v>211</v>
      </c>
      <c r="F174" s="156" t="str">
        <f>VLOOKUP(E174,VIP!$A$2:$O13332,2,0)</f>
        <v>DRBR211</v>
      </c>
      <c r="G174" s="134" t="str">
        <f>VLOOKUP(E174,'LISTADO ATM'!$A$2:$B$897,2,0)</f>
        <v xml:space="preserve">ATM Oficina La Romana I </v>
      </c>
      <c r="H174" s="134" t="str">
        <f>VLOOKUP(E174,VIP!$A$2:$O18195,7,FALSE)</f>
        <v>Si</v>
      </c>
      <c r="I174" s="134" t="str">
        <f>VLOOKUP(E174,VIP!$A$2:$O10160,8,FALSE)</f>
        <v>Si</v>
      </c>
      <c r="J174" s="134" t="str">
        <f>VLOOKUP(E174,VIP!$A$2:$O10110,8,FALSE)</f>
        <v>Si</v>
      </c>
      <c r="K174" s="134" t="str">
        <f>VLOOKUP(E174,VIP!$A$2:$O13684,6,0)</f>
        <v>NO</v>
      </c>
      <c r="L174" s="125" t="s">
        <v>2219</v>
      </c>
      <c r="M174" s="135" t="s">
        <v>2447</v>
      </c>
      <c r="N174" s="135" t="s">
        <v>2454</v>
      </c>
      <c r="O174" s="134" t="s">
        <v>2456</v>
      </c>
      <c r="P174" s="137"/>
      <c r="Q174" s="135" t="s">
        <v>2219</v>
      </c>
    </row>
    <row r="175" spans="1:17" ht="18" x14ac:dyDescent="0.25">
      <c r="A175" s="134" t="str">
        <f>VLOOKUP(E175,'LISTADO ATM'!$A$2:$C$898,3,0)</f>
        <v>DISTRITO NACIONAL</v>
      </c>
      <c r="B175" s="129">
        <v>3335895453</v>
      </c>
      <c r="C175" s="136">
        <v>44337.843078703707</v>
      </c>
      <c r="D175" s="136" t="s">
        <v>2180</v>
      </c>
      <c r="E175" s="124">
        <v>966</v>
      </c>
      <c r="F175" s="156" t="str">
        <f>VLOOKUP(E175,VIP!$A$2:$O13331,2,0)</f>
        <v>DRBR966</v>
      </c>
      <c r="G175" s="134" t="str">
        <f>VLOOKUP(E175,'LISTADO ATM'!$A$2:$B$897,2,0)</f>
        <v>ATM Centro Medico Real</v>
      </c>
      <c r="H175" s="134" t="str">
        <f>VLOOKUP(E175,VIP!$A$2:$O18194,7,FALSE)</f>
        <v>Si</v>
      </c>
      <c r="I175" s="134" t="str">
        <f>VLOOKUP(E175,VIP!$A$2:$O10159,8,FALSE)</f>
        <v>Si</v>
      </c>
      <c r="J175" s="134" t="str">
        <f>VLOOKUP(E175,VIP!$A$2:$O10109,8,FALSE)</f>
        <v>Si</v>
      </c>
      <c r="K175" s="134" t="str">
        <f>VLOOKUP(E175,VIP!$A$2:$O13683,6,0)</f>
        <v>NO</v>
      </c>
      <c r="L175" s="125" t="s">
        <v>2469</v>
      </c>
      <c r="M175" s="135" t="s">
        <v>2447</v>
      </c>
      <c r="N175" s="135" t="s">
        <v>2454</v>
      </c>
      <c r="O175" s="134" t="s">
        <v>2456</v>
      </c>
      <c r="P175" s="137"/>
      <c r="Q175" s="135" t="s">
        <v>2469</v>
      </c>
    </row>
    <row r="176" spans="1:17" ht="18" x14ac:dyDescent="0.25">
      <c r="A176" s="134" t="str">
        <f>VLOOKUP(E176,'LISTADO ATM'!$A$2:$C$898,3,0)</f>
        <v>DISTRITO NACIONAL</v>
      </c>
      <c r="B176" s="129">
        <v>3335895454</v>
      </c>
      <c r="C176" s="136">
        <v>44337.843912037039</v>
      </c>
      <c r="D176" s="136" t="s">
        <v>2180</v>
      </c>
      <c r="E176" s="124">
        <v>639</v>
      </c>
      <c r="F176" s="156" t="str">
        <f>VLOOKUP(E176,VIP!$A$2:$O13330,2,0)</f>
        <v>DRBR639</v>
      </c>
      <c r="G176" s="134" t="str">
        <f>VLOOKUP(E176,'LISTADO ATM'!$A$2:$B$897,2,0)</f>
        <v xml:space="preserve">ATM Comisión Militar MOPC </v>
      </c>
      <c r="H176" s="134" t="str">
        <f>VLOOKUP(E176,VIP!$A$2:$O18193,7,FALSE)</f>
        <v>Si</v>
      </c>
      <c r="I176" s="134" t="str">
        <f>VLOOKUP(E176,VIP!$A$2:$O10158,8,FALSE)</f>
        <v>Si</v>
      </c>
      <c r="J176" s="134" t="str">
        <f>VLOOKUP(E176,VIP!$A$2:$O10108,8,FALSE)</f>
        <v>Si</v>
      </c>
      <c r="K176" s="134" t="str">
        <f>VLOOKUP(E176,VIP!$A$2:$O13682,6,0)</f>
        <v>NO</v>
      </c>
      <c r="L176" s="125" t="s">
        <v>2469</v>
      </c>
      <c r="M176" s="135" t="s">
        <v>2447</v>
      </c>
      <c r="N176" s="135" t="s">
        <v>2454</v>
      </c>
      <c r="O176" s="134" t="s">
        <v>2456</v>
      </c>
      <c r="P176" s="137"/>
      <c r="Q176" s="135" t="s">
        <v>2469</v>
      </c>
    </row>
    <row r="177" spans="1:17" ht="18" x14ac:dyDescent="0.25">
      <c r="A177" s="134" t="str">
        <f>VLOOKUP(E177,'LISTADO ATM'!$A$2:$C$898,3,0)</f>
        <v>DISTRITO NACIONAL</v>
      </c>
      <c r="B177" s="129">
        <v>3335895456</v>
      </c>
      <c r="C177" s="136">
        <v>44337.844849537039</v>
      </c>
      <c r="D177" s="136" t="s">
        <v>2180</v>
      </c>
      <c r="E177" s="124">
        <v>238</v>
      </c>
      <c r="F177" s="156" t="str">
        <f>VLOOKUP(E177,VIP!$A$2:$O13329,2,0)</f>
        <v>DRBR238</v>
      </c>
      <c r="G177" s="134" t="str">
        <f>VLOOKUP(E177,'LISTADO ATM'!$A$2:$B$897,2,0)</f>
        <v xml:space="preserve">ATM Multicentro La Sirena Charles de Gaulle </v>
      </c>
      <c r="H177" s="134" t="str">
        <f>VLOOKUP(E177,VIP!$A$2:$O18192,7,FALSE)</f>
        <v>Si</v>
      </c>
      <c r="I177" s="134" t="str">
        <f>VLOOKUP(E177,VIP!$A$2:$O10157,8,FALSE)</f>
        <v>Si</v>
      </c>
      <c r="J177" s="134" t="str">
        <f>VLOOKUP(E177,VIP!$A$2:$O10107,8,FALSE)</f>
        <v>Si</v>
      </c>
      <c r="K177" s="134" t="str">
        <f>VLOOKUP(E177,VIP!$A$2:$O13681,6,0)</f>
        <v>No</v>
      </c>
      <c r="L177" s="125" t="s">
        <v>2469</v>
      </c>
      <c r="M177" s="135" t="s">
        <v>2447</v>
      </c>
      <c r="N177" s="135" t="s">
        <v>2454</v>
      </c>
      <c r="O177" s="134" t="s">
        <v>2456</v>
      </c>
      <c r="P177" s="137"/>
      <c r="Q177" s="135" t="s">
        <v>2469</v>
      </c>
    </row>
    <row r="178" spans="1:17" ht="18" x14ac:dyDescent="0.25">
      <c r="A178" s="134" t="str">
        <f>VLOOKUP(E178,'LISTADO ATM'!$A$2:$C$898,3,0)</f>
        <v>DISTRITO NACIONAL</v>
      </c>
      <c r="B178" s="129">
        <v>3335895457</v>
      </c>
      <c r="C178" s="136">
        <v>44337.848877314813</v>
      </c>
      <c r="D178" s="136" t="s">
        <v>2180</v>
      </c>
      <c r="E178" s="124">
        <v>676</v>
      </c>
      <c r="F178" s="156" t="str">
        <f>VLOOKUP(E178,VIP!$A$2:$O13328,2,0)</f>
        <v>DRBR676</v>
      </c>
      <c r="G178" s="134" t="str">
        <f>VLOOKUP(E178,'LISTADO ATM'!$A$2:$B$897,2,0)</f>
        <v>ATM S/M Bravo Colina Del Oeste</v>
      </c>
      <c r="H178" s="134" t="str">
        <f>VLOOKUP(E178,VIP!$A$2:$O18191,7,FALSE)</f>
        <v>Si</v>
      </c>
      <c r="I178" s="134" t="str">
        <f>VLOOKUP(E178,VIP!$A$2:$O10156,8,FALSE)</f>
        <v>Si</v>
      </c>
      <c r="J178" s="134" t="str">
        <f>VLOOKUP(E178,VIP!$A$2:$O10106,8,FALSE)</f>
        <v>Si</v>
      </c>
      <c r="K178" s="134" t="str">
        <f>VLOOKUP(E178,VIP!$A$2:$O13680,6,0)</f>
        <v>NO</v>
      </c>
      <c r="L178" s="125" t="s">
        <v>2469</v>
      </c>
      <c r="M178" s="135" t="s">
        <v>2447</v>
      </c>
      <c r="N178" s="135" t="s">
        <v>2454</v>
      </c>
      <c r="O178" s="134" t="s">
        <v>2456</v>
      </c>
      <c r="P178" s="137"/>
      <c r="Q178" s="135" t="s">
        <v>2469</v>
      </c>
    </row>
    <row r="179" spans="1:17" ht="18" x14ac:dyDescent="0.25">
      <c r="A179" s="134" t="str">
        <f>VLOOKUP(E179,'LISTADO ATM'!$A$2:$C$898,3,0)</f>
        <v>DISTRITO NACIONAL</v>
      </c>
      <c r="B179" s="129">
        <v>3335895463</v>
      </c>
      <c r="C179" s="136">
        <v>44337.913888888892</v>
      </c>
      <c r="D179" s="136" t="s">
        <v>2180</v>
      </c>
      <c r="E179" s="124">
        <v>493</v>
      </c>
      <c r="F179" s="156" t="str">
        <f>VLOOKUP(E179,VIP!$A$2:$O13327,2,0)</f>
        <v>DRBR493</v>
      </c>
      <c r="G179" s="134" t="str">
        <f>VLOOKUP(E179,'LISTADO ATM'!$A$2:$B$897,2,0)</f>
        <v xml:space="preserve">ATM Oficina Haina Occidental II </v>
      </c>
      <c r="H179" s="134" t="str">
        <f>VLOOKUP(E179,VIP!$A$2:$O18190,7,FALSE)</f>
        <v>Si</v>
      </c>
      <c r="I179" s="134" t="str">
        <f>VLOOKUP(E179,VIP!$A$2:$O10155,8,FALSE)</f>
        <v>Si</v>
      </c>
      <c r="J179" s="134" t="str">
        <f>VLOOKUP(E179,VIP!$A$2:$O10105,8,FALSE)</f>
        <v>Si</v>
      </c>
      <c r="K179" s="134" t="str">
        <f>VLOOKUP(E179,VIP!$A$2:$O13679,6,0)</f>
        <v>NO</v>
      </c>
      <c r="L179" s="125" t="s">
        <v>2469</v>
      </c>
      <c r="M179" s="135" t="s">
        <v>2447</v>
      </c>
      <c r="N179" s="135" t="s">
        <v>2454</v>
      </c>
      <c r="O179" s="134" t="s">
        <v>2456</v>
      </c>
      <c r="P179" s="137"/>
      <c r="Q179" s="135" t="s">
        <v>2469</v>
      </c>
    </row>
    <row r="180" spans="1:17" ht="18" x14ac:dyDescent="0.25">
      <c r="A180" s="134" t="str">
        <f>VLOOKUP(E180,'LISTADO ATM'!$A$2:$C$898,3,0)</f>
        <v>DISTRITO NACIONAL</v>
      </c>
      <c r="B180" s="129">
        <v>3335895464</v>
      </c>
      <c r="C180" s="136">
        <v>44337.916701388887</v>
      </c>
      <c r="D180" s="136" t="s">
        <v>2180</v>
      </c>
      <c r="E180" s="124">
        <v>621</v>
      </c>
      <c r="F180" s="156" t="str">
        <f>VLOOKUP(E180,VIP!$A$2:$O13326,2,0)</f>
        <v>DRBR621</v>
      </c>
      <c r="G180" s="134" t="str">
        <f>VLOOKUP(E180,'LISTADO ATM'!$A$2:$B$897,2,0)</f>
        <v xml:space="preserve">ATM CESAC  </v>
      </c>
      <c r="H180" s="134" t="str">
        <f>VLOOKUP(E180,VIP!$A$2:$O18189,7,FALSE)</f>
        <v>Si</v>
      </c>
      <c r="I180" s="134" t="str">
        <f>VLOOKUP(E180,VIP!$A$2:$O10154,8,FALSE)</f>
        <v>Si</v>
      </c>
      <c r="J180" s="134" t="str">
        <f>VLOOKUP(E180,VIP!$A$2:$O10104,8,FALSE)</f>
        <v>Si</v>
      </c>
      <c r="K180" s="134" t="str">
        <f>VLOOKUP(E180,VIP!$A$2:$O13678,6,0)</f>
        <v>NO</v>
      </c>
      <c r="L180" s="125" t="s">
        <v>2219</v>
      </c>
      <c r="M180" s="135" t="s">
        <v>2447</v>
      </c>
      <c r="N180" s="135" t="s">
        <v>2454</v>
      </c>
      <c r="O180" s="134" t="s">
        <v>2456</v>
      </c>
      <c r="P180" s="137"/>
      <c r="Q180" s="135" t="s">
        <v>2219</v>
      </c>
    </row>
    <row r="181" spans="1:17" ht="18" x14ac:dyDescent="0.25">
      <c r="A181" s="134" t="str">
        <f>VLOOKUP(E181,'LISTADO ATM'!$A$2:$C$898,3,0)</f>
        <v>NORTE</v>
      </c>
      <c r="B181" s="129">
        <v>3335895465</v>
      </c>
      <c r="C181" s="136">
        <v>44337.92528935185</v>
      </c>
      <c r="D181" s="136" t="s">
        <v>2181</v>
      </c>
      <c r="E181" s="124">
        <v>262</v>
      </c>
      <c r="F181" s="156" t="str">
        <f>VLOOKUP(E181,VIP!$A$2:$O13325,2,0)</f>
        <v>DRBR262</v>
      </c>
      <c r="G181" s="134" t="str">
        <f>VLOOKUP(E181,'LISTADO ATM'!$A$2:$B$897,2,0)</f>
        <v xml:space="preserve">ATM Oficina Obras Públicas (Santiago) </v>
      </c>
      <c r="H181" s="134" t="str">
        <f>VLOOKUP(E181,VIP!$A$2:$O18188,7,FALSE)</f>
        <v>Si</v>
      </c>
      <c r="I181" s="134" t="str">
        <f>VLOOKUP(E181,VIP!$A$2:$O10153,8,FALSE)</f>
        <v>Si</v>
      </c>
      <c r="J181" s="134" t="str">
        <f>VLOOKUP(E181,VIP!$A$2:$O10103,8,FALSE)</f>
        <v>Si</v>
      </c>
      <c r="K181" s="134" t="str">
        <f>VLOOKUP(E181,VIP!$A$2:$O13677,6,0)</f>
        <v>SI</v>
      </c>
      <c r="L181" s="125" t="s">
        <v>2219</v>
      </c>
      <c r="M181" s="135" t="s">
        <v>2447</v>
      </c>
      <c r="N181" s="135" t="s">
        <v>2454</v>
      </c>
      <c r="O181" s="134" t="s">
        <v>2571</v>
      </c>
      <c r="P181" s="137"/>
      <c r="Q181" s="135" t="s">
        <v>2219</v>
      </c>
    </row>
    <row r="182" spans="1:17" ht="18" x14ac:dyDescent="0.25">
      <c r="A182" s="134" t="str">
        <f>VLOOKUP(E182,'LISTADO ATM'!$A$2:$C$898,3,0)</f>
        <v>DISTRITO NACIONAL</v>
      </c>
      <c r="B182" s="129">
        <v>3335895466</v>
      </c>
      <c r="C182" s="136">
        <v>44337.926377314812</v>
      </c>
      <c r="D182" s="136" t="s">
        <v>2180</v>
      </c>
      <c r="E182" s="124">
        <v>902</v>
      </c>
      <c r="F182" s="156" t="str">
        <f>VLOOKUP(E182,VIP!$A$2:$O13324,2,0)</f>
        <v>DRBR16A</v>
      </c>
      <c r="G182" s="134" t="str">
        <f>VLOOKUP(E182,'LISTADO ATM'!$A$2:$B$897,2,0)</f>
        <v xml:space="preserve">ATM Oficina Plaza Florida </v>
      </c>
      <c r="H182" s="134" t="str">
        <f>VLOOKUP(E182,VIP!$A$2:$O18187,7,FALSE)</f>
        <v>Si</v>
      </c>
      <c r="I182" s="134" t="str">
        <f>VLOOKUP(E182,VIP!$A$2:$O10152,8,FALSE)</f>
        <v>Si</v>
      </c>
      <c r="J182" s="134" t="str">
        <f>VLOOKUP(E182,VIP!$A$2:$O10102,8,FALSE)</f>
        <v>Si</v>
      </c>
      <c r="K182" s="134" t="str">
        <f>VLOOKUP(E182,VIP!$A$2:$O13676,6,0)</f>
        <v>NO</v>
      </c>
      <c r="L182" s="125" t="s">
        <v>2219</v>
      </c>
      <c r="M182" s="135" t="s">
        <v>2447</v>
      </c>
      <c r="N182" s="135" t="s">
        <v>2454</v>
      </c>
      <c r="O182" s="134" t="s">
        <v>2456</v>
      </c>
      <c r="P182" s="137"/>
      <c r="Q182" s="135" t="s">
        <v>2219</v>
      </c>
    </row>
    <row r="183" spans="1:17" ht="18" x14ac:dyDescent="0.25">
      <c r="A183" s="134" t="str">
        <f>VLOOKUP(E183,'LISTADO ATM'!$A$2:$C$898,3,0)</f>
        <v>DISTRITO NACIONAL</v>
      </c>
      <c r="B183" s="129">
        <v>3335895467</v>
      </c>
      <c r="C183" s="136">
        <v>44337.927094907405</v>
      </c>
      <c r="D183" s="136" t="s">
        <v>2180</v>
      </c>
      <c r="E183" s="124">
        <v>909</v>
      </c>
      <c r="F183" s="156" t="str">
        <f>VLOOKUP(E183,VIP!$A$2:$O13323,2,0)</f>
        <v>DRBR01A</v>
      </c>
      <c r="G183" s="134" t="str">
        <f>VLOOKUP(E183,'LISTADO ATM'!$A$2:$B$897,2,0)</f>
        <v xml:space="preserve">ATM UNP UASD </v>
      </c>
      <c r="H183" s="134" t="str">
        <f>VLOOKUP(E183,VIP!$A$2:$O18186,7,FALSE)</f>
        <v>Si</v>
      </c>
      <c r="I183" s="134" t="str">
        <f>VLOOKUP(E183,VIP!$A$2:$O10151,8,FALSE)</f>
        <v>Si</v>
      </c>
      <c r="J183" s="134" t="str">
        <f>VLOOKUP(E183,VIP!$A$2:$O10101,8,FALSE)</f>
        <v>Si</v>
      </c>
      <c r="K183" s="134" t="str">
        <f>VLOOKUP(E183,VIP!$A$2:$O13675,6,0)</f>
        <v>SI</v>
      </c>
      <c r="L183" s="125" t="s">
        <v>2219</v>
      </c>
      <c r="M183" s="135" t="s">
        <v>2447</v>
      </c>
      <c r="N183" s="135" t="s">
        <v>2454</v>
      </c>
      <c r="O183" s="134" t="s">
        <v>2456</v>
      </c>
      <c r="P183" s="137"/>
      <c r="Q183" s="135" t="s">
        <v>2219</v>
      </c>
    </row>
    <row r="184" spans="1:17" ht="18" x14ac:dyDescent="0.25">
      <c r="A184" s="134" t="str">
        <f>VLOOKUP(E184,'LISTADO ATM'!$A$2:$C$898,3,0)</f>
        <v>DISTRITO NACIONAL</v>
      </c>
      <c r="B184" s="129">
        <v>3335895468</v>
      </c>
      <c r="C184" s="136">
        <v>44337.927893518521</v>
      </c>
      <c r="D184" s="136" t="s">
        <v>2180</v>
      </c>
      <c r="E184" s="124">
        <v>35</v>
      </c>
      <c r="F184" s="156" t="str">
        <f>VLOOKUP(E184,VIP!$A$2:$O13322,2,0)</f>
        <v>DRBR035</v>
      </c>
      <c r="G184" s="134" t="str">
        <f>VLOOKUP(E184,'LISTADO ATM'!$A$2:$B$897,2,0)</f>
        <v xml:space="preserve">ATM Dirección General de Aduanas I </v>
      </c>
      <c r="H184" s="134" t="str">
        <f>VLOOKUP(E184,VIP!$A$2:$O18185,7,FALSE)</f>
        <v>Si</v>
      </c>
      <c r="I184" s="134" t="str">
        <f>VLOOKUP(E184,VIP!$A$2:$O10150,8,FALSE)</f>
        <v>Si</v>
      </c>
      <c r="J184" s="134" t="str">
        <f>VLOOKUP(E184,VIP!$A$2:$O10100,8,FALSE)</f>
        <v>Si</v>
      </c>
      <c r="K184" s="134" t="str">
        <f>VLOOKUP(E184,VIP!$A$2:$O13674,6,0)</f>
        <v>NO</v>
      </c>
      <c r="L184" s="125" t="s">
        <v>2219</v>
      </c>
      <c r="M184" s="135" t="s">
        <v>2447</v>
      </c>
      <c r="N184" s="135" t="s">
        <v>2454</v>
      </c>
      <c r="O184" s="134" t="s">
        <v>2456</v>
      </c>
      <c r="P184" s="137"/>
      <c r="Q184" s="135" t="s">
        <v>2219</v>
      </c>
    </row>
    <row r="185" spans="1:17" ht="18" x14ac:dyDescent="0.25">
      <c r="A185" s="134" t="str">
        <f>VLOOKUP(E185,'LISTADO ATM'!$A$2:$C$898,3,0)</f>
        <v>DISTRITO NACIONAL</v>
      </c>
      <c r="B185" s="129">
        <v>3335895469</v>
      </c>
      <c r="C185" s="136">
        <v>44337.928611111114</v>
      </c>
      <c r="D185" s="136" t="s">
        <v>2180</v>
      </c>
      <c r="E185" s="124">
        <v>57</v>
      </c>
      <c r="F185" s="156" t="str">
        <f>VLOOKUP(E185,VIP!$A$2:$O13321,2,0)</f>
        <v>DRBR057</v>
      </c>
      <c r="G185" s="134" t="str">
        <f>VLOOKUP(E185,'LISTADO ATM'!$A$2:$B$897,2,0)</f>
        <v xml:space="preserve">ATM Oficina Malecon Center </v>
      </c>
      <c r="H185" s="134" t="str">
        <f>VLOOKUP(E185,VIP!$A$2:$O18184,7,FALSE)</f>
        <v>Si</v>
      </c>
      <c r="I185" s="134" t="str">
        <f>VLOOKUP(E185,VIP!$A$2:$O10149,8,FALSE)</f>
        <v>Si</v>
      </c>
      <c r="J185" s="134" t="str">
        <f>VLOOKUP(E185,VIP!$A$2:$O10099,8,FALSE)</f>
        <v>Si</v>
      </c>
      <c r="K185" s="134" t="str">
        <f>VLOOKUP(E185,VIP!$A$2:$O13673,6,0)</f>
        <v>NO</v>
      </c>
      <c r="L185" s="125" t="s">
        <v>2219</v>
      </c>
      <c r="M185" s="135" t="s">
        <v>2447</v>
      </c>
      <c r="N185" s="135" t="s">
        <v>2454</v>
      </c>
      <c r="O185" s="134" t="s">
        <v>2456</v>
      </c>
      <c r="P185" s="137"/>
      <c r="Q185" s="135" t="s">
        <v>2219</v>
      </c>
    </row>
    <row r="186" spans="1:17" ht="18" x14ac:dyDescent="0.25">
      <c r="A186" s="134" t="str">
        <f>VLOOKUP(E186,'LISTADO ATM'!$A$2:$C$898,3,0)</f>
        <v>DISTRITO NACIONAL</v>
      </c>
      <c r="B186" s="129">
        <v>3335895470</v>
      </c>
      <c r="C186" s="136">
        <v>44337.931886574072</v>
      </c>
      <c r="D186" s="136" t="s">
        <v>2180</v>
      </c>
      <c r="E186" s="124">
        <v>115</v>
      </c>
      <c r="F186" s="156" t="str">
        <f>VLOOKUP(E186,VIP!$A$2:$O13320,2,0)</f>
        <v>DRBR115</v>
      </c>
      <c r="G186" s="134" t="str">
        <f>VLOOKUP(E186,'LISTADO ATM'!$A$2:$B$897,2,0)</f>
        <v xml:space="preserve">ATM Oficina Megacentro I </v>
      </c>
      <c r="H186" s="134" t="str">
        <f>VLOOKUP(E186,VIP!$A$2:$O18183,7,FALSE)</f>
        <v>Si</v>
      </c>
      <c r="I186" s="134" t="str">
        <f>VLOOKUP(E186,VIP!$A$2:$O10148,8,FALSE)</f>
        <v>Si</v>
      </c>
      <c r="J186" s="134" t="str">
        <f>VLOOKUP(E186,VIP!$A$2:$O10098,8,FALSE)</f>
        <v>Si</v>
      </c>
      <c r="K186" s="134" t="str">
        <f>VLOOKUP(E186,VIP!$A$2:$O13672,6,0)</f>
        <v>SI</v>
      </c>
      <c r="L186" s="125" t="s">
        <v>2219</v>
      </c>
      <c r="M186" s="135" t="s">
        <v>2447</v>
      </c>
      <c r="N186" s="135" t="s">
        <v>2454</v>
      </c>
      <c r="O186" s="134" t="s">
        <v>2456</v>
      </c>
      <c r="P186" s="137"/>
      <c r="Q186" s="135" t="s">
        <v>2219</v>
      </c>
    </row>
    <row r="187" spans="1:17" ht="18" x14ac:dyDescent="0.25">
      <c r="A187" s="134" t="str">
        <f>VLOOKUP(E187,'LISTADO ATM'!$A$2:$C$898,3,0)</f>
        <v>NORTE</v>
      </c>
      <c r="B187" s="129">
        <v>3335895471</v>
      </c>
      <c r="C187" s="136">
        <v>44337.933067129627</v>
      </c>
      <c r="D187" s="136" t="s">
        <v>2181</v>
      </c>
      <c r="E187" s="124">
        <v>370</v>
      </c>
      <c r="F187" s="156" t="str">
        <f>VLOOKUP(E187,VIP!$A$2:$O13319,2,0)</f>
        <v>DRBR370</v>
      </c>
      <c r="G187" s="134" t="str">
        <f>VLOOKUP(E187,'LISTADO ATM'!$A$2:$B$897,2,0)</f>
        <v>ATM Oficina Cruce de Imbert II (puerto Plata)</v>
      </c>
      <c r="H187" s="134" t="str">
        <f>VLOOKUP(E187,VIP!$A$2:$O18182,7,FALSE)</f>
        <v>N/A</v>
      </c>
      <c r="I187" s="134" t="str">
        <f>VLOOKUP(E187,VIP!$A$2:$O10147,8,FALSE)</f>
        <v>N/A</v>
      </c>
      <c r="J187" s="134" t="str">
        <f>VLOOKUP(E187,VIP!$A$2:$O10097,8,FALSE)</f>
        <v>N/A</v>
      </c>
      <c r="K187" s="134" t="str">
        <f>VLOOKUP(E187,VIP!$A$2:$O13671,6,0)</f>
        <v>N/A</v>
      </c>
      <c r="L187" s="125" t="s">
        <v>2219</v>
      </c>
      <c r="M187" s="135" t="s">
        <v>2447</v>
      </c>
      <c r="N187" s="135" t="s">
        <v>2454</v>
      </c>
      <c r="O187" s="134" t="s">
        <v>2571</v>
      </c>
      <c r="P187" s="137"/>
      <c r="Q187" s="135" t="s">
        <v>2219</v>
      </c>
    </row>
    <row r="188" spans="1:17" ht="18" x14ac:dyDescent="0.25">
      <c r="A188" s="134" t="str">
        <f>VLOOKUP(E188,'LISTADO ATM'!$A$2:$C$898,3,0)</f>
        <v>DISTRITO NACIONAL</v>
      </c>
      <c r="B188" s="129">
        <v>3335895472</v>
      </c>
      <c r="C188" s="136">
        <v>44337.933877314812</v>
      </c>
      <c r="D188" s="136" t="s">
        <v>2180</v>
      </c>
      <c r="E188" s="124">
        <v>487</v>
      </c>
      <c r="F188" s="156" t="str">
        <f>VLOOKUP(E188,VIP!$A$2:$O13318,2,0)</f>
        <v>DRBR487</v>
      </c>
      <c r="G188" s="134" t="str">
        <f>VLOOKUP(E188,'LISTADO ATM'!$A$2:$B$897,2,0)</f>
        <v xml:space="preserve">ATM Olé Hainamosa </v>
      </c>
      <c r="H188" s="134" t="str">
        <f>VLOOKUP(E188,VIP!$A$2:$O18181,7,FALSE)</f>
        <v>Si</v>
      </c>
      <c r="I188" s="134" t="str">
        <f>VLOOKUP(E188,VIP!$A$2:$O10146,8,FALSE)</f>
        <v>Si</v>
      </c>
      <c r="J188" s="134" t="str">
        <f>VLOOKUP(E188,VIP!$A$2:$O10096,8,FALSE)</f>
        <v>Si</v>
      </c>
      <c r="K188" s="134" t="str">
        <f>VLOOKUP(E188,VIP!$A$2:$O13670,6,0)</f>
        <v>SI</v>
      </c>
      <c r="L188" s="125" t="s">
        <v>2219</v>
      </c>
      <c r="M188" s="135" t="s">
        <v>2447</v>
      </c>
      <c r="N188" s="135" t="s">
        <v>2454</v>
      </c>
      <c r="O188" s="134" t="s">
        <v>2456</v>
      </c>
      <c r="P188" s="137"/>
      <c r="Q188" s="135" t="s">
        <v>2219</v>
      </c>
    </row>
    <row r="189" spans="1:17" ht="18" x14ac:dyDescent="0.25">
      <c r="A189" s="134" t="str">
        <f>VLOOKUP(E189,'LISTADO ATM'!$A$2:$C$898,3,0)</f>
        <v>DISTRITO NACIONAL</v>
      </c>
      <c r="B189" s="129">
        <v>3335895473</v>
      </c>
      <c r="C189" s="136">
        <v>44337.934699074074</v>
      </c>
      <c r="D189" s="136" t="s">
        <v>2180</v>
      </c>
      <c r="E189" s="124">
        <v>623</v>
      </c>
      <c r="F189" s="156" t="str">
        <f>VLOOKUP(E189,VIP!$A$2:$O13317,2,0)</f>
        <v>DRBR623</v>
      </c>
      <c r="G189" s="134" t="str">
        <f>VLOOKUP(E189,'LISTADO ATM'!$A$2:$B$897,2,0)</f>
        <v xml:space="preserve">ATM Operaciones Especiales (Manoguayabo) </v>
      </c>
      <c r="H189" s="134" t="str">
        <f>VLOOKUP(E189,VIP!$A$2:$O18180,7,FALSE)</f>
        <v>Si</v>
      </c>
      <c r="I189" s="134" t="str">
        <f>VLOOKUP(E189,VIP!$A$2:$O10145,8,FALSE)</f>
        <v>Si</v>
      </c>
      <c r="J189" s="134" t="str">
        <f>VLOOKUP(E189,VIP!$A$2:$O10095,8,FALSE)</f>
        <v>Si</v>
      </c>
      <c r="K189" s="134" t="str">
        <f>VLOOKUP(E189,VIP!$A$2:$O13669,6,0)</f>
        <v>No</v>
      </c>
      <c r="L189" s="125" t="s">
        <v>2219</v>
      </c>
      <c r="M189" s="135" t="s">
        <v>2447</v>
      </c>
      <c r="N189" s="135" t="s">
        <v>2454</v>
      </c>
      <c r="O189" s="134" t="s">
        <v>2456</v>
      </c>
      <c r="P189" s="137"/>
      <c r="Q189" s="135" t="s">
        <v>2219</v>
      </c>
    </row>
  </sheetData>
  <autoFilter ref="A4:Q4">
    <sortState ref="A5:Q18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2:E87 E1:E20 E153:E1048576">
    <cfRule type="duplicateValues" dxfId="145" priority="225"/>
  </conditionalFormatting>
  <conditionalFormatting sqref="E82:E87 E5:E20 E153:E1048576">
    <cfRule type="duplicateValues" dxfId="144" priority="119866"/>
  </conditionalFormatting>
  <conditionalFormatting sqref="B190:B1048576 B82:B87 B1:B20">
    <cfRule type="duplicateValues" dxfId="143" priority="119869"/>
  </conditionalFormatting>
  <conditionalFormatting sqref="B190:B1048576 B82:B87 B5:B20">
    <cfRule type="duplicateValues" dxfId="142" priority="178"/>
  </conditionalFormatting>
  <conditionalFormatting sqref="B190:B1048576 B82:B87 B1:B20">
    <cfRule type="duplicateValues" dxfId="141" priority="129"/>
    <cfRule type="duplicateValues" dxfId="140" priority="130"/>
  </conditionalFormatting>
  <conditionalFormatting sqref="E82:E87 E1:E20 E153:E1048576">
    <cfRule type="duplicateValues" dxfId="139" priority="112"/>
    <cfRule type="duplicateValues" dxfId="138" priority="113"/>
  </conditionalFormatting>
  <conditionalFormatting sqref="E82:E87 E1:E58 E153:E1048576">
    <cfRule type="duplicateValues" dxfId="137" priority="73"/>
  </conditionalFormatting>
  <conditionalFormatting sqref="E1:E87 E153:E1048576">
    <cfRule type="duplicateValues" dxfId="136" priority="64"/>
    <cfRule type="duplicateValues" dxfId="135" priority="65"/>
  </conditionalFormatting>
  <conditionalFormatting sqref="B190:B1048576 B1:B87">
    <cfRule type="duplicateValues" dxfId="134" priority="62"/>
    <cfRule type="duplicateValues" dxfId="133" priority="63"/>
  </conditionalFormatting>
  <conditionalFormatting sqref="E21:E42">
    <cfRule type="duplicateValues" dxfId="132" priority="121937"/>
  </conditionalFormatting>
  <conditionalFormatting sqref="B21:B42">
    <cfRule type="duplicateValues" dxfId="131" priority="121939"/>
  </conditionalFormatting>
  <conditionalFormatting sqref="B21:B42">
    <cfRule type="duplicateValues" dxfId="130" priority="121941"/>
    <cfRule type="duplicateValues" dxfId="129" priority="121942"/>
  </conditionalFormatting>
  <conditionalFormatting sqref="E21:E42">
    <cfRule type="duplicateValues" dxfId="128" priority="121945"/>
    <cfRule type="duplicateValues" dxfId="127" priority="121946"/>
  </conditionalFormatting>
  <conditionalFormatting sqref="E43:E58">
    <cfRule type="duplicateValues" dxfId="126" priority="121955"/>
  </conditionalFormatting>
  <conditionalFormatting sqref="B43:B58">
    <cfRule type="duplicateValues" dxfId="125" priority="121957"/>
  </conditionalFormatting>
  <conditionalFormatting sqref="B43:B58">
    <cfRule type="duplicateValues" dxfId="124" priority="121959"/>
    <cfRule type="duplicateValues" dxfId="123" priority="121960"/>
  </conditionalFormatting>
  <conditionalFormatting sqref="E43:E58">
    <cfRule type="duplicateValues" dxfId="122" priority="121963"/>
    <cfRule type="duplicateValues" dxfId="121" priority="121964"/>
  </conditionalFormatting>
  <conditionalFormatting sqref="E59:E87">
    <cfRule type="duplicateValues" dxfId="120" priority="121974"/>
  </conditionalFormatting>
  <conditionalFormatting sqref="B59:B87">
    <cfRule type="duplicateValues" dxfId="119" priority="121976"/>
  </conditionalFormatting>
  <conditionalFormatting sqref="B59:B87">
    <cfRule type="duplicateValues" dxfId="118" priority="121978"/>
    <cfRule type="duplicateValues" dxfId="117" priority="121979"/>
  </conditionalFormatting>
  <conditionalFormatting sqref="E59:E87">
    <cfRule type="duplicateValues" dxfId="116" priority="121982"/>
    <cfRule type="duplicateValues" dxfId="115" priority="121983"/>
  </conditionalFormatting>
  <conditionalFormatting sqref="E88:E101">
    <cfRule type="duplicateValues" dxfId="114" priority="122036"/>
  </conditionalFormatting>
  <conditionalFormatting sqref="B88:B101">
    <cfRule type="duplicateValues" dxfId="113" priority="122037"/>
  </conditionalFormatting>
  <conditionalFormatting sqref="B88:B101">
    <cfRule type="duplicateValues" dxfId="112" priority="122038"/>
    <cfRule type="duplicateValues" dxfId="111" priority="122039"/>
  </conditionalFormatting>
  <conditionalFormatting sqref="E88:E101">
    <cfRule type="duplicateValues" dxfId="110" priority="122040"/>
    <cfRule type="duplicateValues" dxfId="109" priority="122041"/>
  </conditionalFormatting>
  <conditionalFormatting sqref="E111:E128">
    <cfRule type="duplicateValues" dxfId="108" priority="122212"/>
  </conditionalFormatting>
  <conditionalFormatting sqref="B111:B128">
    <cfRule type="duplicateValues" dxfId="107" priority="122213"/>
  </conditionalFormatting>
  <conditionalFormatting sqref="B111:B128">
    <cfRule type="duplicateValues" dxfId="106" priority="122214"/>
    <cfRule type="duplicateValues" dxfId="105" priority="122215"/>
  </conditionalFormatting>
  <conditionalFormatting sqref="E111:E128">
    <cfRule type="duplicateValues" dxfId="104" priority="122216"/>
    <cfRule type="duplicateValues" dxfId="103" priority="122217"/>
  </conditionalFormatting>
  <conditionalFormatting sqref="E129:E189">
    <cfRule type="duplicateValues" dxfId="102" priority="122268"/>
  </conditionalFormatting>
  <conditionalFormatting sqref="B129:B150">
    <cfRule type="duplicateValues" dxfId="101" priority="122269"/>
  </conditionalFormatting>
  <conditionalFormatting sqref="B129:B150">
    <cfRule type="duplicateValues" dxfId="100" priority="122270"/>
    <cfRule type="duplicateValues" dxfId="99" priority="122271"/>
  </conditionalFormatting>
  <conditionalFormatting sqref="E129:E189">
    <cfRule type="duplicateValues" dxfId="98" priority="122272"/>
    <cfRule type="duplicateValues" dxfId="97" priority="122273"/>
  </conditionalFormatting>
  <conditionalFormatting sqref="E151:E152">
    <cfRule type="duplicateValues" dxfId="96" priority="122324"/>
  </conditionalFormatting>
  <conditionalFormatting sqref="B151:B152">
    <cfRule type="duplicateValues" dxfId="95" priority="122325"/>
  </conditionalFormatting>
  <conditionalFormatting sqref="B151:B152">
    <cfRule type="duplicateValues" dxfId="94" priority="122326"/>
    <cfRule type="duplicateValues" dxfId="93" priority="122327"/>
  </conditionalFormatting>
  <conditionalFormatting sqref="E151:E152">
    <cfRule type="duplicateValues" dxfId="92" priority="122328"/>
    <cfRule type="duplicateValues" dxfId="91" priority="122329"/>
  </conditionalFormatting>
  <conditionalFormatting sqref="E1:E1048576">
    <cfRule type="duplicateValues" dxfId="90" priority="18"/>
  </conditionalFormatting>
  <conditionalFormatting sqref="B1:B152 B190:B1048576">
    <cfRule type="duplicateValues" dxfId="89" priority="17"/>
  </conditionalFormatting>
  <conditionalFormatting sqref="E5:E20">
    <cfRule type="duplicateValues" dxfId="88" priority="122417"/>
    <cfRule type="duplicateValues" dxfId="87" priority="122418"/>
  </conditionalFormatting>
  <conditionalFormatting sqref="E5:E20">
    <cfRule type="duplicateValues" dxfId="86" priority="122421"/>
  </conditionalFormatting>
  <conditionalFormatting sqref="B5:B20">
    <cfRule type="duplicateValues" dxfId="85" priority="122423"/>
    <cfRule type="duplicateValues" dxfId="84" priority="122424"/>
  </conditionalFormatting>
  <conditionalFormatting sqref="B5:B20">
    <cfRule type="duplicateValues" dxfId="83" priority="122427"/>
  </conditionalFormatting>
  <conditionalFormatting sqref="E102:E110">
    <cfRule type="duplicateValues" dxfId="82" priority="122450"/>
  </conditionalFormatting>
  <conditionalFormatting sqref="B102:B110">
    <cfRule type="duplicateValues" dxfId="81" priority="122452"/>
  </conditionalFormatting>
  <conditionalFormatting sqref="B102:B110">
    <cfRule type="duplicateValues" dxfId="80" priority="122454"/>
    <cfRule type="duplicateValues" dxfId="79" priority="122455"/>
  </conditionalFormatting>
  <conditionalFormatting sqref="E102:E110">
    <cfRule type="duplicateValues" dxfId="78" priority="122458"/>
    <cfRule type="duplicateValues" dxfId="77" priority="122459"/>
  </conditionalFormatting>
  <conditionalFormatting sqref="B153:B164">
    <cfRule type="duplicateValues" dxfId="76" priority="16"/>
  </conditionalFormatting>
  <conditionalFormatting sqref="B153:B164">
    <cfRule type="duplicateValues" dxfId="75" priority="14"/>
    <cfRule type="duplicateValues" dxfId="74" priority="15"/>
  </conditionalFormatting>
  <conditionalFormatting sqref="B153:B164">
    <cfRule type="duplicateValues" dxfId="73" priority="13"/>
  </conditionalFormatting>
  <conditionalFormatting sqref="B1:B164 B190:B1048576">
    <cfRule type="duplicateValues" dxfId="72" priority="12"/>
  </conditionalFormatting>
  <conditionalFormatting sqref="B165:B169">
    <cfRule type="duplicateValues" dxfId="71" priority="11"/>
  </conditionalFormatting>
  <conditionalFormatting sqref="B165:B169">
    <cfRule type="duplicateValues" dxfId="70" priority="9"/>
    <cfRule type="duplicateValues" dxfId="69" priority="10"/>
  </conditionalFormatting>
  <conditionalFormatting sqref="B165:B169">
    <cfRule type="duplicateValues" dxfId="68" priority="8"/>
  </conditionalFormatting>
  <conditionalFormatting sqref="B165:B169">
    <cfRule type="duplicateValues" dxfId="67" priority="7"/>
  </conditionalFormatting>
  <conditionalFormatting sqref="B170:B189">
    <cfRule type="duplicateValues" dxfId="66" priority="6"/>
  </conditionalFormatting>
  <conditionalFormatting sqref="B170:B189">
    <cfRule type="duplicateValues" dxfId="65" priority="4"/>
    <cfRule type="duplicateValues" dxfId="64" priority="5"/>
  </conditionalFormatting>
  <conditionalFormatting sqref="B170:B189">
    <cfRule type="duplicateValues" dxfId="63" priority="3"/>
  </conditionalFormatting>
  <conditionalFormatting sqref="B170:B189">
    <cfRule type="duplicateValues" dxfId="62" priority="2"/>
  </conditionalFormatting>
  <conditionalFormatting sqref="B1:B1048576">
    <cfRule type="duplicateValues" dxfId="6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5" t="s">
        <v>2150</v>
      </c>
      <c r="B1" s="176"/>
      <c r="C1" s="176"/>
      <c r="D1" s="176"/>
      <c r="E1" s="177"/>
    </row>
    <row r="2" spans="1:5" ht="25.5" x14ac:dyDescent="0.25">
      <c r="A2" s="178" t="s">
        <v>2452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1" t="s">
        <v>2415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52" t="str">
        <f>VLOOKUP(B9,'[1]LISTADO ATM'!$A$2:$B$821,2,0)</f>
        <v xml:space="preserve">ATM S/M Lilo (Montecristi) </v>
      </c>
      <c r="D9" s="128" t="s">
        <v>2613</v>
      </c>
      <c r="E9" s="129" t="s">
        <v>2586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52" t="str">
        <f>VLOOKUP(B10,'[1]LISTADO ATM'!$A$2:$B$821,2,0)</f>
        <v xml:space="preserve">ATM Oficina Bella Vista Mall II </v>
      </c>
      <c r="D10" s="128" t="s">
        <v>2613</v>
      </c>
      <c r="E10" s="129" t="s">
        <v>2593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52" t="str">
        <f>VLOOKUP(B11,'[1]LISTADO ATM'!$A$2:$B$821,2,0)</f>
        <v xml:space="preserve">ATM Oficina Azua I </v>
      </c>
      <c r="D11" s="128" t="s">
        <v>2613</v>
      </c>
      <c r="E11" s="129" t="s">
        <v>2606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52" t="str">
        <f>VLOOKUP(B12,'[1]LISTADO ATM'!$A$2:$B$821,2,0)</f>
        <v xml:space="preserve">ATM UNP Loma de Cabrera </v>
      </c>
      <c r="D12" s="128" t="s">
        <v>2613</v>
      </c>
      <c r="E12" s="129" t="s">
        <v>2604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52" t="str">
        <f>VLOOKUP(B13,'[1]LISTADO ATM'!$A$2:$B$821,2,0)</f>
        <v xml:space="preserve">ATM MESCYT  </v>
      </c>
      <c r="D13" s="128" t="s">
        <v>2613</v>
      </c>
      <c r="E13" s="129" t="s">
        <v>2602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52" t="str">
        <f>VLOOKUP(B14,'[1]LISTADO ATM'!$A$2:$B$821,2,0)</f>
        <v xml:space="preserve">ATM S/M Olé Haina </v>
      </c>
      <c r="D14" s="128" t="s">
        <v>2613</v>
      </c>
      <c r="E14" s="129" t="s">
        <v>2644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52" t="str">
        <f>VLOOKUP(B15,'[1]LISTADO ATM'!$A$2:$B$821,2,0)</f>
        <v xml:space="preserve">ATM Autobanco La Altagracia (Higuey) </v>
      </c>
      <c r="D15" s="128" t="s">
        <v>2613</v>
      </c>
      <c r="E15" s="129" t="s">
        <v>2641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52" t="str">
        <f>VLOOKUP(B16,'[1]LISTADO ATM'!$A$2:$B$821,2,0)</f>
        <v xml:space="preserve">ATM Oficina Charles de Gaulle II </v>
      </c>
      <c r="D16" s="128" t="s">
        <v>2613</v>
      </c>
      <c r="E16" s="129" t="s">
        <v>2578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52" t="str">
        <f>VLOOKUP(B17,'[1]LISTADO ATM'!$A$2:$B$821,2,0)</f>
        <v xml:space="preserve">ATM Cámara de Diputados </v>
      </c>
      <c r="D17" s="128" t="s">
        <v>2613</v>
      </c>
      <c r="E17" s="129" t="s">
        <v>2580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52" t="str">
        <f>VLOOKUP(B18,'[1]LISTADO ATM'!$A$2:$B$821,2,0)</f>
        <v xml:space="preserve">ATM UNP Consuelo </v>
      </c>
      <c r="D18" s="128" t="s">
        <v>2613</v>
      </c>
      <c r="E18" s="129" t="s">
        <v>2587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52" t="str">
        <f>VLOOKUP(B19,'[1]LISTADO ATM'!$A$2:$B$821,2,0)</f>
        <v xml:space="preserve">ATM Oficina Romana Centro </v>
      </c>
      <c r="D19" s="128" t="s">
        <v>2613</v>
      </c>
      <c r="E19" s="129" t="s">
        <v>2583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52" t="str">
        <f>VLOOKUP(B20,'[1]LISTADO ATM'!$A$2:$B$821,2,0)</f>
        <v xml:space="preserve">ATM Oficina Barahona I </v>
      </c>
      <c r="D20" s="128" t="s">
        <v>2613</v>
      </c>
      <c r="E20" s="129" t="s">
        <v>2596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52" t="str">
        <f>VLOOKUP(B21,'[1]LISTADO ATM'!$A$2:$B$821,2,0)</f>
        <v xml:space="preserve">ATM Oficina Los Alcarrizos </v>
      </c>
      <c r="D21" s="128" t="s">
        <v>2613</v>
      </c>
      <c r="E21" s="129" t="s">
        <v>2592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52" t="str">
        <f>VLOOKUP(B22,'[1]LISTADO ATM'!$A$2:$B$821,2,0)</f>
        <v>ATM Estación Texaco Prolongación 27 Febrero</v>
      </c>
      <c r="D22" s="128" t="s">
        <v>2613</v>
      </c>
      <c r="E22" s="129" t="s">
        <v>2590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52" t="str">
        <f>VLOOKUP(B23,'[1]LISTADO ATM'!$A$2:$B$821,2,0)</f>
        <v xml:space="preserve">ATM Oficina Las Palmas de Herrera II </v>
      </c>
      <c r="D23" s="128" t="s">
        <v>2613</v>
      </c>
      <c r="E23" s="129" t="s">
        <v>2612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52" t="str">
        <f>VLOOKUP(B24,'[1]LISTADO ATM'!$A$2:$B$821,2,0)</f>
        <v xml:space="preserve">ATM Oficina Plaza Zaglul (SPM) </v>
      </c>
      <c r="D24" s="128" t="s">
        <v>2613</v>
      </c>
      <c r="E24" s="129" t="s">
        <v>2611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52" t="str">
        <f>VLOOKUP(B25,'[1]LISTADO ATM'!$A$2:$B$821,2,0)</f>
        <v xml:space="preserve">ATM UNP Olé Sabana Perdida </v>
      </c>
      <c r="D25" s="128" t="s">
        <v>2613</v>
      </c>
      <c r="E25" s="129" t="s">
        <v>2610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52" t="str">
        <f>VLOOKUP(B26,'[1]LISTADO ATM'!$A$2:$B$821,2,0)</f>
        <v xml:space="preserve">ATM S/M La Fuente FUN (Santiago) </v>
      </c>
      <c r="D26" s="128" t="s">
        <v>2613</v>
      </c>
      <c r="E26" s="129" t="s">
        <v>2609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52" t="str">
        <f>VLOOKUP(B27,'[1]LISTADO ATM'!$A$2:$B$821,2,0)</f>
        <v xml:space="preserve">ATM Oficina Charles de Gaulle III </v>
      </c>
      <c r="D27" s="128" t="s">
        <v>2613</v>
      </c>
      <c r="E27" s="129" t="s">
        <v>2608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52" t="str">
        <f>VLOOKUP(B28,'[1]LISTADO ATM'!$A$2:$B$821,2,0)</f>
        <v xml:space="preserve">ATM Oficina Monterrico </v>
      </c>
      <c r="D28" s="128" t="s">
        <v>2613</v>
      </c>
      <c r="E28" s="129" t="s">
        <v>2603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52" t="str">
        <f>VLOOKUP(B29,'[1]LISTADO ATM'!$A$2:$B$821,2,0)</f>
        <v>ATM Oficina Monterrico II</v>
      </c>
      <c r="D29" s="128" t="s">
        <v>2613</v>
      </c>
      <c r="E29" s="129" t="s">
        <v>2623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52" t="str">
        <f>VLOOKUP(B30,'[1]LISTADO ATM'!$A$2:$B$821,2,0)</f>
        <v xml:space="preserve">ATM Oficina Elías Piña </v>
      </c>
      <c r="D30" s="128" t="s">
        <v>2613</v>
      </c>
      <c r="E30" s="129" t="s">
        <v>2622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52" t="str">
        <f>VLOOKUP(B31,'[1]LISTADO ATM'!$A$2:$B$821,2,0)</f>
        <v xml:space="preserve">ATM Oficina Camino Real II (Puerto Plata) </v>
      </c>
      <c r="D31" s="128" t="s">
        <v>2613</v>
      </c>
      <c r="E31" s="129" t="s">
        <v>2621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52" t="str">
        <f>VLOOKUP(B32,'[1]LISTADO ATM'!$A$2:$B$821,2,0)</f>
        <v>ATM Cámara de Cuentas</v>
      </c>
      <c r="D32" s="128" t="s">
        <v>2613</v>
      </c>
      <c r="E32" s="129" t="s">
        <v>2620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52" t="str">
        <f>VLOOKUP(B33,'[1]LISTADO ATM'!$A$2:$B$821,2,0)</f>
        <v xml:space="preserve">ATM Olé Manoguayabo </v>
      </c>
      <c r="D33" s="128" t="s">
        <v>2613</v>
      </c>
      <c r="E33" s="129" t="s">
        <v>2619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52" t="str">
        <f>VLOOKUP(B34,'[1]LISTADO ATM'!$A$2:$B$821,2,0)</f>
        <v>ATM S/M Bravo Los Proceres</v>
      </c>
      <c r="D34" s="128" t="s">
        <v>2613</v>
      </c>
      <c r="E34" s="129" t="s">
        <v>2616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52" t="str">
        <f>VLOOKUP(B35,'[1]LISTADO ATM'!$A$2:$B$821,2,0)</f>
        <v xml:space="preserve">ATM UNP La Vega Oficina Regional Norcentral </v>
      </c>
      <c r="D35" s="128" t="s">
        <v>2613</v>
      </c>
      <c r="E35" s="129" t="s">
        <v>2624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52" t="str">
        <f>VLOOKUP(B36,'[1]LISTADO ATM'!$A$2:$B$821,2,0)</f>
        <v xml:space="preserve">ATM Multiplaza La Romana </v>
      </c>
      <c r="D36" s="128" t="s">
        <v>2613</v>
      </c>
      <c r="E36" s="129" t="s">
        <v>2643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52" t="str">
        <f>VLOOKUP(B37,'[1]LISTADO ATM'!$A$2:$B$821,2,0)</f>
        <v xml:space="preserve">ATM Oficina Plaza Ventura (Nagua) </v>
      </c>
      <c r="D37" s="128" t="s">
        <v>2613</v>
      </c>
      <c r="E37" s="129" t="s">
        <v>2642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52" t="str">
        <f>VLOOKUP(B38,'[1]LISTADO ATM'!$A$2:$B$821,2,0)</f>
        <v xml:space="preserve">ATM Autobanco Las Colinas </v>
      </c>
      <c r="D38" s="128" t="s">
        <v>2613</v>
      </c>
      <c r="E38" s="129" t="s">
        <v>2656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52" t="str">
        <f>VLOOKUP(B39,'[1]LISTADO ATM'!$A$2:$B$821,2,0)</f>
        <v xml:space="preserve">ATM S/M Soberano </v>
      </c>
      <c r="D39" s="128" t="s">
        <v>2613</v>
      </c>
      <c r="E39" s="129" t="s">
        <v>2650</v>
      </c>
    </row>
    <row r="40" spans="1:5" ht="18" x14ac:dyDescent="0.25">
      <c r="A40" s="127" t="e">
        <f>VLOOKUP(B40,'[1]LISTADO ATM'!$A$2:$C$821,3,0)</f>
        <v>#N/A</v>
      </c>
      <c r="B40" s="127"/>
      <c r="C40" s="152" t="e">
        <f>VLOOKUP(B40,'[1]LISTADO ATM'!$A$2:$B$821,2,0)</f>
        <v>#N/A</v>
      </c>
      <c r="D40" s="128" t="s">
        <v>2613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52" t="e">
        <f>VLOOKUP(B41,'[1]LISTADO ATM'!$A$2:$B$821,2,0)</f>
        <v>#N/A</v>
      </c>
      <c r="D41" s="128" t="s">
        <v>2613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52" t="e">
        <f>VLOOKUP(B42,'[1]LISTADO ATM'!$A$2:$B$821,2,0)</f>
        <v>#N/A</v>
      </c>
      <c r="D42" s="128" t="s">
        <v>2613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52" t="e">
        <f>VLOOKUP(B43,'[1]LISTADO ATM'!$A$2:$B$821,2,0)</f>
        <v>#N/A</v>
      </c>
      <c r="D43" s="128" t="s">
        <v>2613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52" t="e">
        <f>VLOOKUP(B44,'[1]LISTADO ATM'!$A$2:$B$821,2,0)</f>
        <v>#N/A</v>
      </c>
      <c r="D44" s="128" t="s">
        <v>2613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52" t="e">
        <f>VLOOKUP(B45,'[1]LISTADO ATM'!$A$2:$B$821,2,0)</f>
        <v>#N/A</v>
      </c>
      <c r="D45" s="128" t="s">
        <v>2613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52" t="e">
        <f>VLOOKUP(B46,'[1]LISTADO ATM'!$A$2:$B$821,2,0)</f>
        <v>#N/A</v>
      </c>
      <c r="D46" s="128" t="s">
        <v>2613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52" t="e">
        <f>VLOOKUP(B47,'[1]LISTADO ATM'!$A$2:$B$821,2,0)</f>
        <v>#N/A</v>
      </c>
      <c r="D47" s="128" t="s">
        <v>2613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4"/>
      <c r="D48" s="185"/>
      <c r="E48" s="186"/>
    </row>
    <row r="49" spans="1:5" x14ac:dyDescent="0.25">
      <c r="B49" s="102"/>
      <c r="E49" s="102"/>
    </row>
    <row r="50" spans="1:5" ht="18" x14ac:dyDescent="0.25">
      <c r="A50" s="181" t="s">
        <v>2477</v>
      </c>
      <c r="B50" s="182"/>
      <c r="C50" s="182"/>
      <c r="D50" s="182"/>
      <c r="E50" s="183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2599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2579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2584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2581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69"/>
      <c r="D58" s="170"/>
      <c r="E58" s="171"/>
    </row>
    <row r="59" spans="1:5" ht="15.75" thickBot="1" x14ac:dyDescent="0.3">
      <c r="B59" s="102"/>
      <c r="E59" s="102"/>
    </row>
    <row r="60" spans="1:5" ht="18.75" thickBot="1" x14ac:dyDescent="0.3">
      <c r="A60" s="172" t="s">
        <v>2478</v>
      </c>
      <c r="B60" s="173"/>
      <c r="C60" s="173"/>
      <c r="D60" s="173"/>
      <c r="E60" s="174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2595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2594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2589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2607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2600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2618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2617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2640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2639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2637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2636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2635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2655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2651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2648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2634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2633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72" t="s">
        <v>2553</v>
      </c>
      <c r="B83" s="173"/>
      <c r="C83" s="173"/>
      <c r="D83" s="173"/>
      <c r="E83" s="174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2575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2577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2585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2591</v>
      </c>
    </row>
    <row r="89" spans="1:5" ht="18" x14ac:dyDescent="0.25">
      <c r="A89" s="97" t="str">
        <f>VLOOKUP(B89,'[1]LISTADO ATM'!$A$2:$C$821,3,0)</f>
        <v>DISTRITO NACIONAL</v>
      </c>
      <c r="B89" s="153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2605</v>
      </c>
    </row>
    <row r="90" spans="1:5" ht="18" x14ac:dyDescent="0.25">
      <c r="A90" s="97" t="str">
        <f>VLOOKUP(B90,'[1]LISTADO ATM'!$A$2:$C$821,3,0)</f>
        <v>DISTRITO NACIONAL</v>
      </c>
      <c r="B90" s="153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2601</v>
      </c>
    </row>
    <row r="91" spans="1:5" ht="18" x14ac:dyDescent="0.25">
      <c r="A91" s="97" t="str">
        <f>VLOOKUP(B91,'[1]LISTADO ATM'!$A$2:$C$821,3,0)</f>
        <v>SUR</v>
      </c>
      <c r="B91" s="153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2645</v>
      </c>
    </row>
    <row r="92" spans="1:5" ht="18" x14ac:dyDescent="0.25">
      <c r="A92" s="97" t="str">
        <f>VLOOKUP(B92,'[1]LISTADO ATM'!$A$2:$C$821,3,0)</f>
        <v>SUR</v>
      </c>
      <c r="B92" s="153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2638</v>
      </c>
    </row>
    <row r="93" spans="1:5" ht="18" x14ac:dyDescent="0.25">
      <c r="A93" s="97" t="str">
        <f>VLOOKUP(B93,'[1]LISTADO ATM'!$A$2:$C$821,3,0)</f>
        <v>DISTRITO NACIONAL</v>
      </c>
      <c r="B93" s="153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2654</v>
      </c>
    </row>
    <row r="94" spans="1:5" ht="18" x14ac:dyDescent="0.25">
      <c r="A94" s="97" t="str">
        <f>VLOOKUP(B94,'[1]LISTADO ATM'!$A$2:$C$821,3,0)</f>
        <v>DISTRITO NACIONAL</v>
      </c>
      <c r="B94" s="153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2653</v>
      </c>
    </row>
    <row r="95" spans="1:5" ht="18" x14ac:dyDescent="0.25">
      <c r="A95" s="97" t="str">
        <f>VLOOKUP(B95,'[1]LISTADO ATM'!$A$2:$C$821,3,0)</f>
        <v>DISTRITO NACIONAL</v>
      </c>
      <c r="B95" s="153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2652</v>
      </c>
    </row>
    <row r="96" spans="1:5" ht="18" x14ac:dyDescent="0.25">
      <c r="A96" s="97" t="str">
        <f>VLOOKUP(B96,'[1]LISTADO ATM'!$A$2:$C$821,3,0)</f>
        <v>DISTRITO NACIONAL</v>
      </c>
      <c r="B96" s="153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2649</v>
      </c>
    </row>
    <row r="97" spans="1:5" ht="18" x14ac:dyDescent="0.25">
      <c r="A97" s="97" t="str">
        <f>VLOOKUP(B97,'[1]LISTADO ATM'!$A$2:$C$821,3,0)</f>
        <v>NORTE</v>
      </c>
      <c r="B97" s="153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2647</v>
      </c>
    </row>
    <row r="98" spans="1:5" ht="18" x14ac:dyDescent="0.25">
      <c r="A98" s="97" t="str">
        <f>VLOOKUP(B98,'[1]LISTADO ATM'!$A$2:$C$821,3,0)</f>
        <v>SUR</v>
      </c>
      <c r="B98" s="153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2646</v>
      </c>
    </row>
    <row r="99" spans="1:5" ht="18" x14ac:dyDescent="0.25">
      <c r="A99" s="97" t="e">
        <f>VLOOKUP(B99,'[1]LISTADO ATM'!$A$2:$C$821,3,0)</f>
        <v>#N/A</v>
      </c>
      <c r="B99" s="153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53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7" t="s">
        <v>2479</v>
      </c>
      <c r="B103" s="188"/>
      <c r="C103" s="188"/>
      <c r="D103" s="188"/>
      <c r="E103" s="189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2569</v>
      </c>
      <c r="E105" s="129" t="s">
        <v>2582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2569</v>
      </c>
      <c r="E106" s="129" t="s">
        <v>2599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2569</v>
      </c>
      <c r="E107" s="129" t="s">
        <v>2598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2569</v>
      </c>
      <c r="E108" s="129" t="s">
        <v>2597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2579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2584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90" t="s">
        <v>2480</v>
      </c>
      <c r="B115" s="191"/>
      <c r="C115" s="96" t="s">
        <v>2412</v>
      </c>
      <c r="D115" s="102"/>
      <c r="E115" s="102"/>
    </row>
    <row r="116" spans="1:5" ht="18.75" thickBot="1" x14ac:dyDescent="0.3">
      <c r="A116" s="154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72" t="s">
        <v>2481</v>
      </c>
      <c r="B118" s="173"/>
      <c r="C118" s="173"/>
      <c r="D118" s="173"/>
      <c r="E118" s="174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92"/>
      <c r="E119" s="193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7" t="s">
        <v>2570</v>
      </c>
      <c r="E120" s="168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7" t="s">
        <v>2570</v>
      </c>
      <c r="E121" s="168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7" t="s">
        <v>2570</v>
      </c>
      <c r="E122" s="168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7" t="s">
        <v>2573</v>
      </c>
      <c r="E123" s="168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7" t="s">
        <v>2570</v>
      </c>
      <c r="E124" s="168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7" t="s">
        <v>2570</v>
      </c>
      <c r="E125" s="168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7" t="s">
        <v>2573</v>
      </c>
      <c r="E126" s="168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7"/>
      <c r="E127" s="168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7"/>
      <c r="E128" s="168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9" priority="121621"/>
  </conditionalFormatting>
  <conditionalFormatting sqref="E3">
    <cfRule type="duplicateValues" dxfId="8" priority="121622"/>
    <cfRule type="duplicateValues" dxfId="7" priority="121623"/>
  </conditionalFormatting>
  <conditionalFormatting sqref="E3">
    <cfRule type="duplicateValues" dxfId="6" priority="121624"/>
    <cfRule type="duplicateValues" dxfId="5" priority="121625"/>
    <cfRule type="duplicateValues" dxfId="4" priority="121626"/>
    <cfRule type="duplicateValues" dxfId="3" priority="121627"/>
  </conditionalFormatting>
  <conditionalFormatting sqref="B3">
    <cfRule type="duplicateValues" dxfId="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4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2021-05-19T03:07:53Z</cp:lastPrinted>
  <dcterms:created xsi:type="dcterms:W3CDTF">2014-10-01T23:18:29Z</dcterms:created>
  <dcterms:modified xsi:type="dcterms:W3CDTF">2021-05-22T02:37:27Z</dcterms:modified>
</cp:coreProperties>
</file>