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2\"/>
    </mc:Choice>
  </mc:AlternateContent>
  <xr:revisionPtr revIDLastSave="0" documentId="13_ncr:1_{65BFDA2A-EB54-4052-9587-A71FB1088A77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0" i="1" l="1"/>
  <c r="G70" i="1"/>
  <c r="H70" i="1"/>
  <c r="I70" i="1"/>
  <c r="J70" i="1"/>
  <c r="K70" i="1"/>
  <c r="F34" i="1"/>
  <c r="G34" i="1"/>
  <c r="H34" i="1"/>
  <c r="I34" i="1"/>
  <c r="J34" i="1"/>
  <c r="K34" i="1"/>
  <c r="F36" i="1"/>
  <c r="G36" i="1"/>
  <c r="H36" i="1"/>
  <c r="I36" i="1"/>
  <c r="J36" i="1"/>
  <c r="K36" i="1"/>
  <c r="F35" i="1"/>
  <c r="G35" i="1"/>
  <c r="H35" i="1"/>
  <c r="I35" i="1"/>
  <c r="J35" i="1"/>
  <c r="K35" i="1"/>
  <c r="F58" i="1"/>
  <c r="G58" i="1"/>
  <c r="H58" i="1"/>
  <c r="I58" i="1"/>
  <c r="J58" i="1"/>
  <c r="K58" i="1"/>
  <c r="F57" i="1"/>
  <c r="G57" i="1"/>
  <c r="H57" i="1"/>
  <c r="I57" i="1"/>
  <c r="J57" i="1"/>
  <c r="K57" i="1"/>
  <c r="F46" i="1"/>
  <c r="G46" i="1"/>
  <c r="H46" i="1"/>
  <c r="I46" i="1"/>
  <c r="J46" i="1"/>
  <c r="K46" i="1"/>
  <c r="F56" i="1"/>
  <c r="G56" i="1"/>
  <c r="H56" i="1"/>
  <c r="I56" i="1"/>
  <c r="J56" i="1"/>
  <c r="K56" i="1"/>
  <c r="F45" i="1"/>
  <c r="G45" i="1"/>
  <c r="H45" i="1"/>
  <c r="I45" i="1"/>
  <c r="J45" i="1"/>
  <c r="K45" i="1"/>
  <c r="A70" i="1"/>
  <c r="A34" i="1"/>
  <c r="A36" i="1"/>
  <c r="A35" i="1"/>
  <c r="A58" i="1"/>
  <c r="A57" i="1"/>
  <c r="A46" i="1"/>
  <c r="A56" i="1"/>
  <c r="A45" i="1"/>
  <c r="A29" i="1" l="1"/>
  <c r="A28" i="1"/>
  <c r="A27" i="1"/>
  <c r="A26" i="1"/>
  <c r="A25" i="1"/>
  <c r="A24" i="1"/>
  <c r="A23" i="1"/>
  <c r="A22" i="1"/>
  <c r="A21" i="1"/>
  <c r="A20" i="1"/>
  <c r="A69" i="1"/>
  <c r="A68" i="1"/>
  <c r="A67" i="1"/>
  <c r="A66" i="1"/>
  <c r="A65" i="1"/>
  <c r="A19" i="1"/>
  <c r="A64" i="1"/>
  <c r="A18" i="1"/>
  <c r="A33" i="1"/>
  <c r="A3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19" i="1"/>
  <c r="G19" i="1"/>
  <c r="H19" i="1"/>
  <c r="I19" i="1"/>
  <c r="J19" i="1"/>
  <c r="K19" i="1"/>
  <c r="F64" i="1"/>
  <c r="G64" i="1"/>
  <c r="H64" i="1"/>
  <c r="I64" i="1"/>
  <c r="J64" i="1"/>
  <c r="K64" i="1"/>
  <c r="F18" i="1"/>
  <c r="G18" i="1"/>
  <c r="H18" i="1"/>
  <c r="I18" i="1"/>
  <c r="J18" i="1"/>
  <c r="K18" i="1"/>
  <c r="F33" i="1"/>
  <c r="G33" i="1"/>
  <c r="H33" i="1"/>
  <c r="I33" i="1"/>
  <c r="J33" i="1"/>
  <c r="K33" i="1"/>
  <c r="F32" i="1"/>
  <c r="G32" i="1"/>
  <c r="H32" i="1"/>
  <c r="I32" i="1"/>
  <c r="J32" i="1"/>
  <c r="K32" i="1"/>
  <c r="A48" i="1"/>
  <c r="A31" i="1"/>
  <c r="A38" i="1"/>
  <c r="A17" i="1"/>
  <c r="A55" i="1"/>
  <c r="F48" i="1"/>
  <c r="G48" i="1"/>
  <c r="H48" i="1"/>
  <c r="I48" i="1"/>
  <c r="J48" i="1"/>
  <c r="K48" i="1"/>
  <c r="F31" i="1"/>
  <c r="G31" i="1"/>
  <c r="H31" i="1"/>
  <c r="I31" i="1"/>
  <c r="J31" i="1"/>
  <c r="K31" i="1"/>
  <c r="F38" i="1"/>
  <c r="G38" i="1"/>
  <c r="H38" i="1"/>
  <c r="I38" i="1"/>
  <c r="J38" i="1"/>
  <c r="K38" i="1"/>
  <c r="F17" i="1"/>
  <c r="G17" i="1"/>
  <c r="H17" i="1"/>
  <c r="I17" i="1"/>
  <c r="J17" i="1"/>
  <c r="K17" i="1"/>
  <c r="F55" i="1"/>
  <c r="G55" i="1"/>
  <c r="H55" i="1"/>
  <c r="I55" i="1"/>
  <c r="J55" i="1"/>
  <c r="K55" i="1"/>
  <c r="A16" i="1" l="1"/>
  <c r="A15" i="1"/>
  <c r="A47" i="1"/>
  <c r="A54" i="1"/>
  <c r="A63" i="1"/>
  <c r="A62" i="1"/>
  <c r="A61" i="1"/>
  <c r="A60" i="1"/>
  <c r="A14" i="1"/>
  <c r="A30" i="1"/>
  <c r="A59" i="1"/>
  <c r="A13" i="1"/>
  <c r="F13" i="1"/>
  <c r="G13" i="1"/>
  <c r="H13" i="1"/>
  <c r="I13" i="1"/>
  <c r="J13" i="1"/>
  <c r="K13" i="1"/>
  <c r="F16" i="1"/>
  <c r="G16" i="1"/>
  <c r="H16" i="1"/>
  <c r="I16" i="1"/>
  <c r="J16" i="1"/>
  <c r="K16" i="1"/>
  <c r="F15" i="1"/>
  <c r="G15" i="1"/>
  <c r="H15" i="1"/>
  <c r="I15" i="1"/>
  <c r="J15" i="1"/>
  <c r="K15" i="1"/>
  <c r="F47" i="1"/>
  <c r="G47" i="1"/>
  <c r="H47" i="1"/>
  <c r="I47" i="1"/>
  <c r="J47" i="1"/>
  <c r="K47" i="1"/>
  <c r="F54" i="1"/>
  <c r="G54" i="1"/>
  <c r="H54" i="1"/>
  <c r="I54" i="1"/>
  <c r="J54" i="1"/>
  <c r="K5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14" i="1"/>
  <c r="G14" i="1"/>
  <c r="H14" i="1"/>
  <c r="I14" i="1"/>
  <c r="J14" i="1"/>
  <c r="K14" i="1"/>
  <c r="F30" i="1"/>
  <c r="G30" i="1"/>
  <c r="H30" i="1"/>
  <c r="I30" i="1"/>
  <c r="J30" i="1"/>
  <c r="K30" i="1"/>
  <c r="F59" i="1"/>
  <c r="G59" i="1"/>
  <c r="H59" i="1"/>
  <c r="I59" i="1"/>
  <c r="J59" i="1"/>
  <c r="K59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53" i="1"/>
  <c r="F53" i="1"/>
  <c r="G53" i="1"/>
  <c r="H53" i="1"/>
  <c r="I53" i="1"/>
  <c r="J53" i="1"/>
  <c r="K5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44" i="1"/>
  <c r="F44" i="1"/>
  <c r="G44" i="1"/>
  <c r="H44" i="1"/>
  <c r="I44" i="1"/>
  <c r="J44" i="1"/>
  <c r="K44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8" i="1"/>
  <c r="F8" i="1"/>
  <c r="G8" i="1"/>
  <c r="H8" i="1"/>
  <c r="I8" i="1"/>
  <c r="J8" i="1"/>
  <c r="K8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7" i="1"/>
  <c r="F7" i="1"/>
  <c r="G7" i="1"/>
  <c r="H7" i="1"/>
  <c r="I7" i="1"/>
  <c r="J7" i="1"/>
  <c r="K7" i="1"/>
  <c r="A6" i="1"/>
  <c r="F6" i="1"/>
  <c r="G6" i="1"/>
  <c r="H6" i="1"/>
  <c r="I6" i="1"/>
  <c r="J6" i="1"/>
  <c r="K6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37" i="1"/>
  <c r="G37" i="1"/>
  <c r="H37" i="1"/>
  <c r="I37" i="1"/>
  <c r="J37" i="1"/>
  <c r="K37" i="1"/>
  <c r="F41" i="1"/>
  <c r="G41" i="1"/>
  <c r="H41" i="1"/>
  <c r="I41" i="1"/>
  <c r="J41" i="1"/>
  <c r="K41" i="1"/>
  <c r="F40" i="1"/>
  <c r="G40" i="1"/>
  <c r="H40" i="1"/>
  <c r="I40" i="1"/>
  <c r="J40" i="1"/>
  <c r="K40" i="1"/>
  <c r="F50" i="1"/>
  <c r="G50" i="1"/>
  <c r="H50" i="1"/>
  <c r="I50" i="1"/>
  <c r="J50" i="1"/>
  <c r="K50" i="1"/>
  <c r="A37" i="1"/>
  <c r="A41" i="1"/>
  <c r="A40" i="1"/>
  <c r="A50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39" i="1"/>
  <c r="F39" i="1"/>
  <c r="G39" i="1"/>
  <c r="H39" i="1"/>
  <c r="I39" i="1"/>
  <c r="J39" i="1"/>
  <c r="K39" i="1"/>
  <c r="A49" i="1"/>
  <c r="F49" i="1"/>
  <c r="G49" i="1"/>
  <c r="H49" i="1"/>
  <c r="I49" i="1"/>
  <c r="J49" i="1"/>
  <c r="K49" i="1"/>
  <c r="F5" i="1" l="1"/>
  <c r="G5" i="1"/>
  <c r="H5" i="1"/>
  <c r="I5" i="1"/>
  <c r="J5" i="1"/>
  <c r="K5" i="1"/>
  <c r="A5" i="1"/>
  <c r="F71" i="1" l="1"/>
  <c r="G71" i="1"/>
  <c r="H71" i="1"/>
  <c r="I71" i="1"/>
  <c r="J71" i="1"/>
  <c r="K71" i="1"/>
  <c r="A71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<sst xmlns="http://schemas.openxmlformats.org/spreadsheetml/2006/main" count="13527" uniqueCount="2659">
  <si>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</si>
  <si>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</si>
  <si>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</si>
  <si>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</si>
  <si>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</si>
  <si>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</si>
  <si>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</si>
  <si>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</si>
  <si>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</si>
  <si>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</si>
  <si>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</si>
  <si>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</si>
  <si>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</si>
  <si>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</si>
  <si>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</si>
  <si>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</si>
  <si>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</si>
  <si>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</si>
  <si>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</si>
  <si>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</si>
  <si>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</si>
  <si>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</si>
  <si>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</si>
  <si>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</si>
  <si>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</si>
  <si>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</si>
  <si>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</si>
  <si>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</si>
  <si>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</si>
  <si>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</si>
  <si>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</si>
  <si>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</si>
  <si>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</si>
  <si>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</si>
  <si>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</si>
  <si>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</si>
  <si>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</si>
  <si>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</si>
  <si>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</si>
  <si>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</si>
  <si>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</si>
  <si>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</si>
  <si>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</si>
  <si>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</si>
  <si>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</si>
  <si>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</si>
  <si>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</si>
  <si>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</si>
  <si>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</si>
  <si>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</si>
  <si>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</si>
  <si>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</si>
  <si>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</si>
  <si>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</si>
  <si>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</si>
  <si>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</si>
  <si>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</si>
  <si>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</si>
  <si>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</si>
  <si>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</si>
  <si>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</si>
  <si>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</si>
  <si>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</si>
  <si>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</si>
  <si>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</si>
  <si>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</si>
  <si>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</si>
  <si>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</si>
  <si>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</si>
  <si>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</si>
  <si>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</si>
  <si>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</si>
  <si>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</si>
  <si>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</si>
  <si>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</si>
  <si>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</si>
  <si>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</si>
  <si>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</si>
  <si>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</si>
  <si>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</si>
  <si>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</si>
  <si>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</si>
  <si>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</si>
  <si>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</si>
  <si>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</si>
  <si>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</si>
  <si>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</si>
  <si>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</si>
  <si>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</si>
  <si>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</si>
  <si>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</si>
  <si>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</si>
  <si>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</si>
  <si>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</si>
  <si>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</si>
  <si>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</si>
  <si>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</si>
  <si>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</si>
  <si>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</si>
  <si>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</si>
  <si>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</si>
  <si>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</si>
  <si>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</si>
  <si>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</si>
  <si>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</si>
  <si>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</si>
  <si>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</si>
  <si>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</si>
  <si>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</si>
  <si>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</si>
  <si>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</si>
  <si>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</si>
  <si>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</si>
  <si>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</si>
  <si>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</si>
  <si>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</si>
  <si>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</si>
  <si>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</si>
  <si>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</si>
  <si>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</si>
  <si>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</si>
  <si>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</si>
  <si>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</si>
  <si>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</si>
  <si>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</si>
  <si>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</si>
  <si>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</si>
  <si>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</si>
  <si>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</si>
  <si>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</si>
  <si>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</si>
  <si>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</si>
  <si>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</si>
  <si>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</si>
  <si>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</si>
  <si>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</si>
  <si>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</si>
  <si>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</si>
  <si>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</si>
  <si>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</si>
  <si>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</si>
  <si>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</si>
  <si>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</si>
  <si>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</si>
  <si>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</si>
  <si>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</si>
  <si>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</si>
  <si>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</si>
  <si>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</si>
  <si>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</si>
  <si>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</si>
  <si>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</si>
  <si>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</si>
  <si>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</si>
  <si>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</si>
  <si>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</si>
  <si>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</si>
  <si>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</si>
  <si>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</si>
  <si>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</si>
  <si>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</si>
  <si>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</si>
  <si>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</si>
  <si>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</si>
  <si>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</si>
  <si>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</si>
  <si>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</si>
  <si>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</si>
  <si>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</si>
  <si>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</si>
  <si>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</si>
  <si>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</si>
  <si>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</si>
  <si>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</si>
  <si>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</si>
  <si>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</si>
  <si>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</si>
  <si>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</si>
  <si>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</si>
  <si>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</si>
  <si>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</si>
  <si>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</si>
  <si>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</si>
  <si>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</si>
  <si>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</si>
  <si>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</si>
  <si>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</si>
  <si>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</si>
  <si>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</si>
  <si>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</si>
  <si>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</si>
  <si>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</si>
  <si>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</si>
  <si>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</si>
  <si>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</si>
  <si>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</si>
  <si>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</si>
  <si>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</si>
  <si>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</si>
  <si>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</si>
  <si>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</si>
  <si>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</si>
  <si>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</si>
  <si>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</si>
  <si>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</si>
  <si>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</si>
  <si>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</si>
  <si>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</si>
  <si>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</si>
  <si>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</si>
  <si>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</si>
  <si>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</si>
  <si>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</si>
  <si>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</si>
  <si>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</si>
  <si>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</si>
  <si>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</si>
  <si>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</si>
  <si>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</si>
  <si>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</si>
  <si>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</si>
  <si>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</si>
  <si>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</si>
  <si>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</si>
  <si>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</si>
  <si>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</si>
  <si>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</si>
  <si>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</si>
  <si>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</si>
  <si>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</si>
  <si>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</si>
  <si>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</si>
  <si>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</si>
  <si>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</si>
  <si>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</si>
  <si>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</si>
  <si>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</si>
  <si>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</si>
  <si>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</si>
  <si>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</si>
  <si>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</si>
  <si>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</si>
  <si>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</si>
  <si>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</si>
  <si>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</si>
  <si>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</si>
  <si>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</si>
  <si>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</si>
  <si>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</si>
  <si>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</si>
  <si>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</si>
  <si>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</si>
  <si>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</si>
  <si>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</si>
  <si>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</si>
  <si>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</si>
  <si>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</si>
  <si>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</si>
  <si>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</si>
  <si>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</si>
  <si>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</si>
  <si>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</si>
  <si>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</si>
  <si>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</si>
  <si>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</si>
  <si>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</si>
  <si>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</si>
  <si>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</si>
  <si>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</si>
  <si>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</si>
  <si>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</si>
  <si>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</si>
  <si>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</si>
  <si>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</si>
  <si>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</si>
  <si>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</si>
  <si>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</si>
  <si>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</si>
  <si>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</si>
  <si>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</si>
  <si>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</si>
  <si>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</si>
  <si>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</si>
  <si>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</si>
  <si>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</si>
  <si>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</si>
  <si>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</si>
  <si>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</si>
  <si>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</si>
  <si>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</si>
  <si>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</si>
  <si>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</si>
  <si>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</si>
  <si>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</si>
  <si>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</si>
  <si>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</si>
  <si>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</si>
  <si>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</si>
  <si>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</si>
  <si>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</si>
  <si>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</si>
  <si>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</si>
  <si>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</si>
  <si>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</si>
  <si>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</si>
  <si>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</si>
  <si>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</si>
  <si>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</si>
  <si>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</si>
  <si>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</si>
  <si>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</si>
  <si>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</si>
  <si>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</si>
  <si>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</si>
  <si>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</si>
  <si>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</si>
  <si>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</si>
  <si>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</si>
  <si>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</si>
  <si>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</si>
  <si>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</si>
  <si>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</si>
  <si>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</si>
  <si>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</si>
  <si>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</si>
  <si>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</si>
  <si>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</si>
  <si>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</si>
  <si>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</si>
  <si>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</si>
  <si>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</si>
  <si>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</si>
  <si>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</si>
  <si>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</si>
  <si>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</si>
  <si>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</si>
  <si>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</si>
  <si>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</si>
  <si>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</si>
  <si>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</si>
  <si>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</si>
  <si>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</si>
  <si>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</si>
  <si>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</si>
  <si>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</si>
  <si>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</si>
  <si>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</si>
  <si>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</si>
  <si>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</si>
  <si>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</si>
  <si>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</si>
  <si>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</si>
  <si>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</si>
  <si>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</si>
  <si>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</si>
  <si>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</si>
  <si>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</si>
  <si>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</si>
  <si>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</si>
  <si>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</si>
  <si>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</si>
  <si>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</si>
  <si>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</si>
  <si>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</si>
  <si>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</si>
  <si>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</si>
  <si>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</si>
  <si>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</si>
  <si>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</si>
  <si>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</si>
  <si>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</si>
  <si>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</si>
  <si>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</si>
  <si>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</si>
  <si>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</si>
  <si>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</si>
  <si>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</si>
  <si>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</si>
  <si>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</si>
  <si>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</si>
  <si>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</si>
  <si>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</si>
  <si>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</si>
  <si>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</si>
  <si>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</si>
  <si>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</si>
  <si>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</si>
  <si>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</si>
  <si>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</si>
  <si>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</si>
  <si>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</si>
  <si>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</si>
  <si>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</si>
  <si>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</si>
  <si>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</si>
  <si>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</si>
  <si>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</si>
  <si>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</si>
  <si>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</si>
  <si>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</si>
  <si>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</si>
  <si>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</si>
  <si>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</si>
  <si>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</si>
  <si>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</si>
  <si>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</si>
  <si>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</si>
  <si>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</si>
  <si>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</si>
  <si>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</si>
  <si>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</si>
  <si>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</si>
  <si>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</si>
  <si>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</si>
  <si>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</si>
  <si>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</si>
  <si>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</si>
  <si>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</si>
  <si>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</si>
  <si>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</si>
  <si>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</si>
  <si>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</si>
  <si>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</si>
  <si>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</si>
  <si>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</si>
  <si>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</si>
  <si>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</si>
  <si>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</si>
  <si>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</si>
  <si>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</si>
  <si>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</si>
  <si>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</si>
  <si>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</si>
  <si>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</si>
  <si>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</si>
  <si>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</si>
  <si>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</si>
  <si>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</si>
  <si>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</si>
  <si>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</si>
  <si>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</si>
  <si>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</si>
  <si>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</si>
  <si>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</si>
  <si>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</si>
  <si>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</si>
  <si>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</si>
  <si>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</si>
  <si>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</si>
  <si>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</si>
  <si>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</si>
  <si>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</si>
  <si>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</si>
  <si>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</si>
  <si>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</si>
  <si>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</si>
  <si>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</si>
  <si>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</si>
  <si>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</si>
  <si>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</si>
  <si>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</si>
  <si>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</si>
  <si>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</si>
  <si>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</si>
  <si>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</si>
  <si>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</si>
  <si>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</si>
  <si>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</si>
  <si>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</si>
  <si>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</si>
  <si>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</si>
  <si>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</si>
  <si>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</si>
  <si>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</si>
  <si>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</si>
  <si>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</si>
  <si>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</si>
  <si>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</si>
  <si>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</si>
  <si>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</si>
  <si>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</si>
  <si>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</si>
  <si>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</si>
  <si>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</si>
  <si>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</si>
  <si>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</si>
  <si>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</si>
  <si>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</si>
  <si>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</si>
  <si>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</si>
  <si>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</si>
  <si>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</si>
  <si>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</si>
  <si>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</si>
  <si>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</si>
  <si>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</si>
  <si>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</si>
  <si>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</si>
  <si>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</si>
  <si>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</si>
  <si>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</si>
  <si>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</si>
  <si>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</si>
  <si>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</si>
  <si>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</si>
  <si>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</si>
  <si>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</si>
  <si>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</si>
  <si>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</si>
  <si>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</si>
  <si>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</si>
  <si>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</si>
  <si>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</si>
  <si>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</si>
  <si>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</si>
  <si>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</si>
  <si>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</si>
  <si>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</si>
  <si>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</si>
  <si>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</si>
  <si>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</si>
  <si>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</si>
  <si>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</si>
  <si>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</si>
  <si>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</si>
  <si>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</si>
  <si>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</si>
  <si>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</si>
  <si>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</si>
  <si>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</si>
  <si>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</si>
  <si>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</si>
  <si>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</si>
  <si>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</si>
  <si>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</si>
  <si>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</si>
  <si>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</si>
  <si>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</si>
  <si>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</si>
  <si>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</si>
  <si>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</si>
  <si>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</si>
  <si>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</si>
  <si>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</si>
  <si>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</si>
  <si>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</si>
  <si>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</si>
  <si>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</si>
  <si>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</si>
  <si>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</si>
  <si>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</si>
  <si>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</si>
  <si>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</si>
  <si>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</si>
  <si>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</si>
  <si>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</si>
  <si>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</si>
  <si>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</si>
  <si>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</si>
  <si>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</si>
  <si>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</si>
  <si>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</si>
  <si>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</si>
  <si>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</si>
  <si>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</si>
  <si>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</si>
  <si>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</si>
  <si>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</si>
  <si>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</si>
  <si>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</si>
  <si>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</si>
  <si>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</si>
  <si>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</si>
  <si>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</si>
  <si>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</si>
  <si>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</si>
  <si>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</si>
  <si>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</si>
  <si>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</si>
  <si>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</si>
  <si>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</si>
  <si>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</si>
  <si>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</si>
  <si>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</si>
  <si>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</si>
  <si>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</si>
  <si>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</si>
  <si>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</si>
  <si>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</si>
  <si>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</si>
  <si>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</si>
  <si>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</si>
  <si>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</si>
  <si>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</si>
  <si>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</si>
  <si>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</si>
  <si>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</si>
  <si>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</si>
  <si>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</si>
  <si>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</si>
  <si>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</si>
  <si>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</si>
  <si>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</si>
  <si>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</si>
  <si>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</si>
  <si>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</si>
  <si>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</si>
  <si>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</si>
  <si>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</si>
  <si>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</si>
  <si>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</si>
  <si>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</si>
  <si>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</si>
  <si>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</si>
  <si>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</si>
  <si>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</si>
  <si>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</si>
  <si>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</si>
  <si>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</si>
  <si>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</si>
  <si>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</si>
  <si>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</si>
  <si>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</si>
  <si>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</si>
  <si>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</si>
  <si>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</si>
  <si>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</si>
  <si>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</si>
  <si>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</si>
  <si>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</si>
  <si>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</si>
  <si>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</si>
  <si>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</si>
  <si>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</si>
  <si>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</si>
  <si>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</si>
  <si>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</si>
  <si>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</si>
  <si>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</si>
  <si>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</si>
  <si>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</si>
  <si>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</si>
  <si>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</si>
  <si>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</si>
  <si>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</si>
  <si>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</si>
  <si>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</si>
  <si>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</si>
  <si>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</si>
  <si>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</si>
  <si>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</si>
  <si>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</si>
  <si>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</si>
  <si>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</si>
  <si>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</si>
  <si>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</si>
  <si>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</si>
  <si>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</si>
  <si>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</si>
  <si>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</si>
  <si>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</si>
  <si>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</si>
  <si>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</si>
  <si>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</si>
  <si>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</si>
  <si>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</si>
  <si>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</si>
  <si>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</si>
  <si>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</si>
  <si>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</si>
  <si>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</si>
  <si>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</si>
  <si>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</si>
  <si>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</si>
  <si>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</si>
  <si>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</si>
  <si>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</si>
  <si>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</si>
  <si>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</si>
  <si>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</si>
  <si>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</si>
  <si>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</si>
  <si>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</si>
  <si>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</si>
  <si>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</si>
  <si>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</si>
  <si>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</si>
  <si>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</si>
  <si>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</si>
  <si>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</si>
  <si>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</si>
  <si>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</si>
  <si>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</si>
  <si>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</si>
  <si>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</si>
  <si>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</si>
  <si>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</si>
  <si>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</si>
  <si>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</si>
  <si>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</si>
  <si>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</si>
  <si>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</si>
  <si>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</si>
  <si>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</si>
  <si>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</si>
  <si>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</si>
  <si>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</si>
  <si>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</si>
  <si>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</si>
  <si>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</si>
  <si>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</si>
  <si>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</si>
  <si>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</si>
  <si>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</si>
  <si>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</si>
  <si>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</si>
  <si>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</si>
  <si>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</si>
  <si>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</si>
  <si>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</si>
  <si>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</si>
  <si>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</si>
  <si>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</si>
  <si>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</si>
  <si>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</si>
  <si>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</si>
  <si>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</si>
  <si>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</si>
  <si>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</si>
  <si>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</si>
  <si>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</si>
  <si>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</si>
  <si>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</si>
  <si>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</si>
  <si>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</si>
  <si>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</si>
  <si>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</si>
  <si>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</si>
  <si>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</si>
  <si>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</si>
  <si>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</si>
  <si>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</si>
  <si>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</si>
  <si>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</si>
  <si>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</si>
  <si>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</si>
  <si>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</si>
  <si>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</si>
  <si>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</si>
  <si>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</si>
  <si>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</si>
  <si>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</si>
  <si>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</si>
  <si>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</si>
  <si>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</si>
  <si>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</si>
  <si>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</si>
  <si>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</si>
  <si>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</si>
  <si>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</si>
  <si>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</si>
  <si>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</si>
  <si>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</si>
  <si>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</si>
  <si>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</si>
  <si>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</si>
  <si>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</si>
  <si>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</si>
  <si>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</si>
  <si>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</si>
  <si>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</si>
  <si>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</si>
  <si>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</si>
  <si>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</si>
  <si>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</si>
  <si>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</si>
  <si>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</si>
  <si>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</si>
  <si>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</si>
  <si>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</si>
  <si>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</si>
  <si>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</si>
  <si>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</si>
  <si>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</si>
  <si>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</si>
  <si>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</si>
  <si>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</si>
  <si>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</si>
  <si>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</si>
  <si>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</si>
  <si>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</si>
  <si>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</si>
  <si>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</si>
  <si>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</si>
  <si>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</si>
  <si>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</si>
  <si>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</si>
  <si>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</si>
  <si>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</si>
  <si>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</si>
  <si>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</si>
  <si>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</si>
  <si>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</si>
  <si>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</si>
  <si>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</si>
  <si>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</si>
  <si>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</si>
  <si>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</si>
  <si>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</si>
  <si>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</si>
  <si>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</si>
  <si>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</si>
  <si>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</si>
  <si>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</si>
  <si>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</si>
  <si>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</si>
  <si>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</si>
  <si>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</si>
  <si>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</si>
  <si>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</si>
  <si>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</si>
  <si>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</si>
  <si>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</si>
  <si>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</si>
  <si>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</si>
  <si>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</si>
  <si>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</si>
  <si>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</si>
  <si>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</si>
  <si>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</si>
  <si>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</si>
  <si>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</si>
  <si>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</si>
  <si>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</si>
  <si>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</si>
  <si>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</si>
  <si>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</si>
  <si>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</si>
  <si>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</si>
  <si>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</si>
  <si>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</si>
  <si>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</si>
  <si>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</si>
  <si>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</si>
  <si>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</si>
  <si>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</si>
  <si>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</si>
  <si>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</si>
  <si>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</si>
  <si>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</si>
  <si>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</si>
  <si>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</si>
  <si>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</si>
  <si>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</si>
  <si>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</si>
  <si>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</si>
  <si>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</si>
  <si>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</si>
  <si>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</si>
  <si>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</si>
  <si>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</si>
  <si>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</si>
  <si>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</si>
  <si>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</si>
  <si>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</si>
  <si>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</si>
  <si>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</si>
  <si>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</si>
  <si>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</si>
  <si>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</si>
  <si>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</si>
  <si>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</si>
  <si>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</si>
  <si>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</si>
  <si>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</si>
  <si>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</si>
  <si>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</si>
  <si>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</si>
  <si>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</si>
  <si>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</si>
  <si>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</si>
  <si>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</si>
  <si>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</si>
  <si>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</si>
  <si>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</si>
  <si>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</si>
  <si>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</si>
  <si>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</si>
  <si>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</si>
  <si>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</si>
  <si>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</si>
  <si>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</si>
  <si>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</si>
  <si>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</si>
  <si>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</si>
  <si>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</si>
  <si>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</si>
  <si>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</si>
  <si>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</si>
  <si>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</si>
  <si>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</si>
  <si>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</si>
  <si>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</si>
  <si>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</si>
  <si>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</si>
  <si>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</si>
  <si>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</si>
  <si>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</si>
  <si>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</si>
  <si>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</si>
  <si>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</si>
  <si>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</si>
  <si>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</si>
  <si>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</si>
  <si>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</si>
  <si>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</si>
  <si>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</si>
  <si>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</si>
  <si>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</si>
  <si>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</si>
  <si>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</si>
  <si>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</si>
  <si>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</si>
  <si>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</si>
  <si>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</si>
  <si>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</si>
  <si>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</si>
  <si>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</si>
  <si>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</si>
  <si>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</si>
  <si>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</si>
  <si>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</si>
  <si>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</si>
  <si>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</si>
  <si>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</si>
  <si>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</si>
  <si>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</si>
  <si>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</si>
  <si>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</si>
  <si>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</si>
  <si>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</si>
  <si>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</si>
  <si>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</si>
  <si>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</si>
  <si>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</si>
  <si>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</si>
  <si>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</si>
  <si>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</si>
  <si>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</si>
  <si>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</si>
  <si>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</si>
  <si>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</si>
  <si>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</si>
  <si>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</si>
  <si>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</si>
  <si>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</si>
  <si>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</si>
  <si>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</si>
  <si>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</si>
  <si>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</si>
  <si>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</si>
  <si>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</si>
  <si>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</si>
  <si>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</si>
  <si>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</si>
  <si>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</si>
  <si>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</si>
  <si>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</si>
  <si>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</si>
  <si>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</si>
  <si>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</si>
  <si>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</si>
  <si>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</si>
  <si>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</si>
  <si>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</si>
  <si>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</si>
  <si>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</si>
  <si>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</si>
  <si>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</si>
  <si>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</si>
  <si>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</si>
  <si>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</si>
  <si>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</si>
  <si>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</si>
  <si>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</si>
  <si>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</si>
  <si>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</si>
  <si>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</si>
  <si>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</si>
  <si>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</si>
  <si>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</si>
  <si>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</si>
  <si>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</si>
  <si>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</si>
  <si>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</si>
  <si>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</si>
  <si>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</si>
  <si>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</si>
  <si>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</si>
  <si>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</si>
  <si>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</si>
  <si>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</si>
  <si>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</si>
  <si>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</si>
  <si>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</si>
  <si>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</si>
  <si>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</si>
  <si>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</si>
  <si>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</si>
  <si>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</si>
  <si>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</si>
  <si>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</si>
  <si>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</si>
  <si>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</si>
  <si>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</si>
  <si>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</si>
  <si>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</si>
  <si>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</si>
  <si>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</si>
  <si>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</si>
  <si>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</si>
  <si>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</si>
  <si>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</si>
  <si>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</si>
  <si>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</si>
  <si>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</si>
  <si>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</si>
  <si>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</si>
  <si>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</si>
  <si>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</si>
  <si>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</si>
  <si>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</si>
  <si>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</si>
  <si>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</si>
  <si>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</si>
  <si>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</si>
  <si>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</si>
  <si>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</si>
  <si>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</si>
  <si>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</si>
  <si>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</si>
  <si>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</si>
  <si>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</si>
  <si>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</si>
  <si>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</si>
  <si>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</si>
  <si>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</si>
  <si>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</si>
  <si>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</si>
  <si>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</si>
  <si>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</si>
  <si>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</si>
  <si>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</si>
  <si>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</si>
  <si>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</si>
  <si>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</si>
  <si>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</si>
  <si>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</si>
  <si>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</si>
  <si>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</si>
  <si>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</si>
  <si>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</si>
  <si>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</si>
  <si>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</si>
  <si>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</si>
  <si>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</si>
  <si>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</si>
  <si>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</si>
  <si>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</si>
  <si>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</si>
  <si>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</si>
  <si>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</si>
  <si>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</si>
  <si>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</si>
  <si>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</si>
  <si>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</si>
  <si>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</si>
  <si>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</si>
  <si>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</si>
  <si>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</si>
  <si>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</si>
  <si>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</si>
  <si>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</si>
  <si>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</si>
  <si>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</si>
  <si>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</si>
  <si>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</si>
  <si>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</si>
  <si>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</si>
  <si>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</si>
  <si>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</si>
  <si>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</si>
  <si>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</si>
  <si>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</si>
  <si>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</si>
  <si>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</si>
  <si>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</si>
  <si>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</si>
  <si>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</si>
  <si>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</si>
  <si>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</si>
  <si>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</si>
  <si>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</si>
  <si>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</si>
  <si>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</si>
  <si>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</si>
  <si>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</si>
  <si>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</si>
  <si>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</si>
  <si>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</si>
  <si>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</si>
  <si>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</si>
  <si>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</si>
  <si>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</si>
  <si>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</si>
  <si>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</si>
  <si>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</si>
  <si>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</si>
  <si>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</si>
  <si>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</si>
  <si>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</si>
  <si>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</si>
  <si>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</si>
  <si>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</si>
  <si>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</si>
  <si>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</si>
  <si>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</si>
  <si>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</si>
  <si>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</si>
  <si>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</si>
  <si>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</si>
  <si>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</si>
  <si>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</si>
  <si>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</si>
  <si>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</si>
  <si>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</si>
  <si>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</si>
  <si>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</si>
  <si>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</si>
  <si>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</si>
  <si>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</si>
  <si>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</si>
  <si>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</si>
  <si>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</si>
  <si>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</si>
  <si>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</si>
  <si>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</si>
  <si>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</si>
  <si>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</si>
  <si>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</si>
  <si>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</si>
  <si>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</si>
  <si>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</si>
  <si>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</si>
  <si>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</si>
  <si>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</si>
  <si>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</si>
  <si>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</si>
  <si>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</si>
  <si>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</si>
  <si>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</si>
  <si>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</si>
  <si>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</si>
  <si>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</si>
  <si>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</si>
  <si>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</si>
  <si>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</si>
  <si>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</si>
  <si>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</si>
  <si>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</si>
  <si>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</si>
  <si>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</si>
  <si>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</si>
  <si>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</si>
  <si>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</si>
  <si>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</si>
  <si>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</si>
  <si>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</si>
  <si>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</si>
  <si>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</si>
  <si>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</si>
  <si>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</si>
  <si>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</si>
  <si>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</si>
  <si>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</si>
  <si>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</si>
  <si>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</si>
  <si>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</si>
  <si>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</si>
  <si>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</si>
  <si>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</si>
  <si>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</si>
  <si>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</si>
  <si>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</si>
  <si>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</si>
  <si>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</si>
  <si>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</si>
  <si>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</si>
  <si>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</si>
  <si>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</si>
  <si>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</si>
  <si>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</si>
  <si>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</si>
  <si>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</si>
  <si>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</si>
  <si>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</si>
  <si>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</si>
  <si>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</si>
  <si>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</si>
  <si>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</si>
  <si>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</si>
  <si>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</si>
  <si>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</si>
  <si>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</si>
  <si>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</si>
  <si>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</si>
  <si>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</si>
  <si>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</si>
  <si>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</si>
  <si>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</si>
  <si>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</si>
  <si>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</si>
  <si>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</si>
  <si>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</si>
  <si>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</si>
  <si>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</si>
  <si>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</si>
  <si>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</si>
  <si>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</si>
  <si>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</si>
  <si>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</si>
  <si>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</si>
  <si>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</si>
  <si>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</si>
  <si>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</si>
  <si>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</si>
  <si>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</si>
  <si>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</si>
  <si>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</si>
  <si>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</si>
  <si>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</si>
  <si>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</si>
  <si>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</si>
  <si>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</si>
  <si>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</si>
  <si>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</si>
  <si>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</si>
  <si>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</si>
  <si>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</si>
  <si>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</si>
  <si>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</si>
  <si>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</si>
  <si>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</si>
  <si>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</si>
  <si>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</si>
  <si>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</si>
  <si>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</si>
  <si>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</si>
  <si>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</si>
  <si>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</si>
  <si>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</si>
  <si>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</si>
  <si>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</si>
  <si>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</si>
  <si>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</si>
  <si>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</si>
  <si>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</si>
  <si>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</si>
  <si>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</si>
  <si>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</si>
  <si>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</si>
  <si>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</si>
  <si>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</si>
  <si>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</si>
  <si>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</si>
  <si>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</si>
  <si>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</si>
  <si>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</si>
  <si>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</si>
  <si>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</si>
  <si>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</si>
  <si>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</si>
  <si>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</si>
  <si>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</si>
  <si>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</si>
  <si>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</si>
  <si>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</si>
  <si>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</si>
  <si>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</si>
  <si>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</si>
  <si>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</si>
  <si>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</si>
  <si>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</si>
  <si>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</si>
  <si>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</si>
  <si>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</si>
  <si>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</si>
  <si>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</si>
  <si>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</si>
  <si>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</si>
  <si>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</si>
  <si>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</si>
  <si>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</si>
  <si>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</si>
  <si>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</si>
  <si>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</si>
  <si>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</si>
  <si>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</si>
  <si>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</si>
  <si>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</si>
  <si>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</si>
  <si>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</si>
  <si>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</si>
  <si>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</si>
  <si>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</si>
  <si>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</si>
  <si>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</si>
  <si>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</si>
  <si>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</si>
  <si>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</si>
  <si>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</si>
  <si>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</si>
  <si>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</si>
  <si>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</si>
  <si>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</si>
  <si>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</si>
  <si>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</si>
  <si>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</si>
  <si>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</si>
  <si>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</si>
  <si>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</si>
  <si>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</si>
  <si>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</si>
  <si>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</si>
  <si>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</si>
  <si>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</si>
  <si>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</si>
  <si>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</si>
  <si>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</si>
  <si>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</si>
  <si>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</si>
  <si>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</si>
  <si>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</si>
  <si>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</si>
  <si>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</si>
  <si>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</si>
  <si>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</si>
  <si>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</si>
  <si>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</si>
  <si>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</si>
  <si>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</si>
  <si>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</si>
  <si>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</si>
  <si>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</si>
  <si>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</si>
  <si>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</si>
  <si>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</si>
  <si>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</si>
  <si>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</si>
  <si>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</si>
  <si>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</si>
  <si>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</si>
  <si>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</si>
  <si>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</si>
  <si>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</si>
  <si>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</si>
  <si>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</si>
  <si>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</si>
  <si>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</si>
  <si>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</si>
  <si>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</si>
  <si>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</si>
  <si>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</si>
  <si>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</si>
  <si>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</si>
  <si>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</si>
  <si>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</si>
  <si>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</si>
  <si>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</si>
  <si>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</si>
  <si>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</si>
  <si>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</si>
  <si>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</si>
  <si>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</si>
  <si>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</si>
  <si>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</si>
  <si>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</si>
  <si>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</si>
  <si>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</si>
  <si>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</si>
  <si>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</si>
  <si>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</si>
  <si>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</si>
  <si>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</si>
  <si>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</si>
  <si>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</si>
  <si>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</si>
  <si>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</si>
  <si>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</si>
  <si>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</si>
  <si>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</si>
  <si>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</si>
  <si>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</si>
  <si>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</si>
  <si>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</si>
  <si>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</si>
  <si>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</si>
  <si>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</si>
  <si>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</si>
  <si>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</si>
  <si>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</si>
  <si>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</si>
  <si>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</si>
  <si>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</si>
  <si>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</si>
  <si>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</si>
  <si>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</si>
  <si>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</si>
  <si>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</si>
  <si>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</si>
  <si>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</si>
  <si>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</si>
  <si>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</si>
  <si>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</si>
  <si>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</si>
  <si>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</si>
  <si>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</si>
  <si>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</si>
  <si>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</si>
  <si>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</si>
  <si>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</si>
  <si>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</si>
  <si>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</si>
  <si>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</si>
  <si>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</si>
  <si>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</si>
  <si>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</si>
  <si>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</si>
  <si>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</si>
  <si>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</si>
  <si>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</si>
  <si>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</si>
  <si>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</si>
  <si>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</si>
  <si>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</si>
  <si>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</si>
  <si>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</si>
  <si>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</si>
  <si>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</si>
  <si>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</si>
  <si>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</si>
  <si>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</si>
  <si>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</si>
  <si>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</si>
  <si>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</si>
  <si>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</si>
  <si>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</si>
  <si>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</si>
  <si>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</si>
  <si>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</si>
  <si>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</si>
  <si>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</si>
  <si>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</si>
  <si>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</si>
  <si>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</si>
  <si>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</si>
  <si>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</si>
  <si>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</si>
  <si>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</si>
  <si>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</si>
  <si>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</si>
  <si>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</si>
  <si>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</si>
  <si>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</si>
  <si>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</si>
  <si>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</si>
  <si>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</si>
  <si>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</si>
  <si>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</si>
  <si>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</si>
  <si>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</si>
  <si>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</si>
  <si>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</si>
  <si>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</si>
  <si>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</si>
  <si>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</si>
  <si>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</si>
  <si>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</si>
  <si>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</si>
  <si>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</si>
  <si>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</si>
  <si>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</si>
  <si>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</si>
  <si>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</si>
  <si>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</si>
  <si>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</si>
  <si>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</si>
  <si>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</si>
  <si>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</si>
  <si>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</si>
  <si>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</si>
  <si>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</si>
  <si>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</si>
  <si>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</si>
  <si>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</si>
  <si>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</si>
  <si>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</si>
  <si>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</si>
  <si>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</si>
  <si>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</si>
  <si>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</si>
  <si>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</si>
  <si>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</si>
  <si>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</si>
  <si>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</si>
  <si>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</si>
  <si>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</si>
  <si>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</si>
  <si>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</si>
  <si>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</si>
  <si>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</si>
  <si>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</si>
  <si>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</si>
  <si>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</si>
  <si>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</si>
  <si>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</si>
  <si>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</si>
  <si>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</si>
  <si>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</si>
  <si>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</si>
  <si>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</si>
  <si>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</si>
  <si>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</si>
  <si>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</si>
  <si>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</si>
  <si>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</si>
  <si>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</si>
  <si>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</si>
  <si>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</si>
  <si>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</si>
  <si>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</si>
  <si>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</si>
  <si>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</si>
  <si>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</si>
  <si>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</si>
  <si>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</si>
  <si>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</si>
  <si>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</si>
  <si>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</si>
  <si>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</si>
  <si>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</si>
  <si>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</si>
  <si>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</si>
  <si>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</si>
  <si>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</si>
  <si>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</si>
  <si>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</si>
  <si>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</si>
  <si>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</si>
  <si>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</si>
  <si>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</si>
  <si>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</si>
  <si>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</si>
  <si>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</si>
  <si>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</si>
  <si>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</si>
  <si>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</si>
  <si>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</si>
  <si>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</si>
  <si>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</si>
  <si>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</si>
  <si>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</si>
  <si>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</si>
  <si>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</si>
  <si>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</si>
  <si>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</si>
  <si>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</si>
  <si>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</si>
  <si>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</si>
  <si>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</si>
  <si>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</si>
  <si>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</si>
  <si>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</si>
  <si>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</si>
  <si>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</si>
  <si>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</si>
  <si>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</si>
  <si>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</si>
  <si>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</si>
  <si>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</si>
  <si>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</si>
  <si>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</si>
  <si>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</si>
  <si>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</si>
  <si>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</si>
  <si>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</si>
  <si>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</si>
  <si>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</si>
  <si>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</si>
  <si>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</si>
  <si>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</si>
  <si>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</si>
  <si>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</si>
  <si>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</si>
  <si>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</si>
  <si>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</si>
  <si>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</si>
  <si>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</si>
  <si>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</si>
  <si>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</si>
  <si>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</si>
  <si>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</si>
  <si>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</si>
  <si>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</si>
  <si>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</si>
  <si>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</si>
  <si>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</si>
  <si>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</si>
  <si>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</si>
  <si>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</si>
  <si>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</si>
  <si>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</si>
  <si>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</si>
  <si>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</si>
  <si>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</si>
  <si>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</si>
  <si>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</si>
  <si>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</si>
  <si>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</si>
  <si>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</si>
  <si>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</si>
  <si>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</si>
  <si>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</si>
  <si>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</si>
  <si>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</si>
  <si>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</si>
  <si>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</si>
  <si>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</si>
  <si>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</si>
  <si>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</si>
  <si>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</si>
  <si>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</si>
  <si>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</si>
  <si>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</si>
  <si>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</si>
  <si>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</si>
  <si>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</si>
  <si>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</si>
  <si>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</si>
  <si>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</si>
  <si>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</si>
  <si>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</si>
  <si>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</si>
  <si>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</si>
  <si>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</si>
  <si>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</si>
  <si>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</si>
  <si>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</si>
  <si>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</si>
  <si>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</si>
  <si>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</si>
  <si>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</si>
  <si>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</si>
  <si>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</si>
  <si>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</si>
  <si>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</si>
  <si>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</si>
  <si>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</si>
  <si>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</si>
  <si>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</si>
  <si>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</si>
  <si>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</si>
  <si>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</si>
  <si>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</si>
  <si>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</si>
  <si>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</si>
  <si>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</si>
  <si>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</si>
  <si>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</si>
  <si>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</si>
  <si>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</si>
  <si>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</si>
  <si>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</si>
  <si>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</si>
  <si>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</si>
  <si>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</si>
  <si>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</si>
  <si>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</si>
  <si>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</si>
  <si>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</si>
  <si>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</si>
  <si>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</si>
  <si>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</si>
  <si>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</si>
  <si>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</si>
  <si>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</si>
  <si>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</si>
  <si>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</si>
  <si>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</si>
  <si>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</si>
  <si>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</si>
  <si>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</si>
  <si>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</si>
  <si>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</si>
  <si>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</si>
  <si>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</si>
  <si>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</si>
  <si>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</si>
  <si>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</si>
  <si>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</si>
  <si>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</si>
  <si>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</si>
  <si>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</si>
  <si>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</si>
  <si>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</si>
  <si>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</si>
  <si>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</si>
  <si>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</si>
  <si>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</si>
  <si>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</si>
  <si>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</si>
  <si>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</si>
  <si>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</si>
  <si>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</si>
  <si>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</si>
  <si>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</si>
  <si>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</si>
  <si>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</si>
  <si>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</si>
  <si>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</si>
  <si>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</si>
  <si>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</si>
  <si>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</si>
  <si>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</si>
  <si>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</si>
  <si>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</si>
  <si>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</si>
  <si>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</si>
  <si>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</si>
  <si>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</si>
  <si>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</si>
  <si>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</si>
  <si>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</si>
  <si>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</si>
  <si>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</si>
  <si>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</si>
  <si>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</si>
  <si>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</si>
  <si>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</si>
  <si>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</si>
  <si>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</si>
  <si>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</si>
  <si>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</si>
  <si>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</si>
  <si>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</si>
  <si>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</si>
  <si>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</si>
  <si>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</si>
  <si>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</si>
  <si>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</si>
  <si>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</si>
  <si>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</si>
  <si>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</si>
  <si>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</si>
  <si>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</si>
  <si>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</si>
  <si>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</si>
  <si>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</si>
  <si>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</si>
  <si>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</si>
  <si>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</si>
  <si>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</si>
  <si>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</si>
  <si>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</si>
  <si>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</si>
  <si>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</si>
  <si>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</si>
  <si>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</si>
  <si>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</si>
  <si>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</si>
  <si>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</si>
  <si>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</si>
  <si>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</si>
  <si>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</si>
  <si>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</si>
  <si>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</si>
  <si>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</si>
  <si>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</si>
  <si>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</si>
  <si>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</si>
  <si>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</si>
  <si>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</si>
  <si>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</si>
  <si>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</si>
  <si>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</si>
  <si>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</si>
  <si>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</si>
  <si>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</si>
  <si>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</si>
  <si>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</si>
  <si>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</si>
  <si>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</si>
  <si>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</si>
  <si>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</si>
  <si>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</si>
  <si>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</si>
  <si>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</si>
  <si>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</si>
  <si>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</si>
  <si>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</si>
  <si>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</si>
  <si>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</si>
  <si>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</si>
  <si>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</si>
  <si>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</si>
  <si>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</si>
  <si>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</si>
  <si>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</si>
  <si>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</si>
  <si>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</si>
  <si>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</si>
  <si>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</si>
  <si>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</si>
  <si>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</si>
  <si>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</si>
  <si>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</si>
  <si>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</si>
  <si>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</si>
  <si>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</si>
  <si>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</si>
  <si>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</si>
  <si>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</si>
  <si>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</si>
  <si>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</si>
  <si>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</si>
  <si>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</si>
  <si>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</si>
  <si>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</si>
  <si>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</si>
  <si>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</si>
  <si>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</si>
  <si>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</si>
  <si>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</si>
  <si>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</si>
  <si>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</si>
  <si>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</si>
  <si>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</si>
  <si>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</si>
  <si>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</si>
  <si>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</si>
  <si>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</si>
  <si>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</si>
  <si>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</si>
  <si>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</si>
  <si>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</si>
  <si>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</si>
  <si>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</si>
  <si>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</si>
  <si>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</si>
  <si>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</si>
  <si>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</si>
  <si>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</si>
  <si>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</si>
  <si>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</si>
  <si>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</si>
  <si>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</si>
  <si>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</si>
  <si>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</si>
  <si>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</si>
  <si>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</si>
  <si>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</si>
  <si>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</si>
  <si>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</si>
  <si>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</si>
  <si>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</si>
  <si>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</si>
  <si>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</si>
  <si>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</si>
  <si>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</si>
  <si>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</si>
  <si>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</si>
  <si>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</si>
  <si>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</si>
  <si>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</si>
  <si>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</si>
  <si>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</si>
  <si>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</si>
  <si>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</si>
  <si>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</si>
  <si>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</si>
  <si>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</si>
  <si>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</si>
  <si>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</si>
  <si>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</si>
  <si>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</si>
  <si>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</si>
  <si>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</si>
  <si>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</si>
  <si>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</si>
  <si>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</si>
  <si>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</si>
  <si>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</si>
  <si>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</si>
  <si>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</si>
  <si>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</si>
  <si>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</si>
  <si>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</si>
  <si>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</si>
  <si>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</si>
  <si>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</si>
  <si>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</si>
  <si>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</si>
  <si>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</si>
  <si>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</si>
  <si>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</si>
  <si>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</si>
  <si>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</si>
  <si>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</si>
  <si>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</si>
  <si>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</si>
  <si>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</si>
  <si>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</si>
  <si>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</si>
  <si>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</si>
  <si>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</si>
  <si>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</si>
  <si>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</si>
  <si>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</si>
  <si>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</si>
  <si>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</si>
  <si>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</si>
  <si>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</si>
  <si>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</si>
  <si>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</si>
  <si>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</si>
  <si>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</si>
  <si>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</si>
  <si>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</si>
  <si>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</si>
  <si>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</si>
  <si>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</si>
  <si>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</si>
  <si>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</si>
  <si>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</si>
  <si>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</si>
  <si>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</si>
  <si>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</si>
  <si>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</si>
  <si>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</si>
  <si>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</si>
  <si>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</si>
  <si>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</si>
  <si>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</si>
  <si>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</si>
  <si>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</si>
  <si>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</si>
  <si>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</si>
  <si>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</si>
  <si>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</si>
  <si>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</si>
  <si>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</si>
  <si>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</si>
  <si>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</si>
  <si>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</si>
  <si>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</si>
  <si>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</si>
  <si>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</si>
  <si>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</si>
  <si>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</si>
  <si>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</si>
  <si>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</si>
  <si>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</si>
  <si>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</si>
  <si>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</si>
  <si>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</si>
  <si>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</si>
  <si>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</si>
  <si>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</si>
  <si>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</si>
  <si>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</si>
  <si>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</si>
  <si>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</si>
  <si>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</si>
  <si>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</si>
  <si>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</si>
  <si>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</si>
  <si>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</si>
  <si>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</si>
  <si>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</si>
  <si>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</si>
  <si>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</si>
  <si>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</si>
  <si>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</si>
  <si>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</si>
  <si>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</si>
  <si>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</si>
  <si>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</si>
  <si>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</si>
  <si>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</si>
  <si>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</si>
  <si>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</si>
  <si>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</si>
  <si>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</si>
  <si>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</si>
  <si>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</si>
  <si>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</si>
  <si>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</si>
  <si>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</si>
  <si>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</si>
  <si>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</si>
  <si>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</si>
  <si>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</si>
  <si>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</si>
  <si>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</si>
  <si>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</si>
  <si>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</si>
  <si>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</si>
  <si>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</si>
  <si>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</si>
  <si>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</si>
  <si>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</si>
  <si>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</si>
  <si>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</si>
  <si>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</si>
  <si>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</si>
  <si>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</si>
  <si>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</si>
  <si>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</si>
  <si>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</si>
  <si>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</si>
  <si>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</si>
  <si>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</si>
  <si>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</si>
  <si>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</si>
  <si>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</si>
  <si>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</si>
  <si>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</si>
  <si>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</si>
  <si>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</si>
  <si>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</si>
  <si>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</si>
  <si>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</si>
  <si>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</si>
  <si>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</si>
  <si>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</si>
  <si>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</si>
  <si>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</si>
  <si>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</si>
  <si>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</si>
  <si>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</si>
  <si>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</si>
  <si>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</si>
  <si>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</si>
  <si>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</si>
  <si>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</si>
  <si>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</si>
  <si>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</si>
  <si>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</si>
  <si>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</si>
  <si>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</si>
  <si>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</si>
  <si>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</si>
  <si>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</si>
  <si>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</si>
  <si>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</si>
  <si>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</si>
  <si>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</si>
  <si>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</si>
  <si>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</si>
  <si>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</si>
  <si>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</si>
  <si>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</si>
  <si>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</si>
  <si>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</si>
  <si>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</si>
  <si>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</si>
  <si>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</si>
  <si>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</si>
  <si>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</si>
  <si>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</si>
  <si>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</si>
  <si>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</si>
  <si>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</si>
  <si>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</si>
  <si>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</si>
  <si>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</si>
  <si>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</si>
  <si>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</si>
  <si>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</si>
  <si>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</si>
  <si>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</si>
  <si>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</si>
  <si>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</si>
  <si>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</si>
  <si>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</si>
  <si>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</si>
  <si>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</si>
  <si>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</si>
  <si>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</si>
  <si>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</si>
  <si>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</si>
  <si>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</si>
  <si>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</si>
  <si>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</si>
  <si>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</si>
  <si>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</si>
  <si>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</si>
  <si>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</si>
  <si>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</si>
  <si>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</si>
  <si>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</si>
  <si>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</si>
  <si>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</si>
  <si>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</si>
  <si>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</si>
  <si>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</si>
  <si>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</si>
  <si>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</si>
  <si>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</si>
  <si>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</si>
  <si>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</si>
  <si>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</si>
  <si>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</si>
  <si>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</si>
  <si>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</si>
  <si>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</si>
  <si>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</si>
  <si>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</si>
  <si>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</si>
  <si>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</si>
  <si>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</si>
  <si>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</si>
  <si>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</si>
  <si>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</si>
  <si>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</si>
  <si>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</si>
  <si>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</si>
  <si>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</si>
  <si>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</si>
  <si>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</si>
  <si>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</si>
  <si>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</si>
  <si>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</si>
  <si>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</si>
  <si>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</si>
  <si>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</si>
  <si>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</si>
  <si>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</si>
  <si>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</si>
  <si>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</si>
  <si>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</si>
  <si>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</si>
  <si>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</si>
  <si>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</si>
  <si>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</si>
  <si>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</si>
  <si>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</si>
  <si>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</si>
  <si>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</si>
  <si>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</si>
  <si>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</si>
  <si>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</si>
  <si>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</si>
  <si>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</si>
  <si>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</si>
  <si>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</si>
  <si>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</si>
  <si>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</si>
  <si>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</si>
  <si>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</si>
  <si>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</si>
  <si>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</si>
  <si>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</si>
  <si>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</si>
  <si>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</si>
  <si>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</si>
  <si>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</si>
  <si>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</si>
  <si>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</si>
  <si>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</si>
  <si>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</si>
  <si>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</si>
  <si>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</si>
  <si>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</si>
  <si>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</si>
  <si>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</si>
  <si>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</si>
  <si>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</si>
  <si>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</si>
  <si>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</si>
  <si>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</si>
  <si>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</si>
  <si>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</si>
  <si>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</si>
  <si>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</si>
  <si>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</si>
  <si>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</si>
  <si>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</si>
  <si>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</si>
  <si>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</si>
  <si>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</si>
  <si>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</si>
  <si>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</si>
  <si>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</si>
  <si>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</si>
  <si>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</si>
  <si>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</si>
  <si>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</si>
  <si>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</si>
  <si>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</si>
  <si>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</si>
  <si>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</si>
  <si>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</si>
  <si>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</si>
  <si>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</si>
  <si>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</si>
  <si>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</si>
  <si>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</si>
  <si>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</si>
  <si>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</si>
  <si>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</si>
  <si>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</si>
  <si>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</si>
  <si>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</si>
  <si>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</si>
  <si>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</si>
  <si>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</si>
  <si>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</si>
  <si>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</si>
  <si>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</si>
  <si>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</si>
  <si>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</si>
  <si>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</si>
  <si>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</si>
  <si>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</si>
  <si>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</si>
  <si>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</si>
  <si>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</si>
  <si>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</si>
  <si>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</si>
  <si>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</si>
  <si>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</si>
  <si>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</si>
  <si>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</si>
  <si>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</si>
  <si>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</si>
  <si>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</si>
  <si>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</si>
  <si>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</si>
  <si>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</si>
  <si>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</si>
  <si>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</si>
  <si>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</si>
  <si>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</si>
  <si>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</si>
  <si>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</si>
  <si>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</si>
  <si>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</si>
  <si>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</si>
  <si>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</si>
  <si>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</si>
  <si>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</si>
  <si>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</si>
  <si>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</si>
  <si>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</si>
  <si>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</si>
  <si>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</si>
  <si>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</si>
  <si>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</si>
  <si>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</si>
  <si>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</si>
  <si>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</si>
  <si>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</si>
  <si>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</si>
  <si>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</si>
  <si>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</si>
  <si>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</si>
  <si>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</si>
  <si>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</si>
  <si>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</si>
  <si>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</si>
  <si>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</si>
  <si>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</si>
  <si>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</si>
  <si>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</si>
  <si>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</si>
  <si>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</si>
  <si>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</si>
  <si>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</si>
  <si>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</si>
  <si>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</si>
  <si>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</si>
  <si>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</si>
  <si>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</si>
  <si>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</si>
  <si>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</si>
  <si>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</si>
  <si>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</si>
  <si>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</si>
  <si>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</si>
  <si>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</si>
  <si>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</si>
  <si>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</si>
  <si>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</si>
  <si>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</si>
  <si>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</si>
  <si>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</si>
  <si>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</si>
  <si>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</si>
  <si>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</si>
  <si>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</si>
  <si>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</si>
  <si>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</si>
  <si>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</si>
  <si>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</si>
  <si>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</si>
  <si>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</si>
  <si>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</si>
  <si>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</si>
  <si>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</si>
  <si>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</si>
  <si>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</si>
  <si>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</si>
  <si>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</si>
  <si>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</si>
  <si>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</si>
  <si>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</si>
  <si>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</si>
  <si>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</si>
  <si>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</si>
  <si>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</si>
  <si>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</si>
  <si>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</si>
  <si>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</si>
  <si>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</si>
  <si>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</si>
  <si>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</si>
  <si>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</si>
  <si>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</si>
  <si>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</si>
  <si>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</si>
  <si>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</si>
  <si>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</si>
  <si>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</si>
  <si>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</si>
  <si>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</si>
  <si>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</si>
  <si>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</si>
  <si>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</si>
  <si>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</si>
  <si>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</si>
  <si>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</si>
  <si>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</si>
  <si>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</si>
  <si>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</si>
  <si>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</si>
  <si>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</si>
  <si>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</si>
  <si>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</si>
  <si>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</si>
  <si>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</si>
  <si>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</si>
  <si>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</si>
  <si>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</si>
  <si>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</si>
  <si>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</si>
  <si>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</si>
  <si>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</si>
  <si>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</si>
  <si>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</si>
  <si>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</si>
  <si>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</si>
  <si>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</si>
  <si>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</si>
  <si>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</si>
  <si>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</si>
  <si>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</si>
  <si>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</si>
  <si>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</si>
  <si>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</si>
  <si>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</si>
  <si>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</si>
  <si>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</si>
  <si>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</si>
  <si>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</si>
  <si>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</si>
  <si>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</si>
  <si>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</si>
  <si>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</si>
  <si>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</si>
  <si>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</si>
  <si>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</si>
  <si>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</si>
  <si>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</si>
  <si>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</si>
  <si>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</si>
  <si>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</si>
  <si>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</si>
  <si>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</si>
  <si>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</si>
  <si>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</si>
  <si>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</si>
  <si>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</si>
  <si>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</si>
  <si>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</si>
  <si>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</si>
  <si>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</si>
  <si>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</si>
  <si>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</si>
  <si>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</si>
  <si>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</si>
  <si>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</si>
  <si>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</si>
  <si>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</si>
  <si>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</si>
  <si>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</si>
  <si>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</si>
  <si>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</si>
  <si>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</si>
  <si>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</si>
  <si>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</si>
  <si>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</si>
  <si>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</si>
  <si>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</si>
  <si>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</si>
  <si>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</si>
  <si>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</si>
  <si>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</si>
  <si>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</si>
  <si>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</si>
  <si>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</si>
  <si>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</si>
  <si>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</si>
  <si>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</si>
  <si>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</si>
  <si>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</si>
  <si>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</si>
  <si>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</si>
  <si>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</si>
  <si>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</si>
  <si>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</si>
  <si>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</si>
  <si>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</si>
  <si>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</si>
  <si>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</si>
  <si>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</si>
  <si>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</si>
  <si>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</si>
  <si>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</si>
  <si>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</si>
  <si>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</si>
  <si>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</si>
  <si>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</si>
  <si>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</si>
  <si>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</si>
  <si>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</si>
  <si>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</si>
  <si>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</si>
  <si>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</si>
  <si>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</si>
  <si>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</si>
  <si>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</si>
  <si>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</si>
  <si>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</si>
  <si>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</si>
  <si>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</si>
  <si>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</si>
  <si>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</si>
  <si>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</si>
  <si>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</si>
  <si>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</si>
  <si>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</si>
  <si>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</si>
  <si>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</si>
  <si>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</si>
  <si>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</si>
  <si>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</si>
  <si>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</si>
  <si>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</si>
  <si>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</si>
  <si>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</si>
  <si>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</si>
  <si>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</si>
  <si>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</si>
  <si>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</si>
  <si>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</si>
  <si>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</si>
  <si>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</si>
  <si>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</si>
  <si>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</si>
  <si>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</si>
  <si>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</si>
  <si>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</si>
  <si>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</si>
  <si>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</si>
  <si>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</si>
  <si>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</si>
  <si>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</si>
  <si>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</si>
  <si>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</si>
  <si>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</si>
  <si>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</si>
  <si>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</si>
  <si>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</si>
  <si>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</si>
  <si>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</si>
  <si>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</si>
  <si>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</si>
  <si>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</si>
  <si>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</si>
  <si>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</si>
  <si>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</si>
  <si>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</si>
  <si>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</si>
  <si>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</si>
  <si>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</si>
  <si>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</si>
  <si>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</si>
  <si>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</si>
  <si>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</si>
  <si>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</si>
  <si>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</si>
  <si>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</si>
  <si>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</si>
  <si>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</si>
  <si>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</si>
  <si>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</si>
  <si>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</si>
  <si>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</si>
  <si>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</si>
  <si>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</si>
  <si>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</si>
  <si>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</si>
  <si>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</si>
  <si>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</si>
  <si>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</si>
  <si>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</si>
  <si>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</si>
  <si>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</si>
  <si>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</si>
  <si>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</si>
  <si>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</si>
  <si>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</si>
  <si>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</si>
  <si>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</si>
  <si>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</si>
  <si>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</si>
  <si>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</si>
  <si>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</si>
  <si>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</si>
  <si>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</si>
  <si>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</si>
  <si>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</si>
  <si>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</si>
  <si>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</si>
  <si>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</si>
  <si>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</si>
  <si>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</si>
  <si>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</si>
  <si>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</si>
  <si>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</si>
  <si>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</si>
  <si>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</si>
  <si>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</si>
  <si>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</si>
  <si>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</si>
  <si>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</si>
  <si>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</si>
  <si>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</si>
  <si>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</si>
  <si>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</si>
  <si>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</si>
  <si>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</si>
  <si>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</si>
  <si>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</si>
  <si>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</si>
  <si>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</si>
  <si>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</si>
  <si>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</si>
  <si>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</si>
  <si>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</si>
  <si>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</si>
  <si>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</si>
  <si>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</si>
  <si>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</si>
  <si>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</si>
  <si>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</si>
  <si>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</si>
  <si>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</si>
  <si>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</si>
  <si>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</si>
  <si>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</si>
  <si>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</si>
  <si>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</si>
  <si>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</si>
  <si>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</si>
  <si>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</si>
  <si>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</si>
  <si>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</si>
  <si>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</si>
  <si>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</si>
  <si>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</si>
  <si>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</si>
  <si>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</si>
  <si>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</si>
  <si>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</si>
  <si>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</si>
  <si>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</si>
  <si>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</si>
  <si>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</si>
  <si>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</si>
  <si>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</si>
  <si>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</si>
  <si>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</si>
  <si>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</si>
  <si>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</si>
  <si>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</si>
  <si>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</si>
  <si>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</si>
  <si>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</si>
  <si>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</si>
  <si>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</si>
  <si>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</si>
  <si>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</si>
  <si>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</si>
  <si>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</si>
  <si>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</si>
  <si>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</si>
  <si>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</si>
  <si>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</si>
  <si>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</si>
  <si>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</si>
  <si>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</si>
  <si>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</si>
  <si>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</si>
  <si>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</si>
  <si>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</si>
  <si>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</si>
  <si>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</si>
  <si>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</si>
  <si>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</si>
  <si>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</si>
  <si>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</si>
  <si>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</si>
  <si>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</si>
  <si>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22 Mayo de 2021</t>
  </si>
  <si>
    <t>3335895486</t>
  </si>
  <si>
    <t>3335895484</t>
  </si>
  <si>
    <t>3335895483</t>
  </si>
  <si>
    <t>3335895482</t>
  </si>
  <si>
    <t>3335895481</t>
  </si>
  <si>
    <t>3335895479</t>
  </si>
  <si>
    <t>3335895478</t>
  </si>
  <si>
    <t>3335895477</t>
  </si>
  <si>
    <t>3335895474</t>
  </si>
  <si>
    <t>GAVETA DE DEPOSAITO LLENO</t>
  </si>
  <si>
    <t xml:space="preserve">Brioso Luciano, Cristino </t>
  </si>
  <si>
    <t>ReservaC Norte</t>
  </si>
  <si>
    <t>En Sevicio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</si>
</sst>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28"/>
      <tableStyleElement type="headerRow" dxfId="127"/>
      <tableStyleElement type="totalRow" dxfId="126"/>
      <tableStyleElement type="firstColumn" dxfId="125"/>
      <tableStyleElement type="lastColumn" dxfId="124"/>
      <tableStyleElement type="firstRowStripe" dxfId="123"/>
      <tableStyleElement type="firstColumnStripe" dxfId="12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71"/>
  <sheetViews>
    <sheetView tabSelected="1" topLeftCell="C1" zoomScale="85" zoomScaleNormal="85" workbookViewId="0">
      <pane ySplit="4" topLeftCell="A5" activePane="bottomLeft" state="frozen"/>
      <selection pane="bottomLeft" activeCell="Q16" sqref="Q16"/>
    </sheetView>
  </sheetViews>
  <sheetFormatPr defaultColWidth="25.85546875" defaultRowHeight="15" x14ac:dyDescent="0.25"/>
  <cols>
    <col min="1" max="1" width="27.140625" style="87" customWidth="1"/>
    <col min="2" max="2" width="20.140625" style="109" bestFit="1" customWidth="1"/>
    <col min="3" max="3" width="17.7109375" style="44" bestFit="1" customWidth="1"/>
    <col min="4" max="4" width="29.28515625" style="87" hidden="1" customWidth="1"/>
    <col min="5" max="5" width="12.140625" style="82" bestFit="1" customWidth="1"/>
    <col min="6" max="6" width="12.140625" style="45" hidden="1" customWidth="1"/>
    <col min="7" max="7" width="56.42578125" style="45" hidden="1" customWidth="1"/>
    <col min="8" max="11" width="5.7109375" style="45" hidden="1" customWidth="1"/>
    <col min="12" max="12" width="51.85546875" style="45" bestFit="1" customWidth="1"/>
    <col min="13" max="13" width="20" style="87" customWidth="1"/>
    <col min="14" max="14" width="17.5703125" style="87" hidden="1" customWidth="1"/>
    <col min="15" max="15" width="42.85546875" style="87" hidden="1" customWidth="1"/>
    <col min="16" max="16" width="23.85546875" style="89" hidden="1" customWidth="1"/>
    <col min="17" max="17" width="51.85546875" style="75" bestFit="1" customWidth="1"/>
    <col min="18" max="16384" width="25.8554687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2645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s="96" customFormat="1" ht="18" x14ac:dyDescent="0.25">
      <c r="A5" s="134" t="str">
        <f>VLOOKUP(E5,'LISTADO ATM'!$A$2:$C$898,3,0)</f>
        <v>DISTRITO NACIONAL</v>
      </c>
      <c r="B5" s="129">
        <v>3335892866</v>
      </c>
      <c r="C5" s="136">
        <v>44336.371423611112</v>
      </c>
      <c r="D5" s="136" t="s">
        <v>2180</v>
      </c>
      <c r="E5" s="124">
        <v>184</v>
      </c>
      <c r="F5" s="150" t="str">
        <f>VLOOKUP(E5,VIP!$A$2:$O13320,2,0)</f>
        <v>DRBR184</v>
      </c>
      <c r="G5" s="134" t="str">
        <f>VLOOKUP(E5,'LISTADO ATM'!$A$2:$B$897,2,0)</f>
        <v xml:space="preserve">ATM Hermanas Mirabal </v>
      </c>
      <c r="H5" s="134" t="str">
        <f>VLOOKUP(E5,VIP!$A$2:$O18183,7,FALSE)</f>
        <v>Si</v>
      </c>
      <c r="I5" s="134" t="str">
        <f>VLOOKUP(E5,VIP!$A$2:$O10148,8,FALSE)</f>
        <v>Si</v>
      </c>
      <c r="J5" s="134" t="str">
        <f>VLOOKUP(E5,VIP!$A$2:$O10098,8,FALSE)</f>
        <v>Si</v>
      </c>
      <c r="K5" s="134" t="str">
        <f>VLOOKUP(E5,VIP!$A$2:$O13672,6,0)</f>
        <v>SI</v>
      </c>
      <c r="L5" s="125" t="s">
        <v>2219</v>
      </c>
      <c r="M5" s="135" t="s">
        <v>2447</v>
      </c>
      <c r="N5" s="135" t="s">
        <v>2454</v>
      </c>
      <c r="O5" s="134" t="s">
        <v>2456</v>
      </c>
      <c r="P5" s="137"/>
      <c r="Q5" s="135" t="s">
        <v>2219</v>
      </c>
    </row>
    <row r="6" spans="1:17" s="96" customFormat="1" ht="18" x14ac:dyDescent="0.25">
      <c r="A6" s="134" t="str">
        <f>VLOOKUP(E6,'LISTADO ATM'!$A$2:$C$898,3,0)</f>
        <v>DISTRITO NACIONAL</v>
      </c>
      <c r="B6" s="129">
        <v>3335894848</v>
      </c>
      <c r="C6" s="136">
        <v>44337.508969907409</v>
      </c>
      <c r="D6" s="136" t="s">
        <v>2180</v>
      </c>
      <c r="E6" s="124">
        <v>327</v>
      </c>
      <c r="F6" s="150" t="str">
        <f>VLOOKUP(E6,VIP!$A$2:$O13311,2,0)</f>
        <v>DRBR327</v>
      </c>
      <c r="G6" s="134" t="str">
        <f>VLOOKUP(E6,'LISTADO ATM'!$A$2:$B$897,2,0)</f>
        <v xml:space="preserve">ATM UNP CCN (Nacional 27 de Febrero) </v>
      </c>
      <c r="H6" s="134" t="str">
        <f>VLOOKUP(E6,VIP!$A$2:$O18174,7,FALSE)</f>
        <v>Si</v>
      </c>
      <c r="I6" s="134" t="str">
        <f>VLOOKUP(E6,VIP!$A$2:$O10139,8,FALSE)</f>
        <v>Si</v>
      </c>
      <c r="J6" s="134" t="str">
        <f>VLOOKUP(E6,VIP!$A$2:$O10089,8,FALSE)</f>
        <v>Si</v>
      </c>
      <c r="K6" s="134" t="str">
        <f>VLOOKUP(E6,VIP!$A$2:$O13663,6,0)</f>
        <v>NO</v>
      </c>
      <c r="L6" s="125" t="s">
        <v>2219</v>
      </c>
      <c r="M6" s="135" t="s">
        <v>2447</v>
      </c>
      <c r="N6" s="135" t="s">
        <v>2454</v>
      </c>
      <c r="O6" s="134" t="s">
        <v>2456</v>
      </c>
      <c r="P6" s="137"/>
      <c r="Q6" s="135" t="s">
        <v>2219</v>
      </c>
    </row>
    <row r="7" spans="1:17" s="96" customFormat="1" ht="18" x14ac:dyDescent="0.25">
      <c r="A7" s="134" t="str">
        <f>VLOOKUP(E7,'LISTADO ATM'!$A$2:$C$898,3,0)</f>
        <v>DISTRITO NACIONAL</v>
      </c>
      <c r="B7" s="129">
        <v>3335894884</v>
      </c>
      <c r="C7" s="136">
        <v>44337.532199074078</v>
      </c>
      <c r="D7" s="136" t="s">
        <v>2180</v>
      </c>
      <c r="E7" s="124">
        <v>917</v>
      </c>
      <c r="F7" s="150" t="str">
        <f>VLOOKUP(E7,VIP!$A$2:$O13330,2,0)</f>
        <v>DRBR01B</v>
      </c>
      <c r="G7" s="134" t="str">
        <f>VLOOKUP(E7,'LISTADO ATM'!$A$2:$B$897,2,0)</f>
        <v xml:space="preserve">ATM Oficina Los Mina </v>
      </c>
      <c r="H7" s="134" t="str">
        <f>VLOOKUP(E7,VIP!$A$2:$O18193,7,FALSE)</f>
        <v>Si</v>
      </c>
      <c r="I7" s="134" t="str">
        <f>VLOOKUP(E7,VIP!$A$2:$O10158,8,FALSE)</f>
        <v>Si</v>
      </c>
      <c r="J7" s="134" t="str">
        <f>VLOOKUP(E7,VIP!$A$2:$O10108,8,FALSE)</f>
        <v>Si</v>
      </c>
      <c r="K7" s="134" t="str">
        <f>VLOOKUP(E7,VIP!$A$2:$O13682,6,0)</f>
        <v>NO</v>
      </c>
      <c r="L7" s="125" t="s">
        <v>2219</v>
      </c>
      <c r="M7" s="135" t="s">
        <v>2447</v>
      </c>
      <c r="N7" s="135" t="s">
        <v>2643</v>
      </c>
      <c r="O7" s="134" t="s">
        <v>2456</v>
      </c>
      <c r="P7" s="137"/>
      <c r="Q7" s="135" t="s">
        <v>2219</v>
      </c>
    </row>
    <row r="8" spans="1:17" s="96" customFormat="1" ht="18" x14ac:dyDescent="0.25">
      <c r="A8" s="134" t="str">
        <f>VLOOKUP(E8,'LISTADO ATM'!$A$2:$C$898,3,0)</f>
        <v>ESTE</v>
      </c>
      <c r="B8" s="129">
        <v>3335894981</v>
      </c>
      <c r="C8" s="136">
        <v>44337.59170138889</v>
      </c>
      <c r="D8" s="136" t="s">
        <v>2180</v>
      </c>
      <c r="E8" s="124">
        <v>213</v>
      </c>
      <c r="F8" s="150" t="str">
        <f>VLOOKUP(E8,VIP!$A$2:$O13317,2,0)</f>
        <v>DRBR213</v>
      </c>
      <c r="G8" s="134" t="str">
        <f>VLOOKUP(E8,'LISTADO ATM'!$A$2:$B$897,2,0)</f>
        <v xml:space="preserve">ATM Almacenes Iberia (La Romana) </v>
      </c>
      <c r="H8" s="134" t="str">
        <f>VLOOKUP(E8,VIP!$A$2:$O18180,7,FALSE)</f>
        <v>Si</v>
      </c>
      <c r="I8" s="134" t="str">
        <f>VLOOKUP(E8,VIP!$A$2:$O10145,8,FALSE)</f>
        <v>Si</v>
      </c>
      <c r="J8" s="134" t="str">
        <f>VLOOKUP(E8,VIP!$A$2:$O10095,8,FALSE)</f>
        <v>Si</v>
      </c>
      <c r="K8" s="134" t="str">
        <f>VLOOKUP(E8,VIP!$A$2:$O13669,6,0)</f>
        <v>NO</v>
      </c>
      <c r="L8" s="125" t="s">
        <v>2219</v>
      </c>
      <c r="M8" s="135" t="s">
        <v>2447</v>
      </c>
      <c r="N8" s="135" t="s">
        <v>2454</v>
      </c>
      <c r="O8" s="134" t="s">
        <v>2456</v>
      </c>
      <c r="P8" s="137"/>
      <c r="Q8" s="135" t="s">
        <v>2219</v>
      </c>
    </row>
    <row r="9" spans="1:17" s="96" customFormat="1" ht="18" x14ac:dyDescent="0.25">
      <c r="A9" s="134" t="str">
        <f>VLOOKUP(E9,'LISTADO ATM'!$A$2:$C$898,3,0)</f>
        <v>DISTRITO NACIONAL</v>
      </c>
      <c r="B9" s="129">
        <v>3335895006</v>
      </c>
      <c r="C9" s="136">
        <v>44337.592627314814</v>
      </c>
      <c r="D9" s="136" t="s">
        <v>2180</v>
      </c>
      <c r="E9" s="124">
        <v>18</v>
      </c>
      <c r="F9" s="150" t="str">
        <f>VLOOKUP(E9,VIP!$A$2:$O13316,2,0)</f>
        <v>DRBR018</v>
      </c>
      <c r="G9" s="134" t="str">
        <f>VLOOKUP(E9,'LISTADO ATM'!$A$2:$B$897,2,0)</f>
        <v xml:space="preserve">ATM Oficina Haina Occidental I </v>
      </c>
      <c r="H9" s="134" t="str">
        <f>VLOOKUP(E9,VIP!$A$2:$O18179,7,FALSE)</f>
        <v>Si</v>
      </c>
      <c r="I9" s="134" t="str">
        <f>VLOOKUP(E9,VIP!$A$2:$O10144,8,FALSE)</f>
        <v>Si</v>
      </c>
      <c r="J9" s="134" t="str">
        <f>VLOOKUP(E9,VIP!$A$2:$O10094,8,FALSE)</f>
        <v>Si</v>
      </c>
      <c r="K9" s="134" t="str">
        <f>VLOOKUP(E9,VIP!$A$2:$O13668,6,0)</f>
        <v>SI</v>
      </c>
      <c r="L9" s="125" t="s">
        <v>2219</v>
      </c>
      <c r="M9" s="135" t="s">
        <v>2447</v>
      </c>
      <c r="N9" s="135" t="s">
        <v>2643</v>
      </c>
      <c r="O9" s="134" t="s">
        <v>2456</v>
      </c>
      <c r="P9" s="137"/>
      <c r="Q9" s="135" t="s">
        <v>2219</v>
      </c>
    </row>
    <row r="10" spans="1:17" s="96" customFormat="1" ht="18" x14ac:dyDescent="0.25">
      <c r="A10" s="134" t="str">
        <f>VLOOKUP(E10,'LISTADO ATM'!$A$2:$C$898,3,0)</f>
        <v>DISTRITO NACIONAL</v>
      </c>
      <c r="B10" s="129">
        <v>3335895012</v>
      </c>
      <c r="C10" s="136">
        <v>44337.594444444447</v>
      </c>
      <c r="D10" s="136" t="s">
        <v>2180</v>
      </c>
      <c r="E10" s="124">
        <v>232</v>
      </c>
      <c r="F10" s="150" t="str">
        <f>VLOOKUP(E10,VIP!$A$2:$O13314,2,0)</f>
        <v>DRBR232</v>
      </c>
      <c r="G10" s="134" t="str">
        <f>VLOOKUP(E10,'LISTADO ATM'!$A$2:$B$897,2,0)</f>
        <v xml:space="preserve">ATM S/M Nacional Charles de Gaulle </v>
      </c>
      <c r="H10" s="134" t="str">
        <f>VLOOKUP(E10,VIP!$A$2:$O18177,7,FALSE)</f>
        <v>Si</v>
      </c>
      <c r="I10" s="134" t="str">
        <f>VLOOKUP(E10,VIP!$A$2:$O10142,8,FALSE)</f>
        <v>Si</v>
      </c>
      <c r="J10" s="134" t="str">
        <f>VLOOKUP(E10,VIP!$A$2:$O10092,8,FALSE)</f>
        <v>Si</v>
      </c>
      <c r="K10" s="134" t="str">
        <f>VLOOKUP(E10,VIP!$A$2:$O13666,6,0)</f>
        <v>SI</v>
      </c>
      <c r="L10" s="125" t="s">
        <v>2219</v>
      </c>
      <c r="M10" s="135" t="s">
        <v>2447</v>
      </c>
      <c r="N10" s="135" t="s">
        <v>2454</v>
      </c>
      <c r="O10" s="134" t="s">
        <v>2456</v>
      </c>
      <c r="P10" s="137"/>
      <c r="Q10" s="135" t="s">
        <v>2219</v>
      </c>
    </row>
    <row r="11" spans="1:17" s="96" customFormat="1" ht="18" x14ac:dyDescent="0.25">
      <c r="A11" s="134" t="str">
        <f>VLOOKUP(E11,'LISTADO ATM'!$A$2:$C$898,3,0)</f>
        <v>DISTRITO NACIONAL</v>
      </c>
      <c r="B11" s="129">
        <v>3335895068</v>
      </c>
      <c r="C11" s="136">
        <v>44337.607210648152</v>
      </c>
      <c r="D11" s="136" t="s">
        <v>2180</v>
      </c>
      <c r="E11" s="124">
        <v>10</v>
      </c>
      <c r="F11" s="150" t="str">
        <f>VLOOKUP(E11,VIP!$A$2:$O13312,2,0)</f>
        <v>DRBR010</v>
      </c>
      <c r="G11" s="134" t="str">
        <f>VLOOKUP(E11,'LISTADO ATM'!$A$2:$B$897,2,0)</f>
        <v xml:space="preserve">ATM Ministerio Salud Pública </v>
      </c>
      <c r="H11" s="134" t="str">
        <f>VLOOKUP(E11,VIP!$A$2:$O18175,7,FALSE)</f>
        <v>Si</v>
      </c>
      <c r="I11" s="134" t="str">
        <f>VLOOKUP(E11,VIP!$A$2:$O10140,8,FALSE)</f>
        <v>Si</v>
      </c>
      <c r="J11" s="134" t="str">
        <f>VLOOKUP(E11,VIP!$A$2:$O10090,8,FALSE)</f>
        <v>Si</v>
      </c>
      <c r="K11" s="134" t="str">
        <f>VLOOKUP(E11,VIP!$A$2:$O13664,6,0)</f>
        <v>NO</v>
      </c>
      <c r="L11" s="125" t="s">
        <v>2219</v>
      </c>
      <c r="M11" s="135" t="s">
        <v>2447</v>
      </c>
      <c r="N11" s="135" t="s">
        <v>2643</v>
      </c>
      <c r="O11" s="134" t="s">
        <v>2456</v>
      </c>
      <c r="P11" s="137"/>
      <c r="Q11" s="135" t="s">
        <v>2219</v>
      </c>
    </row>
    <row r="12" spans="1:17" s="96" customFormat="1" ht="18" x14ac:dyDescent="0.25">
      <c r="A12" s="134" t="str">
        <f>VLOOKUP(E12,'LISTADO ATM'!$A$2:$C$898,3,0)</f>
        <v>DISTRITO NACIONAL</v>
      </c>
      <c r="B12" s="129">
        <v>3335895069</v>
      </c>
      <c r="C12" s="136">
        <v>44337.607858796298</v>
      </c>
      <c r="D12" s="136" t="s">
        <v>2180</v>
      </c>
      <c r="E12" s="124">
        <v>952</v>
      </c>
      <c r="F12" s="150" t="str">
        <f>VLOOKUP(E12,VIP!$A$2:$O13311,2,0)</f>
        <v>DRBR16L</v>
      </c>
      <c r="G12" s="134" t="str">
        <f>VLOOKUP(E12,'LISTADO ATM'!$A$2:$B$897,2,0)</f>
        <v xml:space="preserve">ATM Alvarez Rivas </v>
      </c>
      <c r="H12" s="134" t="str">
        <f>VLOOKUP(E12,VIP!$A$2:$O18174,7,FALSE)</f>
        <v>Si</v>
      </c>
      <c r="I12" s="134" t="str">
        <f>VLOOKUP(E12,VIP!$A$2:$O10139,8,FALSE)</f>
        <v>Si</v>
      </c>
      <c r="J12" s="134" t="str">
        <f>VLOOKUP(E12,VIP!$A$2:$O10089,8,FALSE)</f>
        <v>Si</v>
      </c>
      <c r="K12" s="134" t="str">
        <f>VLOOKUP(E12,VIP!$A$2:$O13663,6,0)</f>
        <v>NO</v>
      </c>
      <c r="L12" s="125" t="s">
        <v>2219</v>
      </c>
      <c r="M12" s="135" t="s">
        <v>2447</v>
      </c>
      <c r="N12" s="135" t="s">
        <v>2454</v>
      </c>
      <c r="O12" s="134" t="s">
        <v>2456</v>
      </c>
      <c r="P12" s="137"/>
      <c r="Q12" s="135" t="s">
        <v>2219</v>
      </c>
    </row>
    <row r="13" spans="1:17" s="96" customFormat="1" ht="18" x14ac:dyDescent="0.25">
      <c r="A13" s="134" t="str">
        <f>VLOOKUP(E13,'LISTADO ATM'!$A$2:$C$898,3,0)</f>
        <v>NORTE</v>
      </c>
      <c r="B13" s="129">
        <v>3335895203</v>
      </c>
      <c r="C13" s="136">
        <v>44337.65693287037</v>
      </c>
      <c r="D13" s="136" t="s">
        <v>2181</v>
      </c>
      <c r="E13" s="124">
        <v>874</v>
      </c>
      <c r="F13" s="150" t="str">
        <f>VLOOKUP(E13,VIP!$A$2:$O13326,2,0)</f>
        <v>DRBR874</v>
      </c>
      <c r="G13" s="134" t="str">
        <f>VLOOKUP(E13,'LISTADO ATM'!$A$2:$B$897,2,0)</f>
        <v xml:space="preserve">ATM Zona Franca Esperanza II (Mao) </v>
      </c>
      <c r="H13" s="134" t="str">
        <f>VLOOKUP(E13,VIP!$A$2:$O18189,7,FALSE)</f>
        <v>Si</v>
      </c>
      <c r="I13" s="134" t="str">
        <f>VLOOKUP(E13,VIP!$A$2:$O10154,8,FALSE)</f>
        <v>Si</v>
      </c>
      <c r="J13" s="134" t="str">
        <f>VLOOKUP(E13,VIP!$A$2:$O10104,8,FALSE)</f>
        <v>Si</v>
      </c>
      <c r="K13" s="134" t="str">
        <f>VLOOKUP(E13,VIP!$A$2:$O13678,6,0)</f>
        <v>NO</v>
      </c>
      <c r="L13" s="125" t="s">
        <v>2219</v>
      </c>
      <c r="M13" s="135" t="s">
        <v>2447</v>
      </c>
      <c r="N13" s="135" t="s">
        <v>2454</v>
      </c>
      <c r="O13" s="134" t="s">
        <v>2569</v>
      </c>
      <c r="P13" s="137"/>
      <c r="Q13" s="135" t="s">
        <v>2219</v>
      </c>
    </row>
    <row r="14" spans="1:17" s="96" customFormat="1" ht="18" x14ac:dyDescent="0.25">
      <c r="A14" s="134" t="str">
        <f>VLOOKUP(E14,'LISTADO ATM'!$A$2:$C$898,3,0)</f>
        <v>DISTRITO NACIONAL</v>
      </c>
      <c r="B14" s="129">
        <v>3335895297</v>
      </c>
      <c r="C14" s="136">
        <v>44337.682974537034</v>
      </c>
      <c r="D14" s="136" t="s">
        <v>2180</v>
      </c>
      <c r="E14" s="124">
        <v>248</v>
      </c>
      <c r="F14" s="150" t="str">
        <f>VLOOKUP(E14,VIP!$A$2:$O13323,2,0)</f>
        <v>DRBR248</v>
      </c>
      <c r="G14" s="134" t="str">
        <f>VLOOKUP(E14,'LISTADO ATM'!$A$2:$B$897,2,0)</f>
        <v xml:space="preserve">ATM Shell Paraiso </v>
      </c>
      <c r="H14" s="134" t="str">
        <f>VLOOKUP(E14,VIP!$A$2:$O18186,7,FALSE)</f>
        <v>Si</v>
      </c>
      <c r="I14" s="134" t="str">
        <f>VLOOKUP(E14,VIP!$A$2:$O10151,8,FALSE)</f>
        <v>Si</v>
      </c>
      <c r="J14" s="134" t="str">
        <f>VLOOKUP(E14,VIP!$A$2:$O10101,8,FALSE)</f>
        <v>Si</v>
      </c>
      <c r="K14" s="134" t="str">
        <f>VLOOKUP(E14,VIP!$A$2:$O13675,6,0)</f>
        <v>NO</v>
      </c>
      <c r="L14" s="125" t="s">
        <v>2219</v>
      </c>
      <c r="M14" s="199" t="s">
        <v>2658</v>
      </c>
      <c r="N14" s="135" t="s">
        <v>2643</v>
      </c>
      <c r="O14" s="134" t="s">
        <v>2456</v>
      </c>
      <c r="P14" s="137"/>
      <c r="Q14" s="200">
        <v>44338.27847222222</v>
      </c>
    </row>
    <row r="15" spans="1:17" s="96" customFormat="1" ht="18" x14ac:dyDescent="0.25">
      <c r="A15" s="134" t="str">
        <f>VLOOKUP(E15,'LISTADO ATM'!$A$2:$C$898,3,0)</f>
        <v>SUR</v>
      </c>
      <c r="B15" s="129">
        <v>3335895403</v>
      </c>
      <c r="C15" s="136">
        <v>44337.721296296295</v>
      </c>
      <c r="D15" s="136" t="s">
        <v>2180</v>
      </c>
      <c r="E15" s="124">
        <v>968</v>
      </c>
      <c r="F15" s="150" t="str">
        <f>VLOOKUP(E15,VIP!$A$2:$O13316,2,0)</f>
        <v>DRBR24I</v>
      </c>
      <c r="G15" s="134" t="str">
        <f>VLOOKUP(E15,'LISTADO ATM'!$A$2:$B$897,2,0)</f>
        <v xml:space="preserve">ATM UNP Mercado Baní </v>
      </c>
      <c r="H15" s="134" t="str">
        <f>VLOOKUP(E15,VIP!$A$2:$O18179,7,FALSE)</f>
        <v>Si</v>
      </c>
      <c r="I15" s="134" t="str">
        <f>VLOOKUP(E15,VIP!$A$2:$O10144,8,FALSE)</f>
        <v>Si</v>
      </c>
      <c r="J15" s="134" t="str">
        <f>VLOOKUP(E15,VIP!$A$2:$O10094,8,FALSE)</f>
        <v>Si</v>
      </c>
      <c r="K15" s="134" t="str">
        <f>VLOOKUP(E15,VIP!$A$2:$O13668,6,0)</f>
        <v>SI</v>
      </c>
      <c r="L15" s="125" t="s">
        <v>2219</v>
      </c>
      <c r="M15" s="199" t="s">
        <v>2658</v>
      </c>
      <c r="N15" s="135" t="s">
        <v>2454</v>
      </c>
      <c r="O15" s="134" t="s">
        <v>2456</v>
      </c>
      <c r="P15" s="137"/>
      <c r="Q15" s="200">
        <v>44338.317361111112</v>
      </c>
    </row>
    <row r="16" spans="1:17" s="96" customFormat="1" ht="18" x14ac:dyDescent="0.25">
      <c r="A16" s="134" t="str">
        <f>VLOOKUP(E16,'LISTADO ATM'!$A$2:$C$898,3,0)</f>
        <v>DISTRITO NACIONAL</v>
      </c>
      <c r="B16" s="129">
        <v>3335895405</v>
      </c>
      <c r="C16" s="136">
        <v>44337.722939814812</v>
      </c>
      <c r="D16" s="136" t="s">
        <v>2180</v>
      </c>
      <c r="E16" s="124">
        <v>686</v>
      </c>
      <c r="F16" s="150" t="str">
        <f>VLOOKUP(E16,VIP!$A$2:$O13315,2,0)</f>
        <v>DRBR686</v>
      </c>
      <c r="G16" s="134" t="str">
        <f>VLOOKUP(E16,'LISTADO ATM'!$A$2:$B$897,2,0)</f>
        <v>ATM Autoservicio Oficina Máximo Gómez</v>
      </c>
      <c r="H16" s="134" t="str">
        <f>VLOOKUP(E16,VIP!$A$2:$O18178,7,FALSE)</f>
        <v>Si</v>
      </c>
      <c r="I16" s="134" t="str">
        <f>VLOOKUP(E16,VIP!$A$2:$O10143,8,FALSE)</f>
        <v>Si</v>
      </c>
      <c r="J16" s="134" t="str">
        <f>VLOOKUP(E16,VIP!$A$2:$O10093,8,FALSE)</f>
        <v>Si</v>
      </c>
      <c r="K16" s="134" t="str">
        <f>VLOOKUP(E16,VIP!$A$2:$O13667,6,0)</f>
        <v>NO</v>
      </c>
      <c r="L16" s="125" t="s">
        <v>2219</v>
      </c>
      <c r="M16" s="135" t="s">
        <v>2447</v>
      </c>
      <c r="N16" s="135" t="s">
        <v>2454</v>
      </c>
      <c r="O16" s="134" t="s">
        <v>2456</v>
      </c>
      <c r="P16" s="137"/>
      <c r="Q16" s="135" t="s">
        <v>2219</v>
      </c>
    </row>
    <row r="17" spans="1:17" s="96" customFormat="1" ht="18" x14ac:dyDescent="0.25">
      <c r="A17" s="134" t="str">
        <f>VLOOKUP(E17,'LISTADO ATM'!$A$2:$C$898,3,0)</f>
        <v>DISTRITO NACIONAL</v>
      </c>
      <c r="B17" s="129">
        <v>3335895432</v>
      </c>
      <c r="C17" s="136">
        <v>44337.771111111113</v>
      </c>
      <c r="D17" s="136" t="s">
        <v>2180</v>
      </c>
      <c r="E17" s="124">
        <v>542</v>
      </c>
      <c r="F17" s="150" t="str">
        <f>VLOOKUP(E17,VIP!$A$2:$O13319,2,0)</f>
        <v>DRBR542</v>
      </c>
      <c r="G17" s="134" t="str">
        <f>VLOOKUP(E17,'LISTADO ATM'!$A$2:$B$897,2,0)</f>
        <v>ATM S/M la Cadena Carretera Mella</v>
      </c>
      <c r="H17" s="134" t="str">
        <f>VLOOKUP(E17,VIP!$A$2:$O18182,7,FALSE)</f>
        <v>NO</v>
      </c>
      <c r="I17" s="134" t="str">
        <f>VLOOKUP(E17,VIP!$A$2:$O10147,8,FALSE)</f>
        <v>SI</v>
      </c>
      <c r="J17" s="134" t="str">
        <f>VLOOKUP(E17,VIP!$A$2:$O10097,8,FALSE)</f>
        <v>SI</v>
      </c>
      <c r="K17" s="134" t="str">
        <f>VLOOKUP(E17,VIP!$A$2:$O13671,6,0)</f>
        <v>NO</v>
      </c>
      <c r="L17" s="125" t="s">
        <v>2219</v>
      </c>
      <c r="M17" s="135" t="s">
        <v>2447</v>
      </c>
      <c r="N17" s="135" t="s">
        <v>2454</v>
      </c>
      <c r="O17" s="134" t="s">
        <v>2456</v>
      </c>
      <c r="P17" s="137"/>
      <c r="Q17" s="135" t="s">
        <v>2219</v>
      </c>
    </row>
    <row r="18" spans="1:17" s="96" customFormat="1" ht="18" x14ac:dyDescent="0.25">
      <c r="A18" s="134" t="str">
        <f>VLOOKUP(E18,'LISTADO ATM'!$A$2:$C$898,3,0)</f>
        <v>DISTRITO NACIONAL</v>
      </c>
      <c r="B18" s="129">
        <v>3335895450</v>
      </c>
      <c r="C18" s="136">
        <v>44337.839062500003</v>
      </c>
      <c r="D18" s="136" t="s">
        <v>2180</v>
      </c>
      <c r="E18" s="124">
        <v>696</v>
      </c>
      <c r="F18" s="150" t="str">
        <f>VLOOKUP(E18,VIP!$A$2:$O13334,2,0)</f>
        <v>DRBR696</v>
      </c>
      <c r="G18" s="134" t="str">
        <f>VLOOKUP(E18,'LISTADO ATM'!$A$2:$B$897,2,0)</f>
        <v>ATM Olé Jacobo Majluta</v>
      </c>
      <c r="H18" s="134" t="str">
        <f>VLOOKUP(E18,VIP!$A$2:$O18197,7,FALSE)</f>
        <v>Si</v>
      </c>
      <c r="I18" s="134" t="str">
        <f>VLOOKUP(E18,VIP!$A$2:$O10162,8,FALSE)</f>
        <v>Si</v>
      </c>
      <c r="J18" s="134" t="str">
        <f>VLOOKUP(E18,VIP!$A$2:$O10112,8,FALSE)</f>
        <v>Si</v>
      </c>
      <c r="K18" s="134" t="str">
        <f>VLOOKUP(E18,VIP!$A$2:$O13686,6,0)</f>
        <v>NO</v>
      </c>
      <c r="L18" s="125" t="s">
        <v>2219</v>
      </c>
      <c r="M18" s="135" t="s">
        <v>2447</v>
      </c>
      <c r="N18" s="135" t="s">
        <v>2454</v>
      </c>
      <c r="O18" s="134" t="s">
        <v>2456</v>
      </c>
      <c r="P18" s="137"/>
      <c r="Q18" s="135" t="s">
        <v>2219</v>
      </c>
    </row>
    <row r="19" spans="1:17" s="96" customFormat="1" ht="18" x14ac:dyDescent="0.25">
      <c r="A19" s="134" t="str">
        <f>VLOOKUP(E19,'LISTADO ATM'!$A$2:$C$898,3,0)</f>
        <v>ESTE</v>
      </c>
      <c r="B19" s="129">
        <v>3335895452</v>
      </c>
      <c r="C19" s="136">
        <v>44337.841967592591</v>
      </c>
      <c r="D19" s="136" t="s">
        <v>2180</v>
      </c>
      <c r="E19" s="124">
        <v>211</v>
      </c>
      <c r="F19" s="150" t="str">
        <f>VLOOKUP(E19,VIP!$A$2:$O13332,2,0)</f>
        <v>DRBR211</v>
      </c>
      <c r="G19" s="134" t="str">
        <f>VLOOKUP(E19,'LISTADO ATM'!$A$2:$B$897,2,0)</f>
        <v xml:space="preserve">ATM Oficina La Romana I </v>
      </c>
      <c r="H19" s="134" t="str">
        <f>VLOOKUP(E19,VIP!$A$2:$O18195,7,FALSE)</f>
        <v>Si</v>
      </c>
      <c r="I19" s="134" t="str">
        <f>VLOOKUP(E19,VIP!$A$2:$O10160,8,FALSE)</f>
        <v>Si</v>
      </c>
      <c r="J19" s="134" t="str">
        <f>VLOOKUP(E19,VIP!$A$2:$O10110,8,FALSE)</f>
        <v>Si</v>
      </c>
      <c r="K19" s="134" t="str">
        <f>VLOOKUP(E19,VIP!$A$2:$O13684,6,0)</f>
        <v>NO</v>
      </c>
      <c r="L19" s="125" t="s">
        <v>2219</v>
      </c>
      <c r="M19" s="135" t="s">
        <v>2447</v>
      </c>
      <c r="N19" s="135" t="s">
        <v>2454</v>
      </c>
      <c r="O19" s="134" t="s">
        <v>2456</v>
      </c>
      <c r="P19" s="137"/>
      <c r="Q19" s="135" t="s">
        <v>2219</v>
      </c>
    </row>
    <row r="20" spans="1:17" s="96" customFormat="1" ht="18" x14ac:dyDescent="0.25">
      <c r="A20" s="134" t="str">
        <f>VLOOKUP(E20,'LISTADO ATM'!$A$2:$C$898,3,0)</f>
        <v>DISTRITO NACIONAL</v>
      </c>
      <c r="B20" s="129">
        <v>3335895464</v>
      </c>
      <c r="C20" s="136">
        <v>44337.916701388887</v>
      </c>
      <c r="D20" s="136" t="s">
        <v>2180</v>
      </c>
      <c r="E20" s="124">
        <v>621</v>
      </c>
      <c r="F20" s="150" t="str">
        <f>VLOOKUP(E20,VIP!$A$2:$O13326,2,0)</f>
        <v>DRBR621</v>
      </c>
      <c r="G20" s="134" t="str">
        <f>VLOOKUP(E20,'LISTADO ATM'!$A$2:$B$897,2,0)</f>
        <v xml:space="preserve">ATM CESAC  </v>
      </c>
      <c r="H20" s="134" t="str">
        <f>VLOOKUP(E20,VIP!$A$2:$O18189,7,FALSE)</f>
        <v>Si</v>
      </c>
      <c r="I20" s="134" t="str">
        <f>VLOOKUP(E20,VIP!$A$2:$O10154,8,FALSE)</f>
        <v>Si</v>
      </c>
      <c r="J20" s="134" t="str">
        <f>VLOOKUP(E20,VIP!$A$2:$O10104,8,FALSE)</f>
        <v>Si</v>
      </c>
      <c r="K20" s="134" t="str">
        <f>VLOOKUP(E20,VIP!$A$2:$O13678,6,0)</f>
        <v>NO</v>
      </c>
      <c r="L20" s="125" t="s">
        <v>2219</v>
      </c>
      <c r="M20" s="199" t="s">
        <v>2658</v>
      </c>
      <c r="N20" s="135" t="s">
        <v>2454</v>
      </c>
      <c r="O20" s="134" t="s">
        <v>2456</v>
      </c>
      <c r="P20" s="137"/>
      <c r="Q20" s="200">
        <v>44338.321527777778</v>
      </c>
    </row>
    <row r="21" spans="1:17" s="96" customFormat="1" ht="18" x14ac:dyDescent="0.25">
      <c r="A21" s="134" t="str">
        <f>VLOOKUP(E21,'LISTADO ATM'!$A$2:$C$898,3,0)</f>
        <v>NORTE</v>
      </c>
      <c r="B21" s="129">
        <v>3335895465</v>
      </c>
      <c r="C21" s="136">
        <v>44337.92528935185</v>
      </c>
      <c r="D21" s="136" t="s">
        <v>2181</v>
      </c>
      <c r="E21" s="124">
        <v>262</v>
      </c>
      <c r="F21" s="150" t="str">
        <f>VLOOKUP(E21,VIP!$A$2:$O13325,2,0)</f>
        <v>DRBR262</v>
      </c>
      <c r="G21" s="134" t="str">
        <f>VLOOKUP(E21,'LISTADO ATM'!$A$2:$B$897,2,0)</f>
        <v xml:space="preserve">ATM Oficina Obras Públicas (Santiago) </v>
      </c>
      <c r="H21" s="134" t="str">
        <f>VLOOKUP(E21,VIP!$A$2:$O18188,7,FALSE)</f>
        <v>Si</v>
      </c>
      <c r="I21" s="134" t="str">
        <f>VLOOKUP(E21,VIP!$A$2:$O10153,8,FALSE)</f>
        <v>Si</v>
      </c>
      <c r="J21" s="134" t="str">
        <f>VLOOKUP(E21,VIP!$A$2:$O10103,8,FALSE)</f>
        <v>Si</v>
      </c>
      <c r="K21" s="134" t="str">
        <f>VLOOKUP(E21,VIP!$A$2:$O13677,6,0)</f>
        <v>SI</v>
      </c>
      <c r="L21" s="125" t="s">
        <v>2219</v>
      </c>
      <c r="M21" s="135" t="s">
        <v>2447</v>
      </c>
      <c r="N21" s="135" t="s">
        <v>2454</v>
      </c>
      <c r="O21" s="134" t="s">
        <v>2569</v>
      </c>
      <c r="P21" s="137"/>
      <c r="Q21" s="135" t="s">
        <v>2219</v>
      </c>
    </row>
    <row r="22" spans="1:17" s="96" customFormat="1" ht="18" x14ac:dyDescent="0.25">
      <c r="A22" s="134" t="str">
        <f>VLOOKUP(E22,'LISTADO ATM'!$A$2:$C$898,3,0)</f>
        <v>DISTRITO NACIONAL</v>
      </c>
      <c r="B22" s="129">
        <v>3335895466</v>
      </c>
      <c r="C22" s="136">
        <v>44337.926377314812</v>
      </c>
      <c r="D22" s="136" t="s">
        <v>2180</v>
      </c>
      <c r="E22" s="124">
        <v>902</v>
      </c>
      <c r="F22" s="150" t="str">
        <f>VLOOKUP(E22,VIP!$A$2:$O13324,2,0)</f>
        <v>DRBR16A</v>
      </c>
      <c r="G22" s="134" t="str">
        <f>VLOOKUP(E22,'LISTADO ATM'!$A$2:$B$897,2,0)</f>
        <v xml:space="preserve">ATM Oficina Plaza Florida </v>
      </c>
      <c r="H22" s="134" t="str">
        <f>VLOOKUP(E22,VIP!$A$2:$O18187,7,FALSE)</f>
        <v>Si</v>
      </c>
      <c r="I22" s="134" t="str">
        <f>VLOOKUP(E22,VIP!$A$2:$O10152,8,FALSE)</f>
        <v>Si</v>
      </c>
      <c r="J22" s="134" t="str">
        <f>VLOOKUP(E22,VIP!$A$2:$O10102,8,FALSE)</f>
        <v>Si</v>
      </c>
      <c r="K22" s="134" t="str">
        <f>VLOOKUP(E22,VIP!$A$2:$O13676,6,0)</f>
        <v>NO</v>
      </c>
      <c r="L22" s="125" t="s">
        <v>2219</v>
      </c>
      <c r="M22" s="135" t="s">
        <v>2447</v>
      </c>
      <c r="N22" s="135" t="s">
        <v>2454</v>
      </c>
      <c r="O22" s="134" t="s">
        <v>2456</v>
      </c>
      <c r="P22" s="137"/>
      <c r="Q22" s="135" t="s">
        <v>2219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3335895467</v>
      </c>
      <c r="C23" s="136">
        <v>44337.927094907405</v>
      </c>
      <c r="D23" s="136" t="s">
        <v>2180</v>
      </c>
      <c r="E23" s="124">
        <v>909</v>
      </c>
      <c r="F23" s="150" t="str">
        <f>VLOOKUP(E23,VIP!$A$2:$O13323,2,0)</f>
        <v>DRBR01A</v>
      </c>
      <c r="G23" s="134" t="str">
        <f>VLOOKUP(E23,'LISTADO ATM'!$A$2:$B$897,2,0)</f>
        <v xml:space="preserve">ATM UNP UASD </v>
      </c>
      <c r="H23" s="134" t="str">
        <f>VLOOKUP(E23,VIP!$A$2:$O18186,7,FALSE)</f>
        <v>Si</v>
      </c>
      <c r="I23" s="134" t="str">
        <f>VLOOKUP(E23,VIP!$A$2:$O10151,8,FALSE)</f>
        <v>Si</v>
      </c>
      <c r="J23" s="134" t="str">
        <f>VLOOKUP(E23,VIP!$A$2:$O10101,8,FALSE)</f>
        <v>Si</v>
      </c>
      <c r="K23" s="134" t="str">
        <f>VLOOKUP(E23,VIP!$A$2:$O13675,6,0)</f>
        <v>SI</v>
      </c>
      <c r="L23" s="125" t="s">
        <v>2219</v>
      </c>
      <c r="M23" s="135" t="s">
        <v>2447</v>
      </c>
      <c r="N23" s="135" t="s">
        <v>2454</v>
      </c>
      <c r="O23" s="134" t="s">
        <v>2456</v>
      </c>
      <c r="P23" s="137"/>
      <c r="Q23" s="135" t="s">
        <v>2219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3335895468</v>
      </c>
      <c r="C24" s="136">
        <v>44337.927893518521</v>
      </c>
      <c r="D24" s="136" t="s">
        <v>2180</v>
      </c>
      <c r="E24" s="124">
        <v>35</v>
      </c>
      <c r="F24" s="150" t="str">
        <f>VLOOKUP(E24,VIP!$A$2:$O13322,2,0)</f>
        <v>DRBR035</v>
      </c>
      <c r="G24" s="134" t="str">
        <f>VLOOKUP(E24,'LISTADO ATM'!$A$2:$B$897,2,0)</f>
        <v xml:space="preserve">ATM Dirección General de Aduanas I </v>
      </c>
      <c r="H24" s="134" t="str">
        <f>VLOOKUP(E24,VIP!$A$2:$O18185,7,FALSE)</f>
        <v>Si</v>
      </c>
      <c r="I24" s="134" t="str">
        <f>VLOOKUP(E24,VIP!$A$2:$O10150,8,FALSE)</f>
        <v>Si</v>
      </c>
      <c r="J24" s="134" t="str">
        <f>VLOOKUP(E24,VIP!$A$2:$O10100,8,FALSE)</f>
        <v>Si</v>
      </c>
      <c r="K24" s="134" t="str">
        <f>VLOOKUP(E24,VIP!$A$2:$O13674,6,0)</f>
        <v>NO</v>
      </c>
      <c r="L24" s="125" t="s">
        <v>2219</v>
      </c>
      <c r="M24" s="135" t="s">
        <v>2447</v>
      </c>
      <c r="N24" s="135" t="s">
        <v>2454</v>
      </c>
      <c r="O24" s="134" t="s">
        <v>2456</v>
      </c>
      <c r="P24" s="137"/>
      <c r="Q24" s="135" t="s">
        <v>2219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3335895469</v>
      </c>
      <c r="C25" s="136">
        <v>44337.928611111114</v>
      </c>
      <c r="D25" s="136" t="s">
        <v>2180</v>
      </c>
      <c r="E25" s="124">
        <v>57</v>
      </c>
      <c r="F25" s="150" t="str">
        <f>VLOOKUP(E25,VIP!$A$2:$O13321,2,0)</f>
        <v>DRBR057</v>
      </c>
      <c r="G25" s="134" t="str">
        <f>VLOOKUP(E25,'LISTADO ATM'!$A$2:$B$897,2,0)</f>
        <v xml:space="preserve">ATM Oficina Malecon Center </v>
      </c>
      <c r="H25" s="134" t="str">
        <f>VLOOKUP(E25,VIP!$A$2:$O18184,7,FALSE)</f>
        <v>Si</v>
      </c>
      <c r="I25" s="134" t="str">
        <f>VLOOKUP(E25,VIP!$A$2:$O10149,8,FALSE)</f>
        <v>Si</v>
      </c>
      <c r="J25" s="134" t="str">
        <f>VLOOKUP(E25,VIP!$A$2:$O10099,8,FALSE)</f>
        <v>Si</v>
      </c>
      <c r="K25" s="134" t="str">
        <f>VLOOKUP(E25,VIP!$A$2:$O13673,6,0)</f>
        <v>NO</v>
      </c>
      <c r="L25" s="125" t="s">
        <v>2219</v>
      </c>
      <c r="M25" s="135" t="s">
        <v>2447</v>
      </c>
      <c r="N25" s="135" t="s">
        <v>2454</v>
      </c>
      <c r="O25" s="134" t="s">
        <v>2456</v>
      </c>
      <c r="P25" s="137"/>
      <c r="Q25" s="135" t="s">
        <v>2219</v>
      </c>
    </row>
    <row r="26" spans="1:17" ht="18" x14ac:dyDescent="0.25">
      <c r="A26" s="134" t="str">
        <f>VLOOKUP(E26,'LISTADO ATM'!$A$2:$C$898,3,0)</f>
        <v>DISTRITO NACIONAL</v>
      </c>
      <c r="B26" s="129">
        <v>3335895470</v>
      </c>
      <c r="C26" s="136">
        <v>44337.931886574072</v>
      </c>
      <c r="D26" s="136" t="s">
        <v>2180</v>
      </c>
      <c r="E26" s="124">
        <v>115</v>
      </c>
      <c r="F26" s="151" t="str">
        <f>VLOOKUP(E26,VIP!$A$2:$O13320,2,0)</f>
        <v>DRBR115</v>
      </c>
      <c r="G26" s="134" t="str">
        <f>VLOOKUP(E26,'LISTADO ATM'!$A$2:$B$897,2,0)</f>
        <v xml:space="preserve">ATM Oficina Megacentro I </v>
      </c>
      <c r="H26" s="134" t="str">
        <f>VLOOKUP(E26,VIP!$A$2:$O18183,7,FALSE)</f>
        <v>Si</v>
      </c>
      <c r="I26" s="134" t="str">
        <f>VLOOKUP(E26,VIP!$A$2:$O10148,8,FALSE)</f>
        <v>Si</v>
      </c>
      <c r="J26" s="134" t="str">
        <f>VLOOKUP(E26,VIP!$A$2:$O10098,8,FALSE)</f>
        <v>Si</v>
      </c>
      <c r="K26" s="134" t="str">
        <f>VLOOKUP(E26,VIP!$A$2:$O13672,6,0)</f>
        <v>SI</v>
      </c>
      <c r="L26" s="125" t="s">
        <v>2219</v>
      </c>
      <c r="M26" s="135" t="s">
        <v>2447</v>
      </c>
      <c r="N26" s="135" t="s">
        <v>2454</v>
      </c>
      <c r="O26" s="134" t="s">
        <v>2456</v>
      </c>
      <c r="P26" s="137"/>
      <c r="Q26" s="135" t="s">
        <v>2219</v>
      </c>
    </row>
    <row r="27" spans="1:17" ht="18" x14ac:dyDescent="0.25">
      <c r="A27" s="134" t="str">
        <f>VLOOKUP(E27,'LISTADO ATM'!$A$2:$C$898,3,0)</f>
        <v>NORTE</v>
      </c>
      <c r="B27" s="129">
        <v>3335895471</v>
      </c>
      <c r="C27" s="136">
        <v>44337.933067129627</v>
      </c>
      <c r="D27" s="136" t="s">
        <v>2181</v>
      </c>
      <c r="E27" s="124">
        <v>370</v>
      </c>
      <c r="F27" s="151" t="str">
        <f>VLOOKUP(E27,VIP!$A$2:$O13319,2,0)</f>
        <v>DRBR370</v>
      </c>
      <c r="G27" s="134" t="str">
        <f>VLOOKUP(E27,'LISTADO ATM'!$A$2:$B$897,2,0)</f>
        <v>ATM Oficina Cruce de Imbert II (puerto Plata)</v>
      </c>
      <c r="H27" s="134" t="str">
        <f>VLOOKUP(E27,VIP!$A$2:$O18182,7,FALSE)</f>
        <v>N/A</v>
      </c>
      <c r="I27" s="134" t="str">
        <f>VLOOKUP(E27,VIP!$A$2:$O10147,8,FALSE)</f>
        <v>N/A</v>
      </c>
      <c r="J27" s="134" t="str">
        <f>VLOOKUP(E27,VIP!$A$2:$O10097,8,FALSE)</f>
        <v>N/A</v>
      </c>
      <c r="K27" s="134" t="str">
        <f>VLOOKUP(E27,VIP!$A$2:$O13671,6,0)</f>
        <v>N/A</v>
      </c>
      <c r="L27" s="125" t="s">
        <v>2219</v>
      </c>
      <c r="M27" s="135" t="s">
        <v>2447</v>
      </c>
      <c r="N27" s="135" t="s">
        <v>2454</v>
      </c>
      <c r="O27" s="134" t="s">
        <v>2569</v>
      </c>
      <c r="P27" s="137"/>
      <c r="Q27" s="135" t="s">
        <v>2219</v>
      </c>
    </row>
    <row r="28" spans="1:17" ht="18" x14ac:dyDescent="0.25">
      <c r="A28" s="134" t="str">
        <f>VLOOKUP(E28,'LISTADO ATM'!$A$2:$C$898,3,0)</f>
        <v>DISTRITO NACIONAL</v>
      </c>
      <c r="B28" s="129">
        <v>3335895472</v>
      </c>
      <c r="C28" s="136">
        <v>44337.933877314812</v>
      </c>
      <c r="D28" s="136" t="s">
        <v>2180</v>
      </c>
      <c r="E28" s="124">
        <v>487</v>
      </c>
      <c r="F28" s="151" t="str">
        <f>VLOOKUP(E28,VIP!$A$2:$O13318,2,0)</f>
        <v>DRBR487</v>
      </c>
      <c r="G28" s="134" t="str">
        <f>VLOOKUP(E28,'LISTADO ATM'!$A$2:$B$897,2,0)</f>
        <v xml:space="preserve">ATM Olé Hainamosa </v>
      </c>
      <c r="H28" s="134" t="str">
        <f>VLOOKUP(E28,VIP!$A$2:$O18181,7,FALSE)</f>
        <v>Si</v>
      </c>
      <c r="I28" s="134" t="str">
        <f>VLOOKUP(E28,VIP!$A$2:$O10146,8,FALSE)</f>
        <v>Si</v>
      </c>
      <c r="J28" s="134" t="str">
        <f>VLOOKUP(E28,VIP!$A$2:$O10096,8,FALSE)</f>
        <v>Si</v>
      </c>
      <c r="K28" s="134" t="str">
        <f>VLOOKUP(E28,VIP!$A$2:$O13670,6,0)</f>
        <v>SI</v>
      </c>
      <c r="L28" s="125" t="s">
        <v>2219</v>
      </c>
      <c r="M28" s="135" t="s">
        <v>2447</v>
      </c>
      <c r="N28" s="135" t="s">
        <v>2454</v>
      </c>
      <c r="O28" s="134" t="s">
        <v>2456</v>
      </c>
      <c r="P28" s="137"/>
      <c r="Q28" s="135" t="s">
        <v>2219</v>
      </c>
    </row>
    <row r="29" spans="1:17" ht="18" x14ac:dyDescent="0.25">
      <c r="A29" s="134" t="str">
        <f>VLOOKUP(E29,'LISTADO ATM'!$A$2:$C$898,3,0)</f>
        <v>DISTRITO NACIONAL</v>
      </c>
      <c r="B29" s="129">
        <v>3335895473</v>
      </c>
      <c r="C29" s="136">
        <v>44337.934699074074</v>
      </c>
      <c r="D29" s="136" t="s">
        <v>2180</v>
      </c>
      <c r="E29" s="124">
        <v>623</v>
      </c>
      <c r="F29" s="151" t="str">
        <f>VLOOKUP(E29,VIP!$A$2:$O13317,2,0)</f>
        <v>DRBR623</v>
      </c>
      <c r="G29" s="134" t="str">
        <f>VLOOKUP(E29,'LISTADO ATM'!$A$2:$B$897,2,0)</f>
        <v xml:space="preserve">ATM Operaciones Especiales (Manoguayabo)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2219</v>
      </c>
      <c r="M29" s="135" t="s">
        <v>2447</v>
      </c>
      <c r="N29" s="135" t="s">
        <v>2454</v>
      </c>
      <c r="O29" s="134" t="s">
        <v>2456</v>
      </c>
      <c r="P29" s="137"/>
      <c r="Q29" s="135" t="s">
        <v>2219</v>
      </c>
    </row>
    <row r="30" spans="1:17" ht="18" x14ac:dyDescent="0.25">
      <c r="A30" s="134" t="str">
        <f>VLOOKUP(E30,'LISTADO ATM'!$A$2:$C$898,3,0)</f>
        <v>NORTE</v>
      </c>
      <c r="B30" s="129">
        <v>3335895219</v>
      </c>
      <c r="C30" s="136">
        <v>44337.659004629626</v>
      </c>
      <c r="D30" s="136" t="s">
        <v>2181</v>
      </c>
      <c r="E30" s="124">
        <v>746</v>
      </c>
      <c r="F30" s="151" t="str">
        <f>VLOOKUP(E30,VIP!$A$2:$O13324,2,0)</f>
        <v>DRBR156</v>
      </c>
      <c r="G30" s="134" t="str">
        <f>VLOOKUP(E30,'LISTADO ATM'!$A$2:$B$897,2,0)</f>
        <v xml:space="preserve">ATM Oficina Las Terrenas </v>
      </c>
      <c r="H30" s="134" t="str">
        <f>VLOOKUP(E30,VIP!$A$2:$O18187,7,FALSE)</f>
        <v>Si</v>
      </c>
      <c r="I30" s="134" t="str">
        <f>VLOOKUP(E30,VIP!$A$2:$O10152,8,FALSE)</f>
        <v>Si</v>
      </c>
      <c r="J30" s="134" t="str">
        <f>VLOOKUP(E30,VIP!$A$2:$O10102,8,FALSE)</f>
        <v>Si</v>
      </c>
      <c r="K30" s="134" t="str">
        <f>VLOOKUP(E30,VIP!$A$2:$O13676,6,0)</f>
        <v>SI</v>
      </c>
      <c r="L30" s="125" t="s">
        <v>2245</v>
      </c>
      <c r="M30" s="199" t="s">
        <v>2658</v>
      </c>
      <c r="N30" s="135" t="s">
        <v>2454</v>
      </c>
      <c r="O30" s="134" t="s">
        <v>2573</v>
      </c>
      <c r="P30" s="137"/>
      <c r="Q30" s="200">
        <v>44338.317361111112</v>
      </c>
    </row>
    <row r="31" spans="1:17" ht="18" x14ac:dyDescent="0.25">
      <c r="A31" s="134" t="str">
        <f>VLOOKUP(E31,'LISTADO ATM'!$A$2:$C$898,3,0)</f>
        <v>ESTE</v>
      </c>
      <c r="B31" s="129">
        <v>3335895438</v>
      </c>
      <c r="C31" s="136">
        <v>44337.777777777781</v>
      </c>
      <c r="D31" s="136" t="s">
        <v>2180</v>
      </c>
      <c r="E31" s="124">
        <v>789</v>
      </c>
      <c r="F31" s="151" t="str">
        <f>VLOOKUP(E31,VIP!$A$2:$O13317,2,0)</f>
        <v>DRBR789</v>
      </c>
      <c r="G31" s="134" t="str">
        <f>VLOOKUP(E31,'LISTADO ATM'!$A$2:$B$897,2,0)</f>
        <v>ATM Hotel Bellevue Boca Chica</v>
      </c>
      <c r="H31" s="134" t="str">
        <f>VLOOKUP(E31,VIP!$A$2:$O18180,7,FALSE)</f>
        <v>Si</v>
      </c>
      <c r="I31" s="134" t="str">
        <f>VLOOKUP(E31,VIP!$A$2:$O10145,8,FALSE)</f>
        <v>Si</v>
      </c>
      <c r="J31" s="134" t="str">
        <f>VLOOKUP(E31,VIP!$A$2:$O10095,8,FALSE)</f>
        <v>Si</v>
      </c>
      <c r="K31" s="134" t="str">
        <f>VLOOKUP(E31,VIP!$A$2:$O13669,6,0)</f>
        <v>NO</v>
      </c>
      <c r="L31" s="125" t="s">
        <v>2245</v>
      </c>
      <c r="M31" s="135" t="s">
        <v>2447</v>
      </c>
      <c r="N31" s="135" t="s">
        <v>2454</v>
      </c>
      <c r="O31" s="134" t="s">
        <v>2456</v>
      </c>
      <c r="P31" s="137"/>
      <c r="Q31" s="135" t="s">
        <v>2245</v>
      </c>
    </row>
    <row r="32" spans="1:17" ht="18" x14ac:dyDescent="0.25">
      <c r="A32" s="134" t="str">
        <f>VLOOKUP(E32,'LISTADO ATM'!$A$2:$C$898,3,0)</f>
        <v>SUR</v>
      </c>
      <c r="B32" s="129">
        <v>3335895447</v>
      </c>
      <c r="C32" s="136">
        <v>44337.837500000001</v>
      </c>
      <c r="D32" s="136" t="s">
        <v>2180</v>
      </c>
      <c r="E32" s="124">
        <v>5</v>
      </c>
      <c r="F32" s="151" t="str">
        <f>VLOOKUP(E32,VIP!$A$2:$O13336,2,0)</f>
        <v>DRBR005</v>
      </c>
      <c r="G32" s="134" t="str">
        <f>VLOOKUP(E32,'LISTADO ATM'!$A$2:$B$897,2,0)</f>
        <v>ATM Oficina Autoservicio Villa Ofelia (San Juan)</v>
      </c>
      <c r="H32" s="134" t="str">
        <f>VLOOKUP(E32,VIP!$A$2:$O18199,7,FALSE)</f>
        <v>Si</v>
      </c>
      <c r="I32" s="134" t="str">
        <f>VLOOKUP(E32,VIP!$A$2:$O10164,8,FALSE)</f>
        <v>Si</v>
      </c>
      <c r="J32" s="134" t="str">
        <f>VLOOKUP(E32,VIP!$A$2:$O10114,8,FALSE)</f>
        <v>Si</v>
      </c>
      <c r="K32" s="134" t="str">
        <f>VLOOKUP(E32,VIP!$A$2:$O13688,6,0)</f>
        <v>NO</v>
      </c>
      <c r="L32" s="125" t="s">
        <v>2245</v>
      </c>
      <c r="M32" s="199" t="s">
        <v>2658</v>
      </c>
      <c r="N32" s="135" t="s">
        <v>2454</v>
      </c>
      <c r="O32" s="134" t="s">
        <v>2456</v>
      </c>
      <c r="P32" s="137"/>
      <c r="Q32" s="200">
        <v>44338.307638888888</v>
      </c>
    </row>
    <row r="33" spans="1:17" ht="18" x14ac:dyDescent="0.25">
      <c r="A33" s="134" t="str">
        <f>VLOOKUP(E33,'LISTADO ATM'!$A$2:$C$898,3,0)</f>
        <v>SUR</v>
      </c>
      <c r="B33" s="129">
        <v>3335895448</v>
      </c>
      <c r="C33" s="136">
        <v>44337.838275462964</v>
      </c>
      <c r="D33" s="136" t="s">
        <v>2180</v>
      </c>
      <c r="E33" s="124">
        <v>962</v>
      </c>
      <c r="F33" s="151" t="str">
        <f>VLOOKUP(E33,VIP!$A$2:$O13335,2,0)</f>
        <v>DRBR962</v>
      </c>
      <c r="G33" s="134" t="str">
        <f>VLOOKUP(E33,'LISTADO ATM'!$A$2:$B$897,2,0)</f>
        <v xml:space="preserve">ATM Oficina Villa Ofelia II (San Juan) </v>
      </c>
      <c r="H33" s="134" t="str">
        <f>VLOOKUP(E33,VIP!$A$2:$O18198,7,FALSE)</f>
        <v>Si</v>
      </c>
      <c r="I33" s="134" t="str">
        <f>VLOOKUP(E33,VIP!$A$2:$O10163,8,FALSE)</f>
        <v>Si</v>
      </c>
      <c r="J33" s="134" t="str">
        <f>VLOOKUP(E33,VIP!$A$2:$O10113,8,FALSE)</f>
        <v>Si</v>
      </c>
      <c r="K33" s="134" t="str">
        <f>VLOOKUP(E33,VIP!$A$2:$O13687,6,0)</f>
        <v>NO</v>
      </c>
      <c r="L33" s="125" t="s">
        <v>2245</v>
      </c>
      <c r="M33" s="199" t="s">
        <v>2658</v>
      </c>
      <c r="N33" s="135" t="s">
        <v>2454</v>
      </c>
      <c r="O33" s="134" t="s">
        <v>2456</v>
      </c>
      <c r="P33" s="137"/>
      <c r="Q33" s="200">
        <v>44338.309027777781</v>
      </c>
    </row>
    <row r="34" spans="1:17" ht="18" x14ac:dyDescent="0.25">
      <c r="A34" s="134" t="str">
        <f>VLOOKUP(E34,'LISTADO ATM'!$A$2:$C$898,3,0)</f>
        <v>ESTE</v>
      </c>
      <c r="B34" s="129" t="s">
        <v>2647</v>
      </c>
      <c r="C34" s="136">
        <v>44338.024224537039</v>
      </c>
      <c r="D34" s="136" t="s">
        <v>2180</v>
      </c>
      <c r="E34" s="124">
        <v>67</v>
      </c>
      <c r="F34" s="151" t="str">
        <f>VLOOKUP(E34,VIP!$A$2:$O13319,2,0)</f>
        <v>DRBR067</v>
      </c>
      <c r="G34" s="134" t="str">
        <f>VLOOKUP(E34,'LISTADO ATM'!$A$2:$B$897,2,0)</f>
        <v xml:space="preserve">ATM Hotel NaturaPark (Punta Cana) </v>
      </c>
      <c r="H34" s="134" t="str">
        <f>VLOOKUP(E34,VIP!$A$2:$O18182,7,FALSE)</f>
        <v>Si</v>
      </c>
      <c r="I34" s="134" t="str">
        <f>VLOOKUP(E34,VIP!$A$2:$O10147,8,FALSE)</f>
        <v>Si</v>
      </c>
      <c r="J34" s="134" t="str">
        <f>VLOOKUP(E34,VIP!$A$2:$O10097,8,FALSE)</f>
        <v>Si</v>
      </c>
      <c r="K34" s="134" t="str">
        <f>VLOOKUP(E34,VIP!$A$2:$O13671,6,0)</f>
        <v>NO</v>
      </c>
      <c r="L34" s="125" t="s">
        <v>2245</v>
      </c>
      <c r="M34" s="135" t="s">
        <v>2447</v>
      </c>
      <c r="N34" s="135" t="s">
        <v>2454</v>
      </c>
      <c r="O34" s="134" t="s">
        <v>2456</v>
      </c>
      <c r="P34" s="137"/>
      <c r="Q34" s="135" t="s">
        <v>2245</v>
      </c>
    </row>
    <row r="35" spans="1:17" ht="18" x14ac:dyDescent="0.25">
      <c r="A35" s="134" t="str">
        <f>VLOOKUP(E35,'LISTADO ATM'!$A$2:$C$898,3,0)</f>
        <v>DISTRITO NACIONAL</v>
      </c>
      <c r="B35" s="129" t="s">
        <v>2649</v>
      </c>
      <c r="C35" s="136">
        <v>44338.0158912037</v>
      </c>
      <c r="D35" s="136" t="s">
        <v>2450</v>
      </c>
      <c r="E35" s="124">
        <v>87</v>
      </c>
      <c r="F35" s="151" t="str">
        <f>VLOOKUP(E35,VIP!$A$2:$O13321,2,0)</f>
        <v>DRBR087</v>
      </c>
      <c r="G35" s="134" t="str">
        <f>VLOOKUP(E35,'LISTADO ATM'!$A$2:$B$897,2,0)</f>
        <v xml:space="preserve">ATM Autoservicio Sarasota </v>
      </c>
      <c r="H35" s="134" t="str">
        <f>VLOOKUP(E35,VIP!$A$2:$O18184,7,FALSE)</f>
        <v>Si</v>
      </c>
      <c r="I35" s="134" t="str">
        <f>VLOOKUP(E35,VIP!$A$2:$O10149,8,FALSE)</f>
        <v>Si</v>
      </c>
      <c r="J35" s="134" t="str">
        <f>VLOOKUP(E35,VIP!$A$2:$O10099,8,FALSE)</f>
        <v>Si</v>
      </c>
      <c r="K35" s="134" t="str">
        <f>VLOOKUP(E35,VIP!$A$2:$O13673,6,0)</f>
        <v>NO</v>
      </c>
      <c r="L35" s="125" t="s">
        <v>2655</v>
      </c>
      <c r="M35" s="135" t="s">
        <v>2447</v>
      </c>
      <c r="N35" s="135" t="s">
        <v>2454</v>
      </c>
      <c r="O35" s="134" t="s">
        <v>2455</v>
      </c>
      <c r="P35" s="137"/>
      <c r="Q35" s="135" t="s">
        <v>2655</v>
      </c>
    </row>
    <row r="36" spans="1:17" ht="18" x14ac:dyDescent="0.25">
      <c r="A36" s="134" t="str">
        <f>VLOOKUP(E36,'LISTADO ATM'!$A$2:$C$898,3,0)</f>
        <v>NORTE</v>
      </c>
      <c r="B36" s="129" t="s">
        <v>2648</v>
      </c>
      <c r="C36" s="136">
        <v>44338.017754629633</v>
      </c>
      <c r="D36" s="136" t="s">
        <v>2473</v>
      </c>
      <c r="E36" s="124">
        <v>304</v>
      </c>
      <c r="F36" s="151" t="str">
        <f>VLOOKUP(E36,VIP!$A$2:$O13320,2,0)</f>
        <v>DRBR304</v>
      </c>
      <c r="G36" s="134" t="str">
        <f>VLOOKUP(E36,'LISTADO ATM'!$A$2:$B$897,2,0)</f>
        <v xml:space="preserve">ATM Multicentro La Sirena Estrella Sadhala </v>
      </c>
      <c r="H36" s="134" t="str">
        <f>VLOOKUP(E36,VIP!$A$2:$O18183,7,FALSE)</f>
        <v>Si</v>
      </c>
      <c r="I36" s="134" t="str">
        <f>VLOOKUP(E36,VIP!$A$2:$O10148,8,FALSE)</f>
        <v>Si</v>
      </c>
      <c r="J36" s="134" t="str">
        <f>VLOOKUP(E36,VIP!$A$2:$O10098,8,FALSE)</f>
        <v>Si</v>
      </c>
      <c r="K36" s="134" t="str">
        <f>VLOOKUP(E36,VIP!$A$2:$O13672,6,0)</f>
        <v>NO</v>
      </c>
      <c r="L36" s="125" t="s">
        <v>2655</v>
      </c>
      <c r="M36" s="135" t="s">
        <v>2447</v>
      </c>
      <c r="N36" s="135" t="s">
        <v>2454</v>
      </c>
      <c r="O36" s="134" t="s">
        <v>2474</v>
      </c>
      <c r="P36" s="137"/>
      <c r="Q36" s="135" t="s">
        <v>2655</v>
      </c>
    </row>
    <row r="37" spans="1:17" ht="18" x14ac:dyDescent="0.25">
      <c r="A37" s="134" t="str">
        <f>VLOOKUP(E37,'LISTADO ATM'!$A$2:$C$898,3,0)</f>
        <v>DISTRITO NACIONAL</v>
      </c>
      <c r="B37" s="129">
        <v>3335894160</v>
      </c>
      <c r="C37" s="136">
        <v>44337.075682870367</v>
      </c>
      <c r="D37" s="136" t="s">
        <v>2473</v>
      </c>
      <c r="E37" s="124">
        <v>743</v>
      </c>
      <c r="F37" s="151" t="str">
        <f>VLOOKUP(E37,VIP!$A$2:$O13310,2,0)</f>
        <v>DRBR287</v>
      </c>
      <c r="G37" s="134" t="str">
        <f>VLOOKUP(E37,'LISTADO ATM'!$A$2:$B$897,2,0)</f>
        <v xml:space="preserve">ATM Oficina Los Frailes </v>
      </c>
      <c r="H37" s="134" t="str">
        <f>VLOOKUP(E37,VIP!$A$2:$O18173,7,FALSE)</f>
        <v>Si</v>
      </c>
      <c r="I37" s="134" t="str">
        <f>VLOOKUP(E37,VIP!$A$2:$O10138,8,FALSE)</f>
        <v>Si</v>
      </c>
      <c r="J37" s="134" t="str">
        <f>VLOOKUP(E37,VIP!$A$2:$O10088,8,FALSE)</f>
        <v>Si</v>
      </c>
      <c r="K37" s="134" t="str">
        <f>VLOOKUP(E37,VIP!$A$2:$O13662,6,0)</f>
        <v>SI</v>
      </c>
      <c r="L37" s="125" t="s">
        <v>2567</v>
      </c>
      <c r="M37" s="135" t="s">
        <v>2447</v>
      </c>
      <c r="N37" s="135" t="s">
        <v>2454</v>
      </c>
      <c r="O37" s="134" t="s">
        <v>2474</v>
      </c>
      <c r="P37" s="137"/>
      <c r="Q37" s="135" t="s">
        <v>2567</v>
      </c>
    </row>
    <row r="38" spans="1:17" ht="18" x14ac:dyDescent="0.25">
      <c r="A38" s="134" t="str">
        <f>VLOOKUP(E38,'LISTADO ATM'!$A$2:$C$898,3,0)</f>
        <v>DISTRITO NACIONAL</v>
      </c>
      <c r="B38" s="129">
        <v>3335895436</v>
      </c>
      <c r="C38" s="136">
        <v>44337.776967592596</v>
      </c>
      <c r="D38" s="136" t="s">
        <v>2473</v>
      </c>
      <c r="E38" s="124">
        <v>160</v>
      </c>
      <c r="F38" s="151" t="str">
        <f>VLOOKUP(E38,VIP!$A$2:$O13318,2,0)</f>
        <v>DRBR160</v>
      </c>
      <c r="G38" s="134" t="str">
        <f>VLOOKUP(E38,'LISTADO ATM'!$A$2:$B$897,2,0)</f>
        <v xml:space="preserve">ATM Oficina Herrera </v>
      </c>
      <c r="H38" s="134" t="str">
        <f>VLOOKUP(E38,VIP!$A$2:$O18181,7,FALSE)</f>
        <v>Si</v>
      </c>
      <c r="I38" s="134" t="str">
        <f>VLOOKUP(E38,VIP!$A$2:$O10146,8,FALSE)</f>
        <v>Si</v>
      </c>
      <c r="J38" s="134" t="str">
        <f>VLOOKUP(E38,VIP!$A$2:$O10096,8,FALSE)</f>
        <v>Si</v>
      </c>
      <c r="K38" s="134" t="str">
        <f>VLOOKUP(E38,VIP!$A$2:$O13670,6,0)</f>
        <v>NO</v>
      </c>
      <c r="L38" s="125" t="s">
        <v>2566</v>
      </c>
      <c r="M38" s="135" t="s">
        <v>2447</v>
      </c>
      <c r="N38" s="135" t="s">
        <v>2454</v>
      </c>
      <c r="O38" s="134" t="s">
        <v>2474</v>
      </c>
      <c r="P38" s="137"/>
      <c r="Q38" s="135" t="s">
        <v>2566</v>
      </c>
    </row>
    <row r="39" spans="1:17" ht="18" x14ac:dyDescent="0.25">
      <c r="A39" s="134" t="str">
        <f>VLOOKUP(E39,'LISTADO ATM'!$A$2:$C$898,3,0)</f>
        <v>SUR</v>
      </c>
      <c r="B39" s="129">
        <v>3335894133</v>
      </c>
      <c r="C39" s="136">
        <v>44336.907175925924</v>
      </c>
      <c r="D39" s="136" t="s">
        <v>2450</v>
      </c>
      <c r="E39" s="124">
        <v>403</v>
      </c>
      <c r="F39" s="151" t="str">
        <f>VLOOKUP(E39,VIP!$A$2:$O13303,2,0)</f>
        <v>DRBR403</v>
      </c>
      <c r="G39" s="134" t="str">
        <f>VLOOKUP(E39,'LISTADO ATM'!$A$2:$B$897,2,0)</f>
        <v xml:space="preserve">ATM Oficina Vicente Noble </v>
      </c>
      <c r="H39" s="134" t="str">
        <f>VLOOKUP(E39,VIP!$A$2:$O18166,7,FALSE)</f>
        <v>Si</v>
      </c>
      <c r="I39" s="134" t="str">
        <f>VLOOKUP(E39,VIP!$A$2:$O10131,8,FALSE)</f>
        <v>Si</v>
      </c>
      <c r="J39" s="134" t="str">
        <f>VLOOKUP(E39,VIP!$A$2:$O10081,8,FALSE)</f>
        <v>Si</v>
      </c>
      <c r="K39" s="134" t="str">
        <f>VLOOKUP(E39,VIP!$A$2:$O13655,6,0)</f>
        <v>NO</v>
      </c>
      <c r="L39" s="125" t="s">
        <v>2443</v>
      </c>
      <c r="M39" s="135" t="s">
        <v>2447</v>
      </c>
      <c r="N39" s="135" t="s">
        <v>2454</v>
      </c>
      <c r="O39" s="134" t="s">
        <v>2455</v>
      </c>
      <c r="P39" s="137"/>
      <c r="Q39" s="135" t="s">
        <v>2443</v>
      </c>
    </row>
    <row r="40" spans="1:17" ht="18" x14ac:dyDescent="0.25">
      <c r="A40" s="134" t="str">
        <f>VLOOKUP(E40,'LISTADO ATM'!$A$2:$C$898,3,0)</f>
        <v>DISTRITO NACIONAL</v>
      </c>
      <c r="B40" s="129">
        <v>3335894153</v>
      </c>
      <c r="C40" s="136">
        <v>44337.047939814816</v>
      </c>
      <c r="D40" s="136" t="s">
        <v>2450</v>
      </c>
      <c r="E40" s="124">
        <v>561</v>
      </c>
      <c r="F40" s="151" t="str">
        <f>VLOOKUP(E40,VIP!$A$2:$O13317,2,0)</f>
        <v>DRBR133</v>
      </c>
      <c r="G40" s="134" t="str">
        <f>VLOOKUP(E40,'LISTADO ATM'!$A$2:$B$897,2,0)</f>
        <v xml:space="preserve">ATM Comando Regional P.N. S.D. Este </v>
      </c>
      <c r="H40" s="134" t="str">
        <f>VLOOKUP(E40,VIP!$A$2:$O18180,7,FALSE)</f>
        <v>Si</v>
      </c>
      <c r="I40" s="134" t="str">
        <f>VLOOKUP(E40,VIP!$A$2:$O10145,8,FALSE)</f>
        <v>Si</v>
      </c>
      <c r="J40" s="134" t="str">
        <f>VLOOKUP(E40,VIP!$A$2:$O10095,8,FALSE)</f>
        <v>Si</v>
      </c>
      <c r="K40" s="134" t="str">
        <f>VLOOKUP(E40,VIP!$A$2:$O13669,6,0)</f>
        <v>NO</v>
      </c>
      <c r="L40" s="125" t="s">
        <v>2443</v>
      </c>
      <c r="M40" s="135" t="s">
        <v>2447</v>
      </c>
      <c r="N40" s="135" t="s">
        <v>2454</v>
      </c>
      <c r="O40" s="134" t="s">
        <v>2455</v>
      </c>
      <c r="P40" s="137"/>
      <c r="Q40" s="135" t="s">
        <v>2443</v>
      </c>
    </row>
    <row r="41" spans="1:17" ht="18" x14ac:dyDescent="0.25">
      <c r="A41" s="134" t="str">
        <f>VLOOKUP(E41,'LISTADO ATM'!$A$2:$C$898,3,0)</f>
        <v>DISTRITO NACIONAL</v>
      </c>
      <c r="B41" s="129">
        <v>3335894157</v>
      </c>
      <c r="C41" s="136">
        <v>44337.064525462964</v>
      </c>
      <c r="D41" s="136" t="s">
        <v>2450</v>
      </c>
      <c r="E41" s="124">
        <v>281</v>
      </c>
      <c r="F41" s="151" t="str">
        <f>VLOOKUP(E41,VIP!$A$2:$O13313,2,0)</f>
        <v>DRBR737</v>
      </c>
      <c r="G41" s="134" t="str">
        <f>VLOOKUP(E41,'LISTADO ATM'!$A$2:$B$897,2,0)</f>
        <v xml:space="preserve">ATM S/M Pola Independencia </v>
      </c>
      <c r="H41" s="134" t="str">
        <f>VLOOKUP(E41,VIP!$A$2:$O18176,7,FALSE)</f>
        <v>Si</v>
      </c>
      <c r="I41" s="134" t="str">
        <f>VLOOKUP(E41,VIP!$A$2:$O10141,8,FALSE)</f>
        <v>Si</v>
      </c>
      <c r="J41" s="134" t="str">
        <f>VLOOKUP(E41,VIP!$A$2:$O10091,8,FALSE)</f>
        <v>Si</v>
      </c>
      <c r="K41" s="134" t="str">
        <f>VLOOKUP(E41,VIP!$A$2:$O13665,6,0)</f>
        <v>NO</v>
      </c>
      <c r="L41" s="125" t="s">
        <v>2443</v>
      </c>
      <c r="M41" s="135" t="s">
        <v>2447</v>
      </c>
      <c r="N41" s="135" t="s">
        <v>2454</v>
      </c>
      <c r="O41" s="134" t="s">
        <v>2455</v>
      </c>
      <c r="P41" s="137"/>
      <c r="Q41" s="135" t="s">
        <v>2443</v>
      </c>
    </row>
    <row r="42" spans="1:17" ht="18" x14ac:dyDescent="0.25">
      <c r="A42" s="134" t="str">
        <f>VLOOKUP(E42,'LISTADO ATM'!$A$2:$C$898,3,0)</f>
        <v>DISTRITO NACIONAL</v>
      </c>
      <c r="B42" s="129">
        <v>3335894910</v>
      </c>
      <c r="C42" s="136">
        <v>44337.547546296293</v>
      </c>
      <c r="D42" s="136" t="s">
        <v>2450</v>
      </c>
      <c r="E42" s="124">
        <v>147</v>
      </c>
      <c r="F42" s="151" t="str">
        <f>VLOOKUP(E42,VIP!$A$2:$O13329,2,0)</f>
        <v>DRBR147</v>
      </c>
      <c r="G42" s="134" t="str">
        <f>VLOOKUP(E42,'LISTADO ATM'!$A$2:$B$897,2,0)</f>
        <v xml:space="preserve">ATM Kiosco Megacentro I </v>
      </c>
      <c r="H42" s="134" t="str">
        <f>VLOOKUP(E42,VIP!$A$2:$O18192,7,FALSE)</f>
        <v>Si</v>
      </c>
      <c r="I42" s="134" t="str">
        <f>VLOOKUP(E42,VIP!$A$2:$O10157,8,FALSE)</f>
        <v>Si</v>
      </c>
      <c r="J42" s="134" t="str">
        <f>VLOOKUP(E42,VIP!$A$2:$O10107,8,FALSE)</f>
        <v>Si</v>
      </c>
      <c r="K42" s="134" t="str">
        <f>VLOOKUP(E42,VIP!$A$2:$O13681,6,0)</f>
        <v>NO</v>
      </c>
      <c r="L42" s="125" t="s">
        <v>2443</v>
      </c>
      <c r="M42" s="135" t="s">
        <v>2447</v>
      </c>
      <c r="N42" s="135" t="s">
        <v>2454</v>
      </c>
      <c r="O42" s="134" t="s">
        <v>2455</v>
      </c>
      <c r="P42" s="137"/>
      <c r="Q42" s="135" t="s">
        <v>2443</v>
      </c>
    </row>
    <row r="43" spans="1:17" ht="18" x14ac:dyDescent="0.25">
      <c r="A43" s="134" t="str">
        <f>VLOOKUP(E43,'LISTADO ATM'!$A$2:$C$898,3,0)</f>
        <v>DISTRITO NACIONAL</v>
      </c>
      <c r="B43" s="129">
        <v>3335894911</v>
      </c>
      <c r="C43" s="136">
        <v>44337.54859953704</v>
      </c>
      <c r="D43" s="136" t="s">
        <v>2450</v>
      </c>
      <c r="E43" s="124">
        <v>194</v>
      </c>
      <c r="F43" s="151" t="str">
        <f>VLOOKUP(E43,VIP!$A$2:$O13328,2,0)</f>
        <v>DRBR194</v>
      </c>
      <c r="G43" s="134" t="str">
        <f>VLOOKUP(E43,'LISTADO ATM'!$A$2:$B$897,2,0)</f>
        <v xml:space="preserve">ATM UNP Pantoja </v>
      </c>
      <c r="H43" s="134" t="str">
        <f>VLOOKUP(E43,VIP!$A$2:$O18191,7,FALSE)</f>
        <v>Si</v>
      </c>
      <c r="I43" s="134" t="str">
        <f>VLOOKUP(E43,VIP!$A$2:$O10156,8,FALSE)</f>
        <v>No</v>
      </c>
      <c r="J43" s="134" t="str">
        <f>VLOOKUP(E43,VIP!$A$2:$O10106,8,FALSE)</f>
        <v>No</v>
      </c>
      <c r="K43" s="134" t="str">
        <f>VLOOKUP(E43,VIP!$A$2:$O13680,6,0)</f>
        <v>NO</v>
      </c>
      <c r="L43" s="125" t="s">
        <v>2443</v>
      </c>
      <c r="M43" s="199" t="s">
        <v>2658</v>
      </c>
      <c r="N43" s="135" t="s">
        <v>2454</v>
      </c>
      <c r="O43" s="134" t="s">
        <v>2455</v>
      </c>
      <c r="P43" s="137"/>
      <c r="Q43" s="200">
        <v>44338.314583333333</v>
      </c>
    </row>
    <row r="44" spans="1:17" ht="18" x14ac:dyDescent="0.25">
      <c r="A44" s="134" t="str">
        <f>VLOOKUP(E44,'LISTADO ATM'!$A$2:$C$898,3,0)</f>
        <v>SUR</v>
      </c>
      <c r="B44" s="129">
        <v>3335895064</v>
      </c>
      <c r="C44" s="136">
        <v>44337.605833333335</v>
      </c>
      <c r="D44" s="136" t="s">
        <v>2473</v>
      </c>
      <c r="E44" s="124">
        <v>616</v>
      </c>
      <c r="F44" s="151" t="str">
        <f>VLOOKUP(E44,VIP!$A$2:$O13313,2,0)</f>
        <v>DRBR187</v>
      </c>
      <c r="G44" s="134" t="str">
        <f>VLOOKUP(E44,'LISTADO ATM'!$A$2:$B$897,2,0)</f>
        <v xml:space="preserve">ATM 5ta. Brigada Barahona </v>
      </c>
      <c r="H44" s="134" t="str">
        <f>VLOOKUP(E44,VIP!$A$2:$O18176,7,FALSE)</f>
        <v>Si</v>
      </c>
      <c r="I44" s="134" t="str">
        <f>VLOOKUP(E44,VIP!$A$2:$O10141,8,FALSE)</f>
        <v>Si</v>
      </c>
      <c r="J44" s="134" t="str">
        <f>VLOOKUP(E44,VIP!$A$2:$O10091,8,FALSE)</f>
        <v>Si</v>
      </c>
      <c r="K44" s="134" t="str">
        <f>VLOOKUP(E44,VIP!$A$2:$O13665,6,0)</f>
        <v>NO</v>
      </c>
      <c r="L44" s="125" t="s">
        <v>2443</v>
      </c>
      <c r="M44" s="135" t="s">
        <v>2447</v>
      </c>
      <c r="N44" s="135" t="s">
        <v>2454</v>
      </c>
      <c r="O44" s="134" t="s">
        <v>2474</v>
      </c>
      <c r="P44" s="137"/>
      <c r="Q44" s="135" t="s">
        <v>2443</v>
      </c>
    </row>
    <row r="45" spans="1:17" ht="18" x14ac:dyDescent="0.25">
      <c r="A45" s="134" t="str">
        <f>VLOOKUP(E45,'LISTADO ATM'!$A$2:$C$898,3,0)</f>
        <v>NORTE</v>
      </c>
      <c r="B45" s="129" t="s">
        <v>2654</v>
      </c>
      <c r="C45" s="136">
        <v>44337.942488425928</v>
      </c>
      <c r="D45" s="136" t="s">
        <v>2657</v>
      </c>
      <c r="E45" s="124">
        <v>775</v>
      </c>
      <c r="F45" s="151" t="str">
        <f>VLOOKUP(E45,VIP!$A$2:$O13326,2,0)</f>
        <v>DRBR450</v>
      </c>
      <c r="G45" s="134" t="str">
        <f>VLOOKUP(E45,'LISTADO ATM'!$A$2:$B$897,2,0)</f>
        <v xml:space="preserve">ATM S/M Lilo (Montecristi) </v>
      </c>
      <c r="H45" s="134" t="str">
        <f>VLOOKUP(E45,VIP!$A$2:$O18189,7,FALSE)</f>
        <v>Si</v>
      </c>
      <c r="I45" s="134" t="str">
        <f>VLOOKUP(E45,VIP!$A$2:$O10154,8,FALSE)</f>
        <v>Si</v>
      </c>
      <c r="J45" s="134" t="str">
        <f>VLOOKUP(E45,VIP!$A$2:$O10104,8,FALSE)</f>
        <v>Si</v>
      </c>
      <c r="K45" s="134" t="str">
        <f>VLOOKUP(E45,VIP!$A$2:$O13678,6,0)</f>
        <v>NO</v>
      </c>
      <c r="L45" s="125" t="s">
        <v>2443</v>
      </c>
      <c r="M45" s="135" t="s">
        <v>2447</v>
      </c>
      <c r="N45" s="135" t="s">
        <v>2454</v>
      </c>
      <c r="O45" s="134" t="s">
        <v>2656</v>
      </c>
      <c r="P45" s="137"/>
      <c r="Q45" s="135" t="s">
        <v>2443</v>
      </c>
    </row>
    <row r="46" spans="1:17" ht="18" x14ac:dyDescent="0.25">
      <c r="A46" s="134" t="str">
        <f>VLOOKUP(E46,'LISTADO ATM'!$A$2:$C$898,3,0)</f>
        <v>DISTRITO NACIONAL</v>
      </c>
      <c r="B46" s="129" t="s">
        <v>2652</v>
      </c>
      <c r="C46" s="136">
        <v>44338.007106481484</v>
      </c>
      <c r="D46" s="136" t="s">
        <v>2450</v>
      </c>
      <c r="E46" s="124">
        <v>566</v>
      </c>
      <c r="F46" s="151" t="str">
        <f>VLOOKUP(E46,VIP!$A$2:$O13324,2,0)</f>
        <v>DRBR508</v>
      </c>
      <c r="G46" s="134" t="str">
        <f>VLOOKUP(E46,'LISTADO ATM'!$A$2:$B$897,2,0)</f>
        <v xml:space="preserve">ATM Hiper Olé Aut. Duarte </v>
      </c>
      <c r="H46" s="134" t="str">
        <f>VLOOKUP(E46,VIP!$A$2:$O18187,7,FALSE)</f>
        <v>Si</v>
      </c>
      <c r="I46" s="134" t="str">
        <f>VLOOKUP(E46,VIP!$A$2:$O10152,8,FALSE)</f>
        <v>Si</v>
      </c>
      <c r="J46" s="134" t="str">
        <f>VLOOKUP(E46,VIP!$A$2:$O10102,8,FALSE)</f>
        <v>Si</v>
      </c>
      <c r="K46" s="134" t="str">
        <f>VLOOKUP(E46,VIP!$A$2:$O13676,6,0)</f>
        <v>NO</v>
      </c>
      <c r="L46" s="125" t="s">
        <v>2443</v>
      </c>
      <c r="M46" s="135" t="s">
        <v>2447</v>
      </c>
      <c r="N46" s="135" t="s">
        <v>2454</v>
      </c>
      <c r="O46" s="134" t="s">
        <v>2455</v>
      </c>
      <c r="P46" s="137"/>
      <c r="Q46" s="135" t="s">
        <v>2443</v>
      </c>
    </row>
    <row r="47" spans="1:17" ht="18" x14ac:dyDescent="0.25">
      <c r="A47" s="134" t="str">
        <f>VLOOKUP(E47,'LISTADO ATM'!$A$2:$C$898,3,0)</f>
        <v>DISTRITO NACIONAL</v>
      </c>
      <c r="B47" s="129">
        <v>3335895384</v>
      </c>
      <c r="C47" s="136">
        <v>44337.707905092589</v>
      </c>
      <c r="D47" s="136" t="s">
        <v>2180</v>
      </c>
      <c r="E47" s="124">
        <v>713</v>
      </c>
      <c r="F47" s="151" t="str">
        <f>VLOOKUP(E47,VIP!$A$2:$O13317,2,0)</f>
        <v>DRBR016</v>
      </c>
      <c r="G47" s="134" t="str">
        <f>VLOOKUP(E47,'LISTADO ATM'!$A$2:$B$897,2,0)</f>
        <v xml:space="preserve">ATM Oficina Las Américas </v>
      </c>
      <c r="H47" s="134" t="str">
        <f>VLOOKUP(E47,VIP!$A$2:$O18180,7,FALSE)</f>
        <v>Si</v>
      </c>
      <c r="I47" s="134" t="str">
        <f>VLOOKUP(E47,VIP!$A$2:$O10145,8,FALSE)</f>
        <v>Si</v>
      </c>
      <c r="J47" s="134" t="str">
        <f>VLOOKUP(E47,VIP!$A$2:$O10095,8,FALSE)</f>
        <v>Si</v>
      </c>
      <c r="K47" s="134" t="str">
        <f>VLOOKUP(E47,VIP!$A$2:$O13669,6,0)</f>
        <v>NO</v>
      </c>
      <c r="L47" s="125" t="s">
        <v>2425</v>
      </c>
      <c r="M47" s="199" t="s">
        <v>2658</v>
      </c>
      <c r="N47" s="135" t="s">
        <v>2454</v>
      </c>
      <c r="O47" s="134" t="s">
        <v>2456</v>
      </c>
      <c r="P47" s="137"/>
      <c r="Q47" s="200">
        <v>44338.311111111114</v>
      </c>
    </row>
    <row r="48" spans="1:17" ht="18" x14ac:dyDescent="0.25">
      <c r="A48" s="134" t="str">
        <f>VLOOKUP(E48,'LISTADO ATM'!$A$2:$C$898,3,0)</f>
        <v>NORTE</v>
      </c>
      <c r="B48" s="129">
        <v>3335895440</v>
      </c>
      <c r="C48" s="136">
        <v>44337.78052083333</v>
      </c>
      <c r="D48" s="136" t="s">
        <v>2181</v>
      </c>
      <c r="E48" s="124">
        <v>63</v>
      </c>
      <c r="F48" s="151" t="str">
        <f>VLOOKUP(E48,VIP!$A$2:$O13316,2,0)</f>
        <v>DRBR063</v>
      </c>
      <c r="G48" s="134" t="str">
        <f>VLOOKUP(E48,'LISTADO ATM'!$A$2:$B$897,2,0)</f>
        <v xml:space="preserve">ATM Oficina Villa Vásquez (Montecristi) </v>
      </c>
      <c r="H48" s="134" t="str">
        <f>VLOOKUP(E48,VIP!$A$2:$O18179,7,FALSE)</f>
        <v>Si</v>
      </c>
      <c r="I48" s="134" t="str">
        <f>VLOOKUP(E48,VIP!$A$2:$O10144,8,FALSE)</f>
        <v>Si</v>
      </c>
      <c r="J48" s="134" t="str">
        <f>VLOOKUP(E48,VIP!$A$2:$O10094,8,FALSE)</f>
        <v>Si</v>
      </c>
      <c r="K48" s="134" t="str">
        <f>VLOOKUP(E48,VIP!$A$2:$O13668,6,0)</f>
        <v>NO</v>
      </c>
      <c r="L48" s="125" t="s">
        <v>2425</v>
      </c>
      <c r="M48" s="135" t="s">
        <v>2447</v>
      </c>
      <c r="N48" s="135" t="s">
        <v>2454</v>
      </c>
      <c r="O48" s="134" t="s">
        <v>2569</v>
      </c>
      <c r="P48" s="137"/>
      <c r="Q48" s="135" t="s">
        <v>2425</v>
      </c>
    </row>
    <row r="49" spans="1:17" ht="18" x14ac:dyDescent="0.25">
      <c r="A49" s="134" t="str">
        <f>VLOOKUP(E49,'LISTADO ATM'!$A$2:$C$898,3,0)</f>
        <v>DISTRITO NACIONAL</v>
      </c>
      <c r="B49" s="129">
        <v>3335894117</v>
      </c>
      <c r="C49" s="136">
        <v>44336.829143518517</v>
      </c>
      <c r="D49" s="136" t="s">
        <v>2450</v>
      </c>
      <c r="E49" s="124">
        <v>407</v>
      </c>
      <c r="F49" s="151" t="str">
        <f>VLOOKUP(E49,VIP!$A$2:$O13315,2,0)</f>
        <v>DRBR407</v>
      </c>
      <c r="G49" s="134" t="str">
        <f>VLOOKUP(E49,'LISTADO ATM'!$A$2:$B$897,2,0)</f>
        <v xml:space="preserve">ATM Multicentro La Sirena Villa Mella </v>
      </c>
      <c r="H49" s="134" t="str">
        <f>VLOOKUP(E49,VIP!$A$2:$O18178,7,FALSE)</f>
        <v>Si</v>
      </c>
      <c r="I49" s="134" t="str">
        <f>VLOOKUP(E49,VIP!$A$2:$O10143,8,FALSE)</f>
        <v>Si</v>
      </c>
      <c r="J49" s="134" t="str">
        <f>VLOOKUP(E49,VIP!$A$2:$O10093,8,FALSE)</f>
        <v>Si</v>
      </c>
      <c r="K49" s="134" t="str">
        <f>VLOOKUP(E49,VIP!$A$2:$O13667,6,0)</f>
        <v>NO</v>
      </c>
      <c r="L49" s="125" t="s">
        <v>2418</v>
      </c>
      <c r="M49" s="199" t="s">
        <v>2658</v>
      </c>
      <c r="N49" s="135" t="s">
        <v>2454</v>
      </c>
      <c r="O49" s="134" t="s">
        <v>2455</v>
      </c>
      <c r="P49" s="137"/>
      <c r="Q49" s="200">
        <v>44338.309027777781</v>
      </c>
    </row>
    <row r="50" spans="1:17" ht="18" x14ac:dyDescent="0.25">
      <c r="A50" s="134" t="str">
        <f>VLOOKUP(E50,'LISTADO ATM'!$A$2:$C$898,3,0)</f>
        <v>SUR</v>
      </c>
      <c r="B50" s="129">
        <v>3335894151</v>
      </c>
      <c r="C50" s="136">
        <v>44337.035624999997</v>
      </c>
      <c r="D50" s="136" t="s">
        <v>2450</v>
      </c>
      <c r="E50" s="124">
        <v>182</v>
      </c>
      <c r="F50" s="151" t="str">
        <f>VLOOKUP(E50,VIP!$A$2:$O13319,2,0)</f>
        <v>DRBR182</v>
      </c>
      <c r="G50" s="134" t="str">
        <f>VLOOKUP(E50,'LISTADO ATM'!$A$2:$B$897,2,0)</f>
        <v xml:space="preserve">ATM Barahona Comb </v>
      </c>
      <c r="H50" s="134" t="str">
        <f>VLOOKUP(E50,VIP!$A$2:$O18182,7,FALSE)</f>
        <v>Si</v>
      </c>
      <c r="I50" s="134" t="str">
        <f>VLOOKUP(E50,VIP!$A$2:$O10147,8,FALSE)</f>
        <v>Si</v>
      </c>
      <c r="J50" s="134" t="str">
        <f>VLOOKUP(E50,VIP!$A$2:$O10097,8,FALSE)</f>
        <v>Si</v>
      </c>
      <c r="K50" s="134" t="str">
        <f>VLOOKUP(E50,VIP!$A$2:$O13671,6,0)</f>
        <v>NO</v>
      </c>
      <c r="L50" s="125" t="s">
        <v>2418</v>
      </c>
      <c r="M50" s="135" t="s">
        <v>2447</v>
      </c>
      <c r="N50" s="135" t="s">
        <v>2454</v>
      </c>
      <c r="O50" s="134" t="s">
        <v>2455</v>
      </c>
      <c r="P50" s="137"/>
      <c r="Q50" s="135" t="s">
        <v>2418</v>
      </c>
    </row>
    <row r="51" spans="1:17" ht="18" x14ac:dyDescent="0.25">
      <c r="A51" s="134" t="str">
        <f>VLOOKUP(E51,'LISTADO ATM'!$A$2:$C$898,3,0)</f>
        <v>DISTRITO NACIONAL</v>
      </c>
      <c r="B51" s="129">
        <v>3335894383</v>
      </c>
      <c r="C51" s="136">
        <v>44337.380960648145</v>
      </c>
      <c r="D51" s="136" t="s">
        <v>2450</v>
      </c>
      <c r="E51" s="124">
        <v>387</v>
      </c>
      <c r="F51" s="151" t="str">
        <f>VLOOKUP(E51,VIP!$A$2:$O13307,2,0)</f>
        <v>DRBR387</v>
      </c>
      <c r="G51" s="134" t="str">
        <f>VLOOKUP(E51,'LISTADO ATM'!$A$2:$B$897,2,0)</f>
        <v xml:space="preserve">ATM S/M La Cadena San Vicente de Paul </v>
      </c>
      <c r="H51" s="134" t="str">
        <f>VLOOKUP(E51,VIP!$A$2:$O18170,7,FALSE)</f>
        <v>Si</v>
      </c>
      <c r="I51" s="134" t="str">
        <f>VLOOKUP(E51,VIP!$A$2:$O10135,8,FALSE)</f>
        <v>Si</v>
      </c>
      <c r="J51" s="134" t="str">
        <f>VLOOKUP(E51,VIP!$A$2:$O10085,8,FALSE)</f>
        <v>Si</v>
      </c>
      <c r="K51" s="134" t="str">
        <f>VLOOKUP(E51,VIP!$A$2:$O13659,6,0)</f>
        <v>NO</v>
      </c>
      <c r="L51" s="125" t="s">
        <v>2418</v>
      </c>
      <c r="M51" s="135" t="s">
        <v>2447</v>
      </c>
      <c r="N51" s="135" t="s">
        <v>2454</v>
      </c>
      <c r="O51" s="134" t="s">
        <v>2455</v>
      </c>
      <c r="P51" s="137"/>
      <c r="Q51" s="135" t="s">
        <v>2418</v>
      </c>
    </row>
    <row r="52" spans="1:17" ht="18" x14ac:dyDescent="0.25">
      <c r="A52" s="134" t="str">
        <f>VLOOKUP(E52,'LISTADO ATM'!$A$2:$C$898,3,0)</f>
        <v>SUR</v>
      </c>
      <c r="B52" s="129">
        <v>3335894752</v>
      </c>
      <c r="C52" s="136">
        <v>44337.476122685184</v>
      </c>
      <c r="D52" s="136" t="s">
        <v>2473</v>
      </c>
      <c r="E52" s="124">
        <v>750</v>
      </c>
      <c r="F52" s="151" t="str">
        <f>VLOOKUP(E52,VIP!$A$2:$O13313,2,0)</f>
        <v>DRBR265</v>
      </c>
      <c r="G52" s="134" t="str">
        <f>VLOOKUP(E52,'LISTADO ATM'!$A$2:$B$897,2,0)</f>
        <v xml:space="preserve">ATM UNP Duvergé </v>
      </c>
      <c r="H52" s="134" t="str">
        <f>VLOOKUP(E52,VIP!$A$2:$O18176,7,FALSE)</f>
        <v>Si</v>
      </c>
      <c r="I52" s="134" t="str">
        <f>VLOOKUP(E52,VIP!$A$2:$O10141,8,FALSE)</f>
        <v>Si</v>
      </c>
      <c r="J52" s="134" t="str">
        <f>VLOOKUP(E52,VIP!$A$2:$O10091,8,FALSE)</f>
        <v>Si</v>
      </c>
      <c r="K52" s="134" t="str">
        <f>VLOOKUP(E52,VIP!$A$2:$O13665,6,0)</f>
        <v>SI</v>
      </c>
      <c r="L52" s="125" t="s">
        <v>2418</v>
      </c>
      <c r="M52" s="135" t="s">
        <v>2447</v>
      </c>
      <c r="N52" s="135" t="s">
        <v>2454</v>
      </c>
      <c r="O52" s="134" t="s">
        <v>2474</v>
      </c>
      <c r="P52" s="137"/>
      <c r="Q52" s="135" t="s">
        <v>2418</v>
      </c>
    </row>
    <row r="53" spans="1:17" ht="18" x14ac:dyDescent="0.25">
      <c r="A53" s="134" t="str">
        <f>VLOOKUP(E53,'LISTADO ATM'!$A$2:$C$898,3,0)</f>
        <v>DISTRITO NACIONAL</v>
      </c>
      <c r="B53" s="129">
        <v>3335895087</v>
      </c>
      <c r="C53" s="136">
        <v>44337.612500000003</v>
      </c>
      <c r="D53" s="136" t="s">
        <v>2450</v>
      </c>
      <c r="E53" s="124">
        <v>569</v>
      </c>
      <c r="F53" s="151" t="str">
        <f>VLOOKUP(E53,VIP!$A$2:$O13313,2,0)</f>
        <v>DRBR03B</v>
      </c>
      <c r="G53" s="134" t="str">
        <f>VLOOKUP(E53,'LISTADO ATM'!$A$2:$B$897,2,0)</f>
        <v xml:space="preserve">ATM Superintendencia de Seguros </v>
      </c>
      <c r="H53" s="134" t="str">
        <f>VLOOKUP(E53,VIP!$A$2:$O18176,7,FALSE)</f>
        <v>Si</v>
      </c>
      <c r="I53" s="134" t="str">
        <f>VLOOKUP(E53,VIP!$A$2:$O10141,8,FALSE)</f>
        <v>Si</v>
      </c>
      <c r="J53" s="134" t="str">
        <f>VLOOKUP(E53,VIP!$A$2:$O10091,8,FALSE)</f>
        <v>Si</v>
      </c>
      <c r="K53" s="134" t="str">
        <f>VLOOKUP(E53,VIP!$A$2:$O13665,6,0)</f>
        <v>NO</v>
      </c>
      <c r="L53" s="125" t="s">
        <v>2418</v>
      </c>
      <c r="M53" s="135" t="s">
        <v>2447</v>
      </c>
      <c r="N53" s="135" t="s">
        <v>2454</v>
      </c>
      <c r="O53" s="134" t="s">
        <v>2455</v>
      </c>
      <c r="P53" s="137"/>
      <c r="Q53" s="135" t="s">
        <v>2418</v>
      </c>
    </row>
    <row r="54" spans="1:17" ht="18" x14ac:dyDescent="0.25">
      <c r="A54" s="134" t="str">
        <f>VLOOKUP(E54,'LISTADO ATM'!$A$2:$C$898,3,0)</f>
        <v>SUR</v>
      </c>
      <c r="B54" s="129">
        <v>3335895327</v>
      </c>
      <c r="C54" s="136">
        <v>44337.690787037034</v>
      </c>
      <c r="D54" s="136" t="s">
        <v>2450</v>
      </c>
      <c r="E54" s="124">
        <v>615</v>
      </c>
      <c r="F54" s="151" t="str">
        <f>VLOOKUP(E54,VIP!$A$2:$O13318,2,0)</f>
        <v>DRBR418</v>
      </c>
      <c r="G54" s="134" t="str">
        <f>VLOOKUP(E54,'LISTADO ATM'!$A$2:$B$897,2,0)</f>
        <v xml:space="preserve">ATM Estación Sunix Cabral (Barahona) </v>
      </c>
      <c r="H54" s="134" t="str">
        <f>VLOOKUP(E54,VIP!$A$2:$O18181,7,FALSE)</f>
        <v>Si</v>
      </c>
      <c r="I54" s="134" t="str">
        <f>VLOOKUP(E54,VIP!$A$2:$O10146,8,FALSE)</f>
        <v>Si</v>
      </c>
      <c r="J54" s="134" t="str">
        <f>VLOOKUP(E54,VIP!$A$2:$O10096,8,FALSE)</f>
        <v>Si</v>
      </c>
      <c r="K54" s="134" t="str">
        <f>VLOOKUP(E54,VIP!$A$2:$O13670,6,0)</f>
        <v>NO</v>
      </c>
      <c r="L54" s="125" t="s">
        <v>2418</v>
      </c>
      <c r="M54" s="135" t="s">
        <v>2447</v>
      </c>
      <c r="N54" s="135" t="s">
        <v>2454</v>
      </c>
      <c r="O54" s="134" t="s">
        <v>2455</v>
      </c>
      <c r="P54" s="137"/>
      <c r="Q54" s="135" t="s">
        <v>2418</v>
      </c>
    </row>
    <row r="55" spans="1:17" ht="18" x14ac:dyDescent="0.25">
      <c r="A55" s="134" t="str">
        <f>VLOOKUP(E55,'LISTADO ATM'!$A$2:$C$898,3,0)</f>
        <v>DISTRITO NACIONAL</v>
      </c>
      <c r="B55" s="129">
        <v>3335895430</v>
      </c>
      <c r="C55" s="136">
        <v>44337.765729166669</v>
      </c>
      <c r="D55" s="136" t="s">
        <v>2450</v>
      </c>
      <c r="E55" s="124">
        <v>955</v>
      </c>
      <c r="F55" s="151" t="str">
        <f>VLOOKUP(E55,VIP!$A$2:$O13320,2,0)</f>
        <v>DRBR955</v>
      </c>
      <c r="G55" s="134" t="str">
        <f>VLOOKUP(E55,'LISTADO ATM'!$A$2:$B$897,2,0)</f>
        <v xml:space="preserve">ATM Oficina Americana Independencia II </v>
      </c>
      <c r="H55" s="134" t="str">
        <f>VLOOKUP(E55,VIP!$A$2:$O18183,7,FALSE)</f>
        <v>Si</v>
      </c>
      <c r="I55" s="134" t="str">
        <f>VLOOKUP(E55,VIP!$A$2:$O10148,8,FALSE)</f>
        <v>Si</v>
      </c>
      <c r="J55" s="134" t="str">
        <f>VLOOKUP(E55,VIP!$A$2:$O10098,8,FALSE)</f>
        <v>Si</v>
      </c>
      <c r="K55" s="134" t="str">
        <f>VLOOKUP(E55,VIP!$A$2:$O13672,6,0)</f>
        <v>NO</v>
      </c>
      <c r="L55" s="125" t="s">
        <v>2418</v>
      </c>
      <c r="M55" s="135" t="s">
        <v>2447</v>
      </c>
      <c r="N55" s="135" t="s">
        <v>2454</v>
      </c>
      <c r="O55" s="134" t="s">
        <v>2455</v>
      </c>
      <c r="P55" s="137"/>
      <c r="Q55" s="135" t="s">
        <v>2418</v>
      </c>
    </row>
    <row r="56" spans="1:17" ht="18" x14ac:dyDescent="0.25">
      <c r="A56" s="134" t="str">
        <f>VLOOKUP(E56,'LISTADO ATM'!$A$2:$C$898,3,0)</f>
        <v>NORTE</v>
      </c>
      <c r="B56" s="129" t="s">
        <v>2653</v>
      </c>
      <c r="C56" s="136">
        <v>44338.005208333336</v>
      </c>
      <c r="D56" s="136" t="s">
        <v>2473</v>
      </c>
      <c r="E56" s="124">
        <v>151</v>
      </c>
      <c r="F56" s="151" t="str">
        <f>VLOOKUP(E56,VIP!$A$2:$O13325,2,0)</f>
        <v>DRBR151</v>
      </c>
      <c r="G56" s="134" t="str">
        <f>VLOOKUP(E56,'LISTADO ATM'!$A$2:$B$897,2,0)</f>
        <v xml:space="preserve">ATM Oficina Nagua </v>
      </c>
      <c r="H56" s="134" t="str">
        <f>VLOOKUP(E56,VIP!$A$2:$O18188,7,FALSE)</f>
        <v>Si</v>
      </c>
      <c r="I56" s="134" t="str">
        <f>VLOOKUP(E56,VIP!$A$2:$O10153,8,FALSE)</f>
        <v>Si</v>
      </c>
      <c r="J56" s="134" t="str">
        <f>VLOOKUP(E56,VIP!$A$2:$O10103,8,FALSE)</f>
        <v>Si</v>
      </c>
      <c r="K56" s="134" t="str">
        <f>VLOOKUP(E56,VIP!$A$2:$O13677,6,0)</f>
        <v>SI</v>
      </c>
      <c r="L56" s="125" t="s">
        <v>2418</v>
      </c>
      <c r="M56" s="135" t="s">
        <v>2447</v>
      </c>
      <c r="N56" s="135" t="s">
        <v>2454</v>
      </c>
      <c r="O56" s="134" t="s">
        <v>2474</v>
      </c>
      <c r="P56" s="137"/>
      <c r="Q56" s="135" t="s">
        <v>2418</v>
      </c>
    </row>
    <row r="57" spans="1:17" ht="18" x14ac:dyDescent="0.25">
      <c r="A57" s="134" t="str">
        <f>VLOOKUP(E57,'LISTADO ATM'!$A$2:$C$898,3,0)</f>
        <v>ESTE</v>
      </c>
      <c r="B57" s="129" t="s">
        <v>2651</v>
      </c>
      <c r="C57" s="136">
        <v>44338.009131944447</v>
      </c>
      <c r="D57" s="136" t="s">
        <v>2473</v>
      </c>
      <c r="E57" s="124">
        <v>114</v>
      </c>
      <c r="F57" s="151" t="str">
        <f>VLOOKUP(E57,VIP!$A$2:$O13323,2,0)</f>
        <v>DRBR114</v>
      </c>
      <c r="G57" s="134" t="str">
        <f>VLOOKUP(E57,'LISTADO ATM'!$A$2:$B$897,2,0)</f>
        <v xml:space="preserve">ATM Oficina Hato Mayor </v>
      </c>
      <c r="H57" s="134" t="str">
        <f>VLOOKUP(E57,VIP!$A$2:$O18186,7,FALSE)</f>
        <v>Si</v>
      </c>
      <c r="I57" s="134" t="str">
        <f>VLOOKUP(E57,VIP!$A$2:$O10151,8,FALSE)</f>
        <v>Si</v>
      </c>
      <c r="J57" s="134" t="str">
        <f>VLOOKUP(E57,VIP!$A$2:$O10101,8,FALSE)</f>
        <v>Si</v>
      </c>
      <c r="K57" s="134" t="str">
        <f>VLOOKUP(E57,VIP!$A$2:$O13675,6,0)</f>
        <v>NO</v>
      </c>
      <c r="L57" s="125" t="s">
        <v>2418</v>
      </c>
      <c r="M57" s="135" t="s">
        <v>2447</v>
      </c>
      <c r="N57" s="135" t="s">
        <v>2454</v>
      </c>
      <c r="O57" s="134" t="s">
        <v>2474</v>
      </c>
      <c r="P57" s="137"/>
      <c r="Q57" s="135" t="s">
        <v>2418</v>
      </c>
    </row>
    <row r="58" spans="1:17" ht="18" x14ac:dyDescent="0.25">
      <c r="A58" s="134" t="str">
        <f>VLOOKUP(E58,'LISTADO ATM'!$A$2:$C$898,3,0)</f>
        <v>NORTE</v>
      </c>
      <c r="B58" s="129" t="s">
        <v>2650</v>
      </c>
      <c r="C58" s="136">
        <v>44338.012743055559</v>
      </c>
      <c r="D58" s="136" t="s">
        <v>2473</v>
      </c>
      <c r="E58" s="124">
        <v>350</v>
      </c>
      <c r="F58" s="151" t="str">
        <f>VLOOKUP(E58,VIP!$A$2:$O13322,2,0)</f>
        <v>DRBR350</v>
      </c>
      <c r="G58" s="134" t="str">
        <f>VLOOKUP(E58,'LISTADO ATM'!$A$2:$B$897,2,0)</f>
        <v xml:space="preserve">ATM Oficina Villa Tapia </v>
      </c>
      <c r="H58" s="134" t="str">
        <f>VLOOKUP(E58,VIP!$A$2:$O18185,7,FALSE)</f>
        <v>Si</v>
      </c>
      <c r="I58" s="134" t="str">
        <f>VLOOKUP(E58,VIP!$A$2:$O10150,8,FALSE)</f>
        <v>Si</v>
      </c>
      <c r="J58" s="134" t="str">
        <f>VLOOKUP(E58,VIP!$A$2:$O10100,8,FALSE)</f>
        <v>Si</v>
      </c>
      <c r="K58" s="134" t="str">
        <f>VLOOKUP(E58,VIP!$A$2:$O13674,6,0)</f>
        <v>NO</v>
      </c>
      <c r="L58" s="125" t="s">
        <v>2418</v>
      </c>
      <c r="M58" s="135" t="s">
        <v>2447</v>
      </c>
      <c r="N58" s="135" t="s">
        <v>2454</v>
      </c>
      <c r="O58" s="134" t="s">
        <v>2474</v>
      </c>
      <c r="P58" s="137"/>
      <c r="Q58" s="135" t="s">
        <v>2418</v>
      </c>
    </row>
    <row r="59" spans="1:17" ht="18" x14ac:dyDescent="0.25">
      <c r="A59" s="134" t="str">
        <f>VLOOKUP(E59,'LISTADO ATM'!$A$2:$C$898,3,0)</f>
        <v>NORTE</v>
      </c>
      <c r="B59" s="129">
        <v>3335895212</v>
      </c>
      <c r="C59" s="136">
        <v>44337.658067129632</v>
      </c>
      <c r="D59" s="136" t="s">
        <v>2181</v>
      </c>
      <c r="E59" s="124">
        <v>840</v>
      </c>
      <c r="F59" s="151" t="str">
        <f>VLOOKUP(E59,VIP!$A$2:$O13325,2,0)</f>
        <v>DRBR840</v>
      </c>
      <c r="G59" s="134" t="str">
        <f>VLOOKUP(E59,'LISTADO ATM'!$A$2:$B$897,2,0)</f>
        <v xml:space="preserve">ATM PUCMM (Santiago) </v>
      </c>
      <c r="H59" s="134" t="str">
        <f>VLOOKUP(E59,VIP!$A$2:$O18188,7,FALSE)</f>
        <v>Si</v>
      </c>
      <c r="I59" s="134" t="str">
        <f>VLOOKUP(E59,VIP!$A$2:$O10153,8,FALSE)</f>
        <v>Si</v>
      </c>
      <c r="J59" s="134" t="str">
        <f>VLOOKUP(E59,VIP!$A$2:$O10103,8,FALSE)</f>
        <v>Si</v>
      </c>
      <c r="K59" s="134" t="str">
        <f>VLOOKUP(E59,VIP!$A$2:$O13677,6,0)</f>
        <v>NO</v>
      </c>
      <c r="L59" s="125" t="s">
        <v>2469</v>
      </c>
      <c r="M59" s="135" t="s">
        <v>2447</v>
      </c>
      <c r="N59" s="135" t="s">
        <v>2454</v>
      </c>
      <c r="O59" s="134" t="s">
        <v>2569</v>
      </c>
      <c r="P59" s="137"/>
      <c r="Q59" s="135" t="s">
        <v>2469</v>
      </c>
    </row>
    <row r="60" spans="1:17" ht="18" x14ac:dyDescent="0.25">
      <c r="A60" s="134" t="str">
        <f>VLOOKUP(E60,'LISTADO ATM'!$A$2:$C$898,3,0)</f>
        <v>DISTRITO NACIONAL</v>
      </c>
      <c r="B60" s="129">
        <v>3335895305</v>
      </c>
      <c r="C60" s="136">
        <v>44337.685590277775</v>
      </c>
      <c r="D60" s="136" t="s">
        <v>2180</v>
      </c>
      <c r="E60" s="124">
        <v>648</v>
      </c>
      <c r="F60" s="151" t="str">
        <f>VLOOKUP(E60,VIP!$A$2:$O13322,2,0)</f>
        <v>DRBR190</v>
      </c>
      <c r="G60" s="134" t="str">
        <f>VLOOKUP(E60,'LISTADO ATM'!$A$2:$B$897,2,0)</f>
        <v xml:space="preserve">ATM Hermandad de Pensionados </v>
      </c>
      <c r="H60" s="134" t="str">
        <f>VLOOKUP(E60,VIP!$A$2:$O18185,7,FALSE)</f>
        <v>Si</v>
      </c>
      <c r="I60" s="134" t="str">
        <f>VLOOKUP(E60,VIP!$A$2:$O10150,8,FALSE)</f>
        <v>No</v>
      </c>
      <c r="J60" s="134" t="str">
        <f>VLOOKUP(E60,VIP!$A$2:$O10100,8,FALSE)</f>
        <v>No</v>
      </c>
      <c r="K60" s="134" t="str">
        <f>VLOOKUP(E60,VIP!$A$2:$O13674,6,0)</f>
        <v>NO</v>
      </c>
      <c r="L60" s="125" t="s">
        <v>2469</v>
      </c>
      <c r="M60" s="199" t="s">
        <v>2658</v>
      </c>
      <c r="N60" s="135" t="s">
        <v>2643</v>
      </c>
      <c r="O60" s="134" t="s">
        <v>2456</v>
      </c>
      <c r="P60" s="137"/>
      <c r="Q60" s="200">
        <v>44338.308333333334</v>
      </c>
    </row>
    <row r="61" spans="1:17" ht="18" x14ac:dyDescent="0.25">
      <c r="A61" s="134" t="str">
        <f>VLOOKUP(E61,'LISTADO ATM'!$A$2:$C$898,3,0)</f>
        <v>DISTRITO NACIONAL</v>
      </c>
      <c r="B61" s="129">
        <v>3335895308</v>
      </c>
      <c r="C61" s="136">
        <v>44337.686469907407</v>
      </c>
      <c r="D61" s="136" t="s">
        <v>2180</v>
      </c>
      <c r="E61" s="124">
        <v>983</v>
      </c>
      <c r="F61" s="151" t="str">
        <f>VLOOKUP(E61,VIP!$A$2:$O13321,2,0)</f>
        <v>DRBR983</v>
      </c>
      <c r="G61" s="134" t="str">
        <f>VLOOKUP(E61,'LISTADO ATM'!$A$2:$B$897,2,0)</f>
        <v xml:space="preserve">ATM Bravo República de Colombia </v>
      </c>
      <c r="H61" s="134" t="str">
        <f>VLOOKUP(E61,VIP!$A$2:$O18184,7,FALSE)</f>
        <v>Si</v>
      </c>
      <c r="I61" s="134" t="str">
        <f>VLOOKUP(E61,VIP!$A$2:$O10149,8,FALSE)</f>
        <v>No</v>
      </c>
      <c r="J61" s="134" t="str">
        <f>VLOOKUP(E61,VIP!$A$2:$O10099,8,FALSE)</f>
        <v>No</v>
      </c>
      <c r="K61" s="134" t="str">
        <f>VLOOKUP(E61,VIP!$A$2:$O13673,6,0)</f>
        <v>NO</v>
      </c>
      <c r="L61" s="125" t="s">
        <v>2469</v>
      </c>
      <c r="M61" s="135" t="s">
        <v>2447</v>
      </c>
      <c r="N61" s="135" t="s">
        <v>2643</v>
      </c>
      <c r="O61" s="134" t="s">
        <v>2456</v>
      </c>
      <c r="P61" s="137"/>
      <c r="Q61" s="135" t="s">
        <v>2469</v>
      </c>
    </row>
    <row r="62" spans="1:17" ht="18" x14ac:dyDescent="0.25">
      <c r="A62" s="134" t="str">
        <f>VLOOKUP(E62,'LISTADO ATM'!$A$2:$C$898,3,0)</f>
        <v>SUR</v>
      </c>
      <c r="B62" s="129">
        <v>3335895321</v>
      </c>
      <c r="C62" s="136">
        <v>44337.687824074077</v>
      </c>
      <c r="D62" s="136" t="s">
        <v>2180</v>
      </c>
      <c r="E62" s="124">
        <v>890</v>
      </c>
      <c r="F62" s="151" t="str">
        <f>VLOOKUP(E62,VIP!$A$2:$O13320,2,0)</f>
        <v>DRBR890</v>
      </c>
      <c r="G62" s="134" t="str">
        <f>VLOOKUP(E62,'LISTADO ATM'!$A$2:$B$897,2,0)</f>
        <v xml:space="preserve">ATM Escuela Penitenciaria (San Cristóbal) </v>
      </c>
      <c r="H62" s="134" t="str">
        <f>VLOOKUP(E62,VIP!$A$2:$O18183,7,FALSE)</f>
        <v>Si</v>
      </c>
      <c r="I62" s="134" t="str">
        <f>VLOOKUP(E62,VIP!$A$2:$O10148,8,FALSE)</f>
        <v>Si</v>
      </c>
      <c r="J62" s="134" t="str">
        <f>VLOOKUP(E62,VIP!$A$2:$O10098,8,FALSE)</f>
        <v>Si</v>
      </c>
      <c r="K62" s="134" t="str">
        <f>VLOOKUP(E62,VIP!$A$2:$O13672,6,0)</f>
        <v>NO</v>
      </c>
      <c r="L62" s="125" t="s">
        <v>2469</v>
      </c>
      <c r="M62" s="135" t="s">
        <v>2447</v>
      </c>
      <c r="N62" s="135" t="s">
        <v>2643</v>
      </c>
      <c r="O62" s="134" t="s">
        <v>2456</v>
      </c>
      <c r="P62" s="137"/>
      <c r="Q62" s="135" t="s">
        <v>2469</v>
      </c>
    </row>
    <row r="63" spans="1:17" ht="18" x14ac:dyDescent="0.25">
      <c r="A63" s="134" t="str">
        <f>VLOOKUP(E63,'LISTADO ATM'!$A$2:$C$898,3,0)</f>
        <v>NORTE</v>
      </c>
      <c r="B63" s="129">
        <v>3335895323</v>
      </c>
      <c r="C63" s="136">
        <v>44337.68917824074</v>
      </c>
      <c r="D63" s="136" t="s">
        <v>2180</v>
      </c>
      <c r="E63" s="124">
        <v>538</v>
      </c>
      <c r="F63" s="152" t="str">
        <f>VLOOKUP(E63,VIP!$A$2:$O13319,2,0)</f>
        <v>DRBR538</v>
      </c>
      <c r="G63" s="134" t="str">
        <f>VLOOKUP(E63,'LISTADO ATM'!$A$2:$B$897,2,0)</f>
        <v>ATM  Autoservicio San Fco. Macorís</v>
      </c>
      <c r="H63" s="134" t="str">
        <f>VLOOKUP(E63,VIP!$A$2:$O18182,7,FALSE)</f>
        <v>Si</v>
      </c>
      <c r="I63" s="134" t="str">
        <f>VLOOKUP(E63,VIP!$A$2:$O10147,8,FALSE)</f>
        <v>Si</v>
      </c>
      <c r="J63" s="134" t="str">
        <f>VLOOKUP(E63,VIP!$A$2:$O10097,8,FALSE)</f>
        <v>Si</v>
      </c>
      <c r="K63" s="134" t="str">
        <f>VLOOKUP(E63,VIP!$A$2:$O13671,6,0)</f>
        <v>NO</v>
      </c>
      <c r="L63" s="125" t="s">
        <v>2469</v>
      </c>
      <c r="M63" s="135" t="s">
        <v>2447</v>
      </c>
      <c r="N63" s="135" t="s">
        <v>2454</v>
      </c>
      <c r="O63" s="134" t="s">
        <v>2644</v>
      </c>
      <c r="P63" s="137"/>
      <c r="Q63" s="135" t="s">
        <v>2469</v>
      </c>
    </row>
    <row r="64" spans="1:17" ht="18" x14ac:dyDescent="0.25">
      <c r="A64" s="134" t="str">
        <f>VLOOKUP(E64,'LISTADO ATM'!$A$2:$C$898,3,0)</f>
        <v>NORTE</v>
      </c>
      <c r="B64" s="129">
        <v>3335895451</v>
      </c>
      <c r="C64" s="136">
        <v>44337.839618055557</v>
      </c>
      <c r="D64" s="136" t="s">
        <v>2181</v>
      </c>
      <c r="E64" s="124">
        <v>496</v>
      </c>
      <c r="F64" s="152" t="str">
        <f>VLOOKUP(E64,VIP!$A$2:$O13333,2,0)</f>
        <v>DRBR496</v>
      </c>
      <c r="G64" s="134" t="str">
        <f>VLOOKUP(E64,'LISTADO ATM'!$A$2:$B$897,2,0)</f>
        <v xml:space="preserve">ATM Multicentro La Sirena Bonao </v>
      </c>
      <c r="H64" s="134" t="str">
        <f>VLOOKUP(E64,VIP!$A$2:$O18196,7,FALSE)</f>
        <v>Si</v>
      </c>
      <c r="I64" s="134" t="str">
        <f>VLOOKUP(E64,VIP!$A$2:$O10161,8,FALSE)</f>
        <v>Si</v>
      </c>
      <c r="J64" s="134" t="str">
        <f>VLOOKUP(E64,VIP!$A$2:$O10111,8,FALSE)</f>
        <v>Si</v>
      </c>
      <c r="K64" s="134" t="str">
        <f>VLOOKUP(E64,VIP!$A$2:$O13685,6,0)</f>
        <v>NO</v>
      </c>
      <c r="L64" s="125" t="s">
        <v>2469</v>
      </c>
      <c r="M64" s="135" t="s">
        <v>2447</v>
      </c>
      <c r="N64" s="135" t="s">
        <v>2454</v>
      </c>
      <c r="O64" s="134" t="s">
        <v>2569</v>
      </c>
      <c r="P64" s="137"/>
      <c r="Q64" s="135" t="s">
        <v>2469</v>
      </c>
    </row>
    <row r="65" spans="1:17" ht="18" x14ac:dyDescent="0.25">
      <c r="A65" s="134" t="str">
        <f>VLOOKUP(E65,'LISTADO ATM'!$A$2:$C$898,3,0)</f>
        <v>DISTRITO NACIONAL</v>
      </c>
      <c r="B65" s="129">
        <v>3335895453</v>
      </c>
      <c r="C65" s="136">
        <v>44337.843078703707</v>
      </c>
      <c r="D65" s="136" t="s">
        <v>2180</v>
      </c>
      <c r="E65" s="124">
        <v>966</v>
      </c>
      <c r="F65" s="152" t="str">
        <f>VLOOKUP(E65,VIP!$A$2:$O13331,2,0)</f>
        <v>DRBR966</v>
      </c>
      <c r="G65" s="134" t="str">
        <f>VLOOKUP(E65,'LISTADO ATM'!$A$2:$B$897,2,0)</f>
        <v>ATM Centro Medico Real</v>
      </c>
      <c r="H65" s="134" t="str">
        <f>VLOOKUP(E65,VIP!$A$2:$O18194,7,FALSE)</f>
        <v>Si</v>
      </c>
      <c r="I65" s="134" t="str">
        <f>VLOOKUP(E65,VIP!$A$2:$O10159,8,FALSE)</f>
        <v>Si</v>
      </c>
      <c r="J65" s="134" t="str">
        <f>VLOOKUP(E65,VIP!$A$2:$O10109,8,FALSE)</f>
        <v>Si</v>
      </c>
      <c r="K65" s="134" t="str">
        <f>VLOOKUP(E65,VIP!$A$2:$O13683,6,0)</f>
        <v>NO</v>
      </c>
      <c r="L65" s="125" t="s">
        <v>2469</v>
      </c>
      <c r="M65" s="135" t="s">
        <v>2447</v>
      </c>
      <c r="N65" s="135" t="s">
        <v>2454</v>
      </c>
      <c r="O65" s="134" t="s">
        <v>2456</v>
      </c>
      <c r="P65" s="137"/>
      <c r="Q65" s="135" t="s">
        <v>2469</v>
      </c>
    </row>
    <row r="66" spans="1:17" ht="18" x14ac:dyDescent="0.25">
      <c r="A66" s="134" t="str">
        <f>VLOOKUP(E66,'LISTADO ATM'!$A$2:$C$898,3,0)</f>
        <v>DISTRITO NACIONAL</v>
      </c>
      <c r="B66" s="129">
        <v>3335895454</v>
      </c>
      <c r="C66" s="136">
        <v>44337.843912037039</v>
      </c>
      <c r="D66" s="136" t="s">
        <v>2180</v>
      </c>
      <c r="E66" s="124">
        <v>639</v>
      </c>
      <c r="F66" s="152" t="str">
        <f>VLOOKUP(E66,VIP!$A$2:$O13330,2,0)</f>
        <v>DRBR639</v>
      </c>
      <c r="G66" s="134" t="str">
        <f>VLOOKUP(E66,'LISTADO ATM'!$A$2:$B$897,2,0)</f>
        <v xml:space="preserve">ATM Comisión Militar MOPC </v>
      </c>
      <c r="H66" s="134" t="str">
        <f>VLOOKUP(E66,VIP!$A$2:$O18193,7,FALSE)</f>
        <v>Si</v>
      </c>
      <c r="I66" s="134" t="str">
        <f>VLOOKUP(E66,VIP!$A$2:$O10158,8,FALSE)</f>
        <v>Si</v>
      </c>
      <c r="J66" s="134" t="str">
        <f>VLOOKUP(E66,VIP!$A$2:$O10108,8,FALSE)</f>
        <v>Si</v>
      </c>
      <c r="K66" s="134" t="str">
        <f>VLOOKUP(E66,VIP!$A$2:$O13682,6,0)</f>
        <v>NO</v>
      </c>
      <c r="L66" s="125" t="s">
        <v>2469</v>
      </c>
      <c r="M66" s="135" t="s">
        <v>2447</v>
      </c>
      <c r="N66" s="135" t="s">
        <v>2454</v>
      </c>
      <c r="O66" s="134" t="s">
        <v>2456</v>
      </c>
      <c r="P66" s="137"/>
      <c r="Q66" s="135" t="s">
        <v>2469</v>
      </c>
    </row>
    <row r="67" spans="1:17" ht="18" x14ac:dyDescent="0.25">
      <c r="A67" s="134" t="str">
        <f>VLOOKUP(E67,'LISTADO ATM'!$A$2:$C$898,3,0)</f>
        <v>DISTRITO NACIONAL</v>
      </c>
      <c r="B67" s="129">
        <v>3335895456</v>
      </c>
      <c r="C67" s="136">
        <v>44337.844849537039</v>
      </c>
      <c r="D67" s="136" t="s">
        <v>2180</v>
      </c>
      <c r="E67" s="124">
        <v>238</v>
      </c>
      <c r="F67" s="152" t="str">
        <f>VLOOKUP(E67,VIP!$A$2:$O13329,2,0)</f>
        <v>DRBR238</v>
      </c>
      <c r="G67" s="134" t="str">
        <f>VLOOKUP(E67,'LISTADO ATM'!$A$2:$B$897,2,0)</f>
        <v xml:space="preserve">ATM Multicentro La Sirena Charles de Gaulle </v>
      </c>
      <c r="H67" s="134" t="str">
        <f>VLOOKUP(E67,VIP!$A$2:$O18192,7,FALSE)</f>
        <v>Si</v>
      </c>
      <c r="I67" s="134" t="str">
        <f>VLOOKUP(E67,VIP!$A$2:$O10157,8,FALSE)</f>
        <v>Si</v>
      </c>
      <c r="J67" s="134" t="str">
        <f>VLOOKUP(E67,VIP!$A$2:$O10107,8,FALSE)</f>
        <v>Si</v>
      </c>
      <c r="K67" s="134" t="str">
        <f>VLOOKUP(E67,VIP!$A$2:$O13681,6,0)</f>
        <v>No</v>
      </c>
      <c r="L67" s="125" t="s">
        <v>2469</v>
      </c>
      <c r="M67" s="135" t="s">
        <v>2447</v>
      </c>
      <c r="N67" s="135" t="s">
        <v>2454</v>
      </c>
      <c r="O67" s="134" t="s">
        <v>2456</v>
      </c>
      <c r="P67" s="137"/>
      <c r="Q67" s="135" t="s">
        <v>2469</v>
      </c>
    </row>
    <row r="68" spans="1:17" ht="18" x14ac:dyDescent="0.25">
      <c r="A68" s="134" t="str">
        <f>VLOOKUP(E68,'LISTADO ATM'!$A$2:$C$898,3,0)</f>
        <v>DISTRITO NACIONAL</v>
      </c>
      <c r="B68" s="129">
        <v>3335895457</v>
      </c>
      <c r="C68" s="136">
        <v>44337.848877314813</v>
      </c>
      <c r="D68" s="136" t="s">
        <v>2180</v>
      </c>
      <c r="E68" s="124">
        <v>676</v>
      </c>
      <c r="F68" s="152" t="str">
        <f>VLOOKUP(E68,VIP!$A$2:$O13328,2,0)</f>
        <v>DRBR676</v>
      </c>
      <c r="G68" s="134" t="str">
        <f>VLOOKUP(E68,'LISTADO ATM'!$A$2:$B$897,2,0)</f>
        <v>ATM S/M Bravo Colina Del Oeste</v>
      </c>
      <c r="H68" s="134" t="str">
        <f>VLOOKUP(E68,VIP!$A$2:$O18191,7,FALSE)</f>
        <v>Si</v>
      </c>
      <c r="I68" s="134" t="str">
        <f>VLOOKUP(E68,VIP!$A$2:$O10156,8,FALSE)</f>
        <v>Si</v>
      </c>
      <c r="J68" s="134" t="str">
        <f>VLOOKUP(E68,VIP!$A$2:$O10106,8,FALSE)</f>
        <v>Si</v>
      </c>
      <c r="K68" s="134" t="str">
        <f>VLOOKUP(E68,VIP!$A$2:$O13680,6,0)</f>
        <v>NO</v>
      </c>
      <c r="L68" s="125" t="s">
        <v>2469</v>
      </c>
      <c r="M68" s="135" t="s">
        <v>2447</v>
      </c>
      <c r="N68" s="135" t="s">
        <v>2454</v>
      </c>
      <c r="O68" s="134" t="s">
        <v>2456</v>
      </c>
      <c r="P68" s="137"/>
      <c r="Q68" s="135" t="s">
        <v>2469</v>
      </c>
    </row>
    <row r="69" spans="1:17" ht="18" x14ac:dyDescent="0.25">
      <c r="A69" s="134" t="str">
        <f>VLOOKUP(E69,'LISTADO ATM'!$A$2:$C$898,3,0)</f>
        <v>DISTRITO NACIONAL</v>
      </c>
      <c r="B69" s="129">
        <v>3335895463</v>
      </c>
      <c r="C69" s="136">
        <v>44337.913888888892</v>
      </c>
      <c r="D69" s="136" t="s">
        <v>2180</v>
      </c>
      <c r="E69" s="124">
        <v>493</v>
      </c>
      <c r="F69" s="152" t="str">
        <f>VLOOKUP(E69,VIP!$A$2:$O13327,2,0)</f>
        <v>DRBR493</v>
      </c>
      <c r="G69" s="134" t="str">
        <f>VLOOKUP(E69,'LISTADO ATM'!$A$2:$B$897,2,0)</f>
        <v xml:space="preserve">ATM Oficina Haina Occidental II </v>
      </c>
      <c r="H69" s="134" t="str">
        <f>VLOOKUP(E69,VIP!$A$2:$O18190,7,FALSE)</f>
        <v>Si</v>
      </c>
      <c r="I69" s="134" t="str">
        <f>VLOOKUP(E69,VIP!$A$2:$O10155,8,FALSE)</f>
        <v>Si</v>
      </c>
      <c r="J69" s="134" t="str">
        <f>VLOOKUP(E69,VIP!$A$2:$O10105,8,FALSE)</f>
        <v>Si</v>
      </c>
      <c r="K69" s="134" t="str">
        <f>VLOOKUP(E69,VIP!$A$2:$O13679,6,0)</f>
        <v>NO</v>
      </c>
      <c r="L69" s="125" t="s">
        <v>2469</v>
      </c>
      <c r="M69" s="135" t="s">
        <v>2447</v>
      </c>
      <c r="N69" s="135" t="s">
        <v>2454</v>
      </c>
      <c r="O69" s="134" t="s">
        <v>2456</v>
      </c>
      <c r="P69" s="137"/>
      <c r="Q69" s="135" t="s">
        <v>2469</v>
      </c>
    </row>
    <row r="70" spans="1:17" ht="18" x14ac:dyDescent="0.25">
      <c r="A70" s="134" t="str">
        <f>VLOOKUP(E70,'LISTADO ATM'!$A$2:$C$898,3,0)</f>
        <v>ESTE</v>
      </c>
      <c r="B70" s="129" t="s">
        <v>2646</v>
      </c>
      <c r="C70" s="136">
        <v>44338.282754629632</v>
      </c>
      <c r="D70" s="136" t="s">
        <v>2180</v>
      </c>
      <c r="E70" s="124">
        <v>121</v>
      </c>
      <c r="F70" s="152" t="str">
        <f>VLOOKUP(E70,VIP!$A$2:$O13318,2,0)</f>
        <v>DRBR121</v>
      </c>
      <c r="G70" s="134" t="str">
        <f>VLOOKUP(E70,'LISTADO ATM'!$A$2:$B$897,2,0)</f>
        <v xml:space="preserve">ATM Oficina Bayaguana </v>
      </c>
      <c r="H70" s="134" t="str">
        <f>VLOOKUP(E70,VIP!$A$2:$O18181,7,FALSE)</f>
        <v>Si</v>
      </c>
      <c r="I70" s="134" t="str">
        <f>VLOOKUP(E70,VIP!$A$2:$O10146,8,FALSE)</f>
        <v>Si</v>
      </c>
      <c r="J70" s="134" t="str">
        <f>VLOOKUP(E70,VIP!$A$2:$O10096,8,FALSE)</f>
        <v>Si</v>
      </c>
      <c r="K70" s="134" t="str">
        <f>VLOOKUP(E70,VIP!$A$2:$O13670,6,0)</f>
        <v>SI</v>
      </c>
      <c r="L70" s="125" t="s">
        <v>2469</v>
      </c>
      <c r="M70" s="135" t="s">
        <v>2447</v>
      </c>
      <c r="N70" s="135" t="s">
        <v>2454</v>
      </c>
      <c r="O70" s="134" t="s">
        <v>2456</v>
      </c>
      <c r="P70" s="137"/>
      <c r="Q70" s="135" t="s">
        <v>2469</v>
      </c>
    </row>
    <row r="71" spans="1:17" ht="18" x14ac:dyDescent="0.25">
      <c r="A71" s="134" t="str">
        <f>VLOOKUP(E71,'LISTADO ATM'!$A$2:$C$898,3,0)</f>
        <v>SUR</v>
      </c>
      <c r="B71" s="129">
        <v>3335891247</v>
      </c>
      <c r="C71" s="136">
        <v>44335.047210648147</v>
      </c>
      <c r="D71" s="136" t="s">
        <v>2180</v>
      </c>
      <c r="E71" s="124">
        <v>831</v>
      </c>
      <c r="F71" s="152" t="str">
        <f>VLOOKUP(E71,VIP!$A$2:$O13232,2,0)</f>
        <v>DRBR831</v>
      </c>
      <c r="G71" s="134" t="str">
        <f>VLOOKUP(E71,'LISTADO ATM'!$A$2:$B$897,2,0)</f>
        <v xml:space="preserve">ATM Politécnico Loyola San Cristóbal </v>
      </c>
      <c r="H71" s="134" t="str">
        <f>VLOOKUP(E71,VIP!$A$2:$O18095,7,FALSE)</f>
        <v>Si</v>
      </c>
      <c r="I71" s="134" t="str">
        <f>VLOOKUP(E71,VIP!$A$2:$O10060,8,FALSE)</f>
        <v>Si</v>
      </c>
      <c r="J71" s="134" t="str">
        <f>VLOOKUP(E71,VIP!$A$2:$O10010,8,FALSE)</f>
        <v>Si</v>
      </c>
      <c r="K71" s="134" t="str">
        <f>VLOOKUP(E71,VIP!$A$2:$O13584,6,0)</f>
        <v>NO</v>
      </c>
      <c r="L71" s="125" t="s">
        <v>2571</v>
      </c>
      <c r="M71" s="135" t="s">
        <v>2447</v>
      </c>
      <c r="N71" s="135" t="s">
        <v>2454</v>
      </c>
      <c r="O71" s="134" t="s">
        <v>2456</v>
      </c>
      <c r="P71" s="137"/>
      <c r="Q71" s="135" t="s">
        <v>2571</v>
      </c>
    </row>
  </sheetData>
  <autoFilter ref="A4:Q4" xr:uid="{00000000-0009-0000-0000-000002000000}">
    <sortState xmlns:xlrd2="http://schemas.microsoft.com/office/spreadsheetml/2017/richdata2" ref="A5:Q71">
      <sortCondition ref="L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6:E62 E1:E4 E72:E1048576">
    <cfRule type="duplicateValues" dxfId="121" priority="242"/>
  </conditionalFormatting>
  <conditionalFormatting sqref="E26:E62 E72:E1048576">
    <cfRule type="duplicateValues" dxfId="120" priority="119883"/>
  </conditionalFormatting>
  <conditionalFormatting sqref="B72:B1048576 B1:B4">
    <cfRule type="duplicateValues" dxfId="119" priority="119886"/>
  </conditionalFormatting>
  <conditionalFormatting sqref="B72:B1048576">
    <cfRule type="duplicateValues" dxfId="118" priority="195"/>
  </conditionalFormatting>
  <conditionalFormatting sqref="B72:B1048576 B1:B4">
    <cfRule type="duplicateValues" dxfId="117" priority="146"/>
    <cfRule type="duplicateValues" dxfId="116" priority="147"/>
  </conditionalFormatting>
  <conditionalFormatting sqref="E26:E62 E1:E4 E72:E1048576">
    <cfRule type="duplicateValues" dxfId="115" priority="129"/>
    <cfRule type="duplicateValues" dxfId="114" priority="130"/>
  </conditionalFormatting>
  <conditionalFormatting sqref="E26:E62 E72:E1048576">
    <cfRule type="duplicateValues" dxfId="113" priority="90"/>
  </conditionalFormatting>
  <conditionalFormatting sqref="E26:E62 E1:E4 E72:E1048576">
    <cfRule type="duplicateValues" dxfId="112" priority="81"/>
    <cfRule type="duplicateValues" dxfId="111" priority="82"/>
  </conditionalFormatting>
  <conditionalFormatting sqref="B72:B1048576 B1:B4">
    <cfRule type="duplicateValues" dxfId="110" priority="79"/>
    <cfRule type="duplicateValues" dxfId="109" priority="80"/>
  </conditionalFormatting>
  <conditionalFormatting sqref="E24:E25">
    <cfRule type="duplicateValues" dxfId="108" priority="122341"/>
  </conditionalFormatting>
  <conditionalFormatting sqref="B24:B25">
    <cfRule type="duplicateValues" dxfId="107" priority="122342"/>
  </conditionalFormatting>
  <conditionalFormatting sqref="B24:B25">
    <cfRule type="duplicateValues" dxfId="106" priority="122343"/>
    <cfRule type="duplicateValues" dxfId="105" priority="122344"/>
  </conditionalFormatting>
  <conditionalFormatting sqref="E24:E25">
    <cfRule type="duplicateValues" dxfId="104" priority="122345"/>
    <cfRule type="duplicateValues" dxfId="103" priority="122346"/>
  </conditionalFormatting>
  <conditionalFormatting sqref="E1:E62 E72:E1048576">
    <cfRule type="duplicateValues" dxfId="102" priority="35"/>
  </conditionalFormatting>
  <conditionalFormatting sqref="B72:B1048576 B1:B25">
    <cfRule type="duplicateValues" dxfId="101" priority="34"/>
  </conditionalFormatting>
  <conditionalFormatting sqref="B26:B37">
    <cfRule type="duplicateValues" dxfId="100" priority="33"/>
  </conditionalFormatting>
  <conditionalFormatting sqref="B26:B37">
    <cfRule type="duplicateValues" dxfId="99" priority="31"/>
    <cfRule type="duplicateValues" dxfId="98" priority="32"/>
  </conditionalFormatting>
  <conditionalFormatting sqref="B26:B37">
    <cfRule type="duplicateValues" dxfId="97" priority="30"/>
  </conditionalFormatting>
  <conditionalFormatting sqref="B72:B1048576 B1:B37">
    <cfRule type="duplicateValues" dxfId="96" priority="29"/>
  </conditionalFormatting>
  <conditionalFormatting sqref="B38:B42">
    <cfRule type="duplicateValues" dxfId="95" priority="28"/>
  </conditionalFormatting>
  <conditionalFormatting sqref="B38:B42">
    <cfRule type="duplicateValues" dxfId="94" priority="26"/>
    <cfRule type="duplicateValues" dxfId="93" priority="27"/>
  </conditionalFormatting>
  <conditionalFormatting sqref="B38:B42">
    <cfRule type="duplicateValues" dxfId="92" priority="25"/>
  </conditionalFormatting>
  <conditionalFormatting sqref="B38:B42">
    <cfRule type="duplicateValues" dxfId="91" priority="24"/>
  </conditionalFormatting>
  <conditionalFormatting sqref="B43:B62">
    <cfRule type="duplicateValues" dxfId="90" priority="23"/>
  </conditionalFormatting>
  <conditionalFormatting sqref="B43:B62">
    <cfRule type="duplicateValues" dxfId="89" priority="21"/>
    <cfRule type="duplicateValues" dxfId="88" priority="22"/>
  </conditionalFormatting>
  <conditionalFormatting sqref="B43:B62">
    <cfRule type="duplicateValues" dxfId="87" priority="20"/>
  </conditionalFormatting>
  <conditionalFormatting sqref="B43:B62">
    <cfRule type="duplicateValues" dxfId="86" priority="19"/>
  </conditionalFormatting>
  <conditionalFormatting sqref="B1:B62 B72:B1048576">
    <cfRule type="duplicateValues" dxfId="85" priority="18"/>
  </conditionalFormatting>
  <conditionalFormatting sqref="E5:E62">
    <cfRule type="duplicateValues" dxfId="84" priority="122488"/>
  </conditionalFormatting>
  <conditionalFormatting sqref="B5:B23">
    <cfRule type="duplicateValues" dxfId="83" priority="122489"/>
  </conditionalFormatting>
  <conditionalFormatting sqref="B5:B23">
    <cfRule type="duplicateValues" dxfId="82" priority="122490"/>
    <cfRule type="duplicateValues" dxfId="81" priority="122491"/>
  </conditionalFormatting>
  <conditionalFormatting sqref="E5:E62">
    <cfRule type="duplicateValues" dxfId="80" priority="122492"/>
    <cfRule type="duplicateValues" dxfId="79" priority="122493"/>
  </conditionalFormatting>
  <conditionalFormatting sqref="E63:E71">
    <cfRule type="duplicateValues" dxfId="78" priority="17"/>
  </conditionalFormatting>
  <conditionalFormatting sqref="E63:E71">
    <cfRule type="duplicateValues" dxfId="77" priority="16"/>
  </conditionalFormatting>
  <conditionalFormatting sqref="E63:E71">
    <cfRule type="duplicateValues" dxfId="76" priority="14"/>
    <cfRule type="duplicateValues" dxfId="75" priority="15"/>
  </conditionalFormatting>
  <conditionalFormatting sqref="E63:E71">
    <cfRule type="duplicateValues" dxfId="74" priority="13"/>
  </conditionalFormatting>
  <conditionalFormatting sqref="E63:E71">
    <cfRule type="duplicateValues" dxfId="73" priority="11"/>
    <cfRule type="duplicateValues" dxfId="72" priority="12"/>
  </conditionalFormatting>
  <conditionalFormatting sqref="E63:E71">
    <cfRule type="duplicateValues" dxfId="71" priority="10"/>
  </conditionalFormatting>
  <conditionalFormatting sqref="B63:B71">
    <cfRule type="duplicateValues" dxfId="70" priority="9"/>
  </conditionalFormatting>
  <conditionalFormatting sqref="B63:B71">
    <cfRule type="duplicateValues" dxfId="69" priority="7"/>
    <cfRule type="duplicateValues" dxfId="68" priority="8"/>
  </conditionalFormatting>
  <conditionalFormatting sqref="B63:B71">
    <cfRule type="duplicateValues" dxfId="67" priority="6"/>
  </conditionalFormatting>
  <conditionalFormatting sqref="B63:B71">
    <cfRule type="duplicateValues" dxfId="66" priority="5"/>
  </conditionalFormatting>
  <conditionalFormatting sqref="B63:B71">
    <cfRule type="duplicateValues" dxfId="65" priority="4"/>
  </conditionalFormatting>
  <conditionalFormatting sqref="E63:E71">
    <cfRule type="duplicateValues" dxfId="64" priority="3"/>
  </conditionalFormatting>
  <conditionalFormatting sqref="E63:E71">
    <cfRule type="duplicateValues" dxfId="63" priority="1"/>
    <cfRule type="duplicateValues" dxfId="62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6"/>
  <sheetViews>
    <sheetView zoomScale="85" zoomScaleNormal="85" workbookViewId="0">
      <selection activeCell="G12" sqref="G12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0" t="s">
        <v>2150</v>
      </c>
      <c r="B1" s="171"/>
      <c r="C1" s="171"/>
      <c r="D1" s="171"/>
      <c r="E1" s="172"/>
    </row>
    <row r="2" spans="1:5" ht="25.5" x14ac:dyDescent="0.25">
      <c r="A2" s="173" t="s">
        <v>2452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6" t="s">
        <v>2415</v>
      </c>
      <c r="B7" s="177"/>
      <c r="C7" s="177"/>
      <c r="D7" s="177"/>
      <c r="E7" s="178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47" t="str">
        <f>VLOOKUP(B9,'[1]LISTADO ATM'!$A$2:$B$821,2,0)</f>
        <v xml:space="preserve">ATM S/M Lilo (Montecristi) </v>
      </c>
      <c r="D9" s="128" t="s">
        <v>2609</v>
      </c>
      <c r="E9" s="129" t="s">
        <v>2583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47" t="str">
        <f>VLOOKUP(B10,'[1]LISTADO ATM'!$A$2:$B$821,2,0)</f>
        <v xml:space="preserve">ATM Oficina Bella Vista Mall II </v>
      </c>
      <c r="D10" s="128" t="s">
        <v>2609</v>
      </c>
      <c r="E10" s="129" t="s">
        <v>2589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47" t="str">
        <f>VLOOKUP(B11,'[1]LISTADO ATM'!$A$2:$B$821,2,0)</f>
        <v xml:space="preserve">ATM Oficina Azua I </v>
      </c>
      <c r="D11" s="128" t="s">
        <v>2609</v>
      </c>
      <c r="E11" s="129" t="s">
        <v>2602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47" t="str">
        <f>VLOOKUP(B12,'[1]LISTADO ATM'!$A$2:$B$821,2,0)</f>
        <v xml:space="preserve">ATM UNP Loma de Cabrera </v>
      </c>
      <c r="D12" s="128" t="s">
        <v>2609</v>
      </c>
      <c r="E12" s="129" t="s">
        <v>2600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47" t="str">
        <f>VLOOKUP(B13,'[1]LISTADO ATM'!$A$2:$B$821,2,0)</f>
        <v xml:space="preserve">ATM MESCYT  </v>
      </c>
      <c r="D13" s="128" t="s">
        <v>2609</v>
      </c>
      <c r="E13" s="129" t="s">
        <v>2598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47" t="str">
        <f>VLOOKUP(B14,'[1]LISTADO ATM'!$A$2:$B$821,2,0)</f>
        <v xml:space="preserve">ATM S/M Olé Haina </v>
      </c>
      <c r="D14" s="128" t="s">
        <v>2609</v>
      </c>
      <c r="E14" s="129" t="s">
        <v>2630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47" t="str">
        <f>VLOOKUP(B15,'[1]LISTADO ATM'!$A$2:$B$821,2,0)</f>
        <v xml:space="preserve">ATM Autobanco La Altagracia (Higuey) </v>
      </c>
      <c r="D15" s="128" t="s">
        <v>2609</v>
      </c>
      <c r="E15" s="129" t="s">
        <v>2627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47" t="str">
        <f>VLOOKUP(B16,'[1]LISTADO ATM'!$A$2:$B$821,2,0)</f>
        <v xml:space="preserve">ATM Oficina Charles de Gaulle II </v>
      </c>
      <c r="D16" s="128" t="s">
        <v>2609</v>
      </c>
      <c r="E16" s="129" t="s">
        <v>2575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47" t="str">
        <f>VLOOKUP(B17,'[1]LISTADO ATM'!$A$2:$B$821,2,0)</f>
        <v xml:space="preserve">ATM Cámara de Diputados </v>
      </c>
      <c r="D17" s="128" t="s">
        <v>2609</v>
      </c>
      <c r="E17" s="129" t="s">
        <v>2577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47" t="str">
        <f>VLOOKUP(B18,'[1]LISTADO ATM'!$A$2:$B$821,2,0)</f>
        <v xml:space="preserve">ATM UNP Consuelo </v>
      </c>
      <c r="D18" s="128" t="s">
        <v>2609</v>
      </c>
      <c r="E18" s="129" t="s">
        <v>2584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47" t="str">
        <f>VLOOKUP(B19,'[1]LISTADO ATM'!$A$2:$B$821,2,0)</f>
        <v xml:space="preserve">ATM Oficina Romana Centro </v>
      </c>
      <c r="D19" s="128" t="s">
        <v>2609</v>
      </c>
      <c r="E19" s="129" t="s">
        <v>2580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47" t="str">
        <f>VLOOKUP(B20,'[1]LISTADO ATM'!$A$2:$B$821,2,0)</f>
        <v xml:space="preserve">ATM Oficina Barahona I </v>
      </c>
      <c r="D20" s="128" t="s">
        <v>2609</v>
      </c>
      <c r="E20" s="129" t="s">
        <v>2592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47" t="str">
        <f>VLOOKUP(B21,'[1]LISTADO ATM'!$A$2:$B$821,2,0)</f>
        <v xml:space="preserve">ATM Oficina Los Alcarrizos </v>
      </c>
      <c r="D21" s="128" t="s">
        <v>2609</v>
      </c>
      <c r="E21" s="129" t="s">
        <v>2588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47" t="str">
        <f>VLOOKUP(B22,'[1]LISTADO ATM'!$A$2:$B$821,2,0)</f>
        <v>ATM Estación Texaco Prolongación 27 Febrero</v>
      </c>
      <c r="D22" s="128" t="s">
        <v>2609</v>
      </c>
      <c r="E22" s="129" t="s">
        <v>2586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47" t="str">
        <f>VLOOKUP(B23,'[1]LISTADO ATM'!$A$2:$B$821,2,0)</f>
        <v xml:space="preserve">ATM Oficina Las Palmas de Herrera II </v>
      </c>
      <c r="D23" s="128" t="s">
        <v>2609</v>
      </c>
      <c r="E23" s="129" t="s">
        <v>2608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47" t="str">
        <f>VLOOKUP(B24,'[1]LISTADO ATM'!$A$2:$B$821,2,0)</f>
        <v xml:space="preserve">ATM Oficina Plaza Zaglul (SPM) </v>
      </c>
      <c r="D24" s="128" t="s">
        <v>2609</v>
      </c>
      <c r="E24" s="129" t="s">
        <v>2607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47" t="str">
        <f>VLOOKUP(B25,'[1]LISTADO ATM'!$A$2:$B$821,2,0)</f>
        <v xml:space="preserve">ATM UNP Olé Sabana Perdida </v>
      </c>
      <c r="D25" s="128" t="s">
        <v>2609</v>
      </c>
      <c r="E25" s="129" t="s">
        <v>2606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47" t="str">
        <f>VLOOKUP(B26,'[1]LISTADO ATM'!$A$2:$B$821,2,0)</f>
        <v xml:space="preserve">ATM S/M La Fuente FUN (Santiago) </v>
      </c>
      <c r="D26" s="128" t="s">
        <v>2609</v>
      </c>
      <c r="E26" s="129" t="s">
        <v>2605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47" t="str">
        <f>VLOOKUP(B27,'[1]LISTADO ATM'!$A$2:$B$821,2,0)</f>
        <v xml:space="preserve">ATM Oficina Charles de Gaulle III </v>
      </c>
      <c r="D27" s="128" t="s">
        <v>2609</v>
      </c>
      <c r="E27" s="129" t="s">
        <v>2604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47" t="str">
        <f>VLOOKUP(B28,'[1]LISTADO ATM'!$A$2:$B$821,2,0)</f>
        <v xml:space="preserve">ATM Oficina Monterrico </v>
      </c>
      <c r="D28" s="128" t="s">
        <v>2609</v>
      </c>
      <c r="E28" s="129" t="s">
        <v>2599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47" t="str">
        <f>VLOOKUP(B29,'[1]LISTADO ATM'!$A$2:$B$821,2,0)</f>
        <v>ATM Oficina Monterrico II</v>
      </c>
      <c r="D29" s="128" t="s">
        <v>2609</v>
      </c>
      <c r="E29" s="129" t="s">
        <v>2617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47" t="str">
        <f>VLOOKUP(B30,'[1]LISTADO ATM'!$A$2:$B$821,2,0)</f>
        <v xml:space="preserve">ATM Oficina Elías Piña </v>
      </c>
      <c r="D30" s="128" t="s">
        <v>2609</v>
      </c>
      <c r="E30" s="129" t="s">
        <v>2616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47" t="str">
        <f>VLOOKUP(B31,'[1]LISTADO ATM'!$A$2:$B$821,2,0)</f>
        <v xml:space="preserve">ATM Oficina Camino Real II (Puerto Plata) </v>
      </c>
      <c r="D31" s="128" t="s">
        <v>2609</v>
      </c>
      <c r="E31" s="129" t="s">
        <v>2615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47" t="str">
        <f>VLOOKUP(B32,'[1]LISTADO ATM'!$A$2:$B$821,2,0)</f>
        <v>ATM Cámara de Cuentas</v>
      </c>
      <c r="D32" s="128" t="s">
        <v>2609</v>
      </c>
      <c r="E32" s="129" t="s">
        <v>2614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47" t="str">
        <f>VLOOKUP(B33,'[1]LISTADO ATM'!$A$2:$B$821,2,0)</f>
        <v xml:space="preserve">ATM Olé Manoguayabo </v>
      </c>
      <c r="D33" s="128" t="s">
        <v>2609</v>
      </c>
      <c r="E33" s="129" t="s">
        <v>2613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47" t="str">
        <f>VLOOKUP(B34,'[1]LISTADO ATM'!$A$2:$B$821,2,0)</f>
        <v>ATM S/M Bravo Los Proceres</v>
      </c>
      <c r="D34" s="128" t="s">
        <v>2609</v>
      </c>
      <c r="E34" s="129" t="s">
        <v>2610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47" t="str">
        <f>VLOOKUP(B35,'[1]LISTADO ATM'!$A$2:$B$821,2,0)</f>
        <v xml:space="preserve">ATM UNP La Vega Oficina Regional Norcentral </v>
      </c>
      <c r="D35" s="128" t="s">
        <v>2609</v>
      </c>
      <c r="E35" s="129" t="s">
        <v>2618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47" t="str">
        <f>VLOOKUP(B36,'[1]LISTADO ATM'!$A$2:$B$821,2,0)</f>
        <v xml:space="preserve">ATM Multiplaza La Romana </v>
      </c>
      <c r="D36" s="128" t="s">
        <v>2609</v>
      </c>
      <c r="E36" s="129" t="s">
        <v>2629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47" t="str">
        <f>VLOOKUP(B37,'[1]LISTADO ATM'!$A$2:$B$821,2,0)</f>
        <v xml:space="preserve">ATM Oficina Plaza Ventura (Nagua) </v>
      </c>
      <c r="D37" s="128" t="s">
        <v>2609</v>
      </c>
      <c r="E37" s="129" t="s">
        <v>2628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47" t="str">
        <f>VLOOKUP(B38,'[1]LISTADO ATM'!$A$2:$B$821,2,0)</f>
        <v xml:space="preserve">ATM Autobanco Las Colinas </v>
      </c>
      <c r="D38" s="128" t="s">
        <v>2609</v>
      </c>
      <c r="E38" s="129" t="s">
        <v>2642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47" t="str">
        <f>VLOOKUP(B39,'[1]LISTADO ATM'!$A$2:$B$821,2,0)</f>
        <v xml:space="preserve">ATM S/M Soberano </v>
      </c>
      <c r="D39" s="128" t="s">
        <v>2609</v>
      </c>
      <c r="E39" s="129" t="s">
        <v>2636</v>
      </c>
    </row>
    <row r="40" spans="1:5" ht="18" x14ac:dyDescent="0.25">
      <c r="A40" s="127" t="e">
        <f>VLOOKUP(B40,'[1]LISTADO ATM'!$A$2:$C$821,3,0)</f>
        <v>#N/A</v>
      </c>
      <c r="B40" s="127"/>
      <c r="C40" s="147" t="e">
        <f>VLOOKUP(B40,'[1]LISTADO ATM'!$A$2:$B$821,2,0)</f>
        <v>#N/A</v>
      </c>
      <c r="D40" s="128" t="s">
        <v>2609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47" t="e">
        <f>VLOOKUP(B41,'[1]LISTADO ATM'!$A$2:$B$821,2,0)</f>
        <v>#N/A</v>
      </c>
      <c r="D41" s="128" t="s">
        <v>2609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47" t="e">
        <f>VLOOKUP(B42,'[1]LISTADO ATM'!$A$2:$B$821,2,0)</f>
        <v>#N/A</v>
      </c>
      <c r="D42" s="128" t="s">
        <v>2609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47" t="e">
        <f>VLOOKUP(B43,'[1]LISTADO ATM'!$A$2:$B$821,2,0)</f>
        <v>#N/A</v>
      </c>
      <c r="D43" s="128" t="s">
        <v>2609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47" t="e">
        <f>VLOOKUP(B44,'[1]LISTADO ATM'!$A$2:$B$821,2,0)</f>
        <v>#N/A</v>
      </c>
      <c r="D44" s="128" t="s">
        <v>2609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47" t="e">
        <f>VLOOKUP(B45,'[1]LISTADO ATM'!$A$2:$B$821,2,0)</f>
        <v>#N/A</v>
      </c>
      <c r="D45" s="128" t="s">
        <v>2609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47" t="e">
        <f>VLOOKUP(B46,'[1]LISTADO ATM'!$A$2:$B$821,2,0)</f>
        <v>#N/A</v>
      </c>
      <c r="D46" s="128" t="s">
        <v>2609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47" t="e">
        <f>VLOOKUP(B47,'[1]LISTADO ATM'!$A$2:$B$821,2,0)</f>
        <v>#N/A</v>
      </c>
      <c r="D47" s="128" t="s">
        <v>2609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79"/>
      <c r="D48" s="180"/>
      <c r="E48" s="181"/>
    </row>
    <row r="49" spans="1:5" x14ac:dyDescent="0.25">
      <c r="B49" s="102"/>
      <c r="E49" s="102"/>
    </row>
    <row r="50" spans="1:5" ht="18" x14ac:dyDescent="0.25">
      <c r="A50" s="176" t="s">
        <v>2477</v>
      </c>
      <c r="B50" s="177"/>
      <c r="C50" s="177"/>
      <c r="D50" s="177"/>
      <c r="E50" s="178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2595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2576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2581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2578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64"/>
      <c r="D58" s="165"/>
      <c r="E58" s="166"/>
    </row>
    <row r="59" spans="1:5" ht="15.75" thickBot="1" x14ac:dyDescent="0.3">
      <c r="B59" s="102"/>
      <c r="E59" s="102"/>
    </row>
    <row r="60" spans="1:5" ht="18.75" thickBot="1" x14ac:dyDescent="0.3">
      <c r="A60" s="167" t="s">
        <v>2478</v>
      </c>
      <c r="B60" s="168"/>
      <c r="C60" s="168"/>
      <c r="D60" s="168"/>
      <c r="E60" s="169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2591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2590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2585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2603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2596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2612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2611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2626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2625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2623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2622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2621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2641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2637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2634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2620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2619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67" t="s">
        <v>2553</v>
      </c>
      <c r="B83" s="168"/>
      <c r="C83" s="168"/>
      <c r="D83" s="168"/>
      <c r="E83" s="169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2572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2574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2582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2587</v>
      </c>
    </row>
    <row r="89" spans="1:5" ht="18" x14ac:dyDescent="0.25">
      <c r="A89" s="97" t="str">
        <f>VLOOKUP(B89,'[1]LISTADO ATM'!$A$2:$C$821,3,0)</f>
        <v>DISTRITO NACIONAL</v>
      </c>
      <c r="B89" s="148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2601</v>
      </c>
    </row>
    <row r="90" spans="1:5" ht="18" x14ac:dyDescent="0.25">
      <c r="A90" s="97" t="str">
        <f>VLOOKUP(B90,'[1]LISTADO ATM'!$A$2:$C$821,3,0)</f>
        <v>DISTRITO NACIONAL</v>
      </c>
      <c r="B90" s="148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2597</v>
      </c>
    </row>
    <row r="91" spans="1:5" ht="18" x14ac:dyDescent="0.25">
      <c r="A91" s="97" t="str">
        <f>VLOOKUP(B91,'[1]LISTADO ATM'!$A$2:$C$821,3,0)</f>
        <v>SUR</v>
      </c>
      <c r="B91" s="148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2631</v>
      </c>
    </row>
    <row r="92" spans="1:5" ht="18" x14ac:dyDescent="0.25">
      <c r="A92" s="97" t="str">
        <f>VLOOKUP(B92,'[1]LISTADO ATM'!$A$2:$C$821,3,0)</f>
        <v>SUR</v>
      </c>
      <c r="B92" s="148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2624</v>
      </c>
    </row>
    <row r="93" spans="1:5" ht="18" x14ac:dyDescent="0.25">
      <c r="A93" s="97" t="str">
        <f>VLOOKUP(B93,'[1]LISTADO ATM'!$A$2:$C$821,3,0)</f>
        <v>DISTRITO NACIONAL</v>
      </c>
      <c r="B93" s="148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2640</v>
      </c>
    </row>
    <row r="94" spans="1:5" ht="18" x14ac:dyDescent="0.25">
      <c r="A94" s="97" t="str">
        <f>VLOOKUP(B94,'[1]LISTADO ATM'!$A$2:$C$821,3,0)</f>
        <v>DISTRITO NACIONAL</v>
      </c>
      <c r="B94" s="148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2639</v>
      </c>
    </row>
    <row r="95" spans="1:5" ht="18" x14ac:dyDescent="0.25">
      <c r="A95" s="97" t="str">
        <f>VLOOKUP(B95,'[1]LISTADO ATM'!$A$2:$C$821,3,0)</f>
        <v>DISTRITO NACIONAL</v>
      </c>
      <c r="B95" s="148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2638</v>
      </c>
    </row>
    <row r="96" spans="1:5" ht="18" x14ac:dyDescent="0.25">
      <c r="A96" s="97" t="str">
        <f>VLOOKUP(B96,'[1]LISTADO ATM'!$A$2:$C$821,3,0)</f>
        <v>DISTRITO NACIONAL</v>
      </c>
      <c r="B96" s="148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2635</v>
      </c>
    </row>
    <row r="97" spans="1:5" ht="18" x14ac:dyDescent="0.25">
      <c r="A97" s="97" t="str">
        <f>VLOOKUP(B97,'[1]LISTADO ATM'!$A$2:$C$821,3,0)</f>
        <v>NORTE</v>
      </c>
      <c r="B97" s="148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2633</v>
      </c>
    </row>
    <row r="98" spans="1:5" ht="18" x14ac:dyDescent="0.25">
      <c r="A98" s="97" t="str">
        <f>VLOOKUP(B98,'[1]LISTADO ATM'!$A$2:$C$821,3,0)</f>
        <v>SUR</v>
      </c>
      <c r="B98" s="148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2632</v>
      </c>
    </row>
    <row r="99" spans="1:5" ht="18" x14ac:dyDescent="0.25">
      <c r="A99" s="97" t="e">
        <f>VLOOKUP(B99,'[1]LISTADO ATM'!$A$2:$C$821,3,0)</f>
        <v>#N/A</v>
      </c>
      <c r="B99" s="148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48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2" t="s">
        <v>2479</v>
      </c>
      <c r="B103" s="183"/>
      <c r="C103" s="183"/>
      <c r="D103" s="183"/>
      <c r="E103" s="184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2567</v>
      </c>
      <c r="E105" s="129" t="s">
        <v>2579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2567</v>
      </c>
      <c r="E106" s="129" t="s">
        <v>2595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2567</v>
      </c>
      <c r="E107" s="129" t="s">
        <v>2594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2567</v>
      </c>
      <c r="E108" s="129" t="s">
        <v>2593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2576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2581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85" t="s">
        <v>2480</v>
      </c>
      <c r="B115" s="186"/>
      <c r="C115" s="96" t="s">
        <v>2412</v>
      </c>
      <c r="D115" s="102"/>
      <c r="E115" s="102"/>
    </row>
    <row r="116" spans="1:5" ht="18.75" thickBot="1" x14ac:dyDescent="0.3">
      <c r="A116" s="149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67" t="s">
        <v>2481</v>
      </c>
      <c r="B118" s="168"/>
      <c r="C118" s="168"/>
      <c r="D118" s="168"/>
      <c r="E118" s="169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87"/>
      <c r="E119" s="188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2" t="s">
        <v>2568</v>
      </c>
      <c r="E120" s="163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2" t="s">
        <v>2568</v>
      </c>
      <c r="E121" s="163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2" t="s">
        <v>2568</v>
      </c>
      <c r="E122" s="163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2" t="s">
        <v>2570</v>
      </c>
      <c r="E123" s="163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2" t="s">
        <v>2568</v>
      </c>
      <c r="E124" s="163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2" t="s">
        <v>2568</v>
      </c>
      <c r="E125" s="163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2" t="s">
        <v>2570</v>
      </c>
      <c r="E126" s="163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2"/>
      <c r="E127" s="163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2"/>
      <c r="E128" s="163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89" t="s">
        <v>2421</v>
      </c>
      <c r="B1" s="190"/>
      <c r="C1" s="190"/>
      <c r="D1" s="190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2431</v>
      </c>
      <c r="B18" s="190"/>
      <c r="C18" s="190"/>
      <c r="D18" s="190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E3" sqref="E3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12.8324421296275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58"/>
  </conditionalFormatting>
  <conditionalFormatting sqref="B7">
    <cfRule type="duplicateValues" dxfId="46" priority="42"/>
    <cfRule type="duplicateValues" dxfId="45" priority="43"/>
    <cfRule type="duplicateValues" dxfId="44" priority="44"/>
  </conditionalFormatting>
  <conditionalFormatting sqref="B7">
    <cfRule type="duplicateValues" dxfId="43" priority="41"/>
  </conditionalFormatting>
  <conditionalFormatting sqref="B7">
    <cfRule type="duplicateValues" dxfId="42" priority="39"/>
    <cfRule type="duplicateValues" dxfId="41" priority="40"/>
  </conditionalFormatting>
  <conditionalFormatting sqref="B7">
    <cfRule type="duplicateValues" dxfId="40" priority="36"/>
    <cfRule type="duplicateValues" dxfId="39" priority="37"/>
    <cfRule type="duplicateValues" dxfId="38" priority="38"/>
  </conditionalFormatting>
  <conditionalFormatting sqref="B7">
    <cfRule type="duplicateValues" dxfId="37" priority="35"/>
  </conditionalFormatting>
  <conditionalFormatting sqref="B7">
    <cfRule type="duplicateValues" dxfId="36" priority="33"/>
    <cfRule type="duplicateValues" dxfId="35" priority="34"/>
  </conditionalFormatting>
  <conditionalFormatting sqref="B7">
    <cfRule type="duplicateValues" dxfId="34" priority="32"/>
  </conditionalFormatting>
  <conditionalFormatting sqref="B7">
    <cfRule type="duplicateValues" dxfId="33" priority="29"/>
    <cfRule type="duplicateValues" dxfId="32" priority="30"/>
    <cfRule type="duplicateValues" dxfId="31" priority="31"/>
  </conditionalFormatting>
  <conditionalFormatting sqref="B7">
    <cfRule type="duplicateValues" dxfId="30" priority="28"/>
  </conditionalFormatting>
  <conditionalFormatting sqref="B7">
    <cfRule type="duplicateValues" dxfId="29" priority="27"/>
  </conditionalFormatting>
  <conditionalFormatting sqref="B9">
    <cfRule type="duplicateValues" dxfId="28" priority="26"/>
  </conditionalFormatting>
  <conditionalFormatting sqref="B9">
    <cfRule type="duplicateValues" dxfId="27" priority="23"/>
    <cfRule type="duplicateValues" dxfId="26" priority="24"/>
    <cfRule type="duplicateValues" dxfId="25" priority="25"/>
  </conditionalFormatting>
  <conditionalFormatting sqref="B9">
    <cfRule type="duplicateValues" dxfId="24" priority="21"/>
    <cfRule type="duplicateValues" dxfId="23" priority="22"/>
  </conditionalFormatting>
  <conditionalFormatting sqref="B9">
    <cfRule type="duplicateValues" dxfId="22" priority="18"/>
    <cfRule type="duplicateValues" dxfId="21" priority="19"/>
    <cfRule type="duplicateValues" dxfId="20" priority="20"/>
  </conditionalFormatting>
  <conditionalFormatting sqref="B9">
    <cfRule type="duplicateValues" dxfId="19" priority="17"/>
  </conditionalFormatting>
  <conditionalFormatting sqref="B9">
    <cfRule type="duplicateValues" dxfId="18" priority="16"/>
  </conditionalFormatting>
  <conditionalFormatting sqref="B9">
    <cfRule type="duplicateValues" dxfId="17" priority="15"/>
  </conditionalFormatting>
  <conditionalFormatting sqref="B9">
    <cfRule type="duplicateValues" dxfId="16" priority="12"/>
    <cfRule type="duplicateValues" dxfId="15" priority="13"/>
    <cfRule type="duplicateValues" dxfId="14" priority="14"/>
  </conditionalFormatting>
  <conditionalFormatting sqref="B9">
    <cfRule type="duplicateValues" dxfId="13" priority="10"/>
    <cfRule type="duplicateValues" dxfId="12" priority="11"/>
  </conditionalFormatting>
  <conditionalFormatting sqref="C9">
    <cfRule type="duplicateValues" dxfId="11" priority="9"/>
  </conditionalFormatting>
  <conditionalFormatting sqref="E3">
    <cfRule type="duplicateValues" dxfId="10" priority="121621"/>
  </conditionalFormatting>
  <conditionalFormatting sqref="E3">
    <cfRule type="duplicateValues" dxfId="9" priority="121622"/>
    <cfRule type="duplicateValues" dxfId="8" priority="121623"/>
  </conditionalFormatting>
  <conditionalFormatting sqref="E3">
    <cfRule type="duplicateValues" dxfId="7" priority="121624"/>
    <cfRule type="duplicateValues" dxfId="6" priority="121625"/>
    <cfRule type="duplicateValues" dxfId="5" priority="121626"/>
    <cfRule type="duplicateValues" dxfId="4" priority="121627"/>
  </conditionalFormatting>
  <conditionalFormatting sqref="B3">
    <cfRule type="duplicateValues" dxfId="3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2021-05-19T03:07:53Z</cp:lastPrinted>
  <dcterms:created xsi:type="dcterms:W3CDTF">2014-10-01T23:18:29Z</dcterms:created>
  <dcterms:modified xsi:type="dcterms:W3CDTF">2021-05-22T11:47:44Z</dcterms:modified>
</cp:coreProperties>
</file>